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assgov.sharepoint.com/sites/EOL-ER-DataStats/Shared Documents/Tableau/Equity Dashboards/Black African American/2026 Deliverables/"/>
    </mc:Choice>
  </mc:AlternateContent>
  <xr:revisionPtr revIDLastSave="34" documentId="11_5439D1DA4B9363F53F281221F73D55BDA160CEFA" xr6:coauthVersionLast="47" xr6:coauthVersionMax="47" xr10:uidLastSave="{5DC2C943-E944-4904-B54D-CF7D89A25A46}"/>
  <bookViews>
    <workbookView xWindow="-57720" yWindow="-2160" windowWidth="29040" windowHeight="15720" xr2:uid="{00000000-000D-0000-FFFF-FFFF00000000}"/>
  </bookViews>
  <sheets>
    <sheet name="About" sheetId="1" r:id="rId1"/>
    <sheet name="BlackPopulationAge" sheetId="2" r:id="rId2"/>
    <sheet name="BlackPopulationEducation" sheetId="3" r:id="rId3"/>
    <sheet name="LaborMarketIndicators" sheetId="4" r:id="rId4"/>
    <sheet name="ForeignBornBlackBroad" sheetId="5" r:id="rId5"/>
    <sheet name="ForeignBornBlackAlone" sheetId="6" r:id="rId6"/>
    <sheet name="ForeignBornBlackCountry" sheetId="7" r:id="rId7"/>
    <sheet name="ForeignBornEnglish" sheetId="8" r:id="rId8"/>
    <sheet name="ForeignBornBlackCounty" sheetId="9" r:id="rId9"/>
    <sheet name="CountyPopulation" sheetId="10" r:id="rId10"/>
    <sheet name="CountyWages" sheetId="11" r:id="rId11"/>
    <sheet name="CountyEducation" sheetId="12" r:id="rId12"/>
    <sheet name="CountyLaborMarket" sheetId="13" r:id="rId13"/>
    <sheet name="CountyCombined" sheetId="14" r:id="rId14"/>
    <sheet name="WagesByOccupationIndustry" sheetId="15" r:id="rId15"/>
    <sheet name="OccupationIndustry" sheetId="16" r:id="rId16"/>
    <sheet name="Underemployment" sheetId="17" r:id="rId17"/>
    <sheet name="MedianEarnings" sheetId="18" r:id="rId18"/>
    <sheet name="PovertyBroad" sheetId="19" r:id="rId19"/>
    <sheet name="PovertyAlone" sheetId="20" r:id="rId20"/>
    <sheet name="EducationGroups" sheetId="21"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<sst xmlns="http://schemas.openxmlformats.org/spreadsheetml/2006/main" count="5358" uniqueCount="362">
  <si>
    <t>About</t>
  </si>
  <si>
    <t>Table of Contents</t>
  </si>
  <si>
    <t>End of worksheet</t>
  </si>
  <si>
    <t>BlackPopulationAge</t>
  </si>
  <si>
    <t>Year</t>
  </si>
  <si>
    <t>Race/Ethnicity</t>
  </si>
  <si>
    <t>Population</t>
  </si>
  <si>
    <t>Observations</t>
  </si>
  <si>
    <t>Share of Race/Ethnicity Group</t>
  </si>
  <si>
    <t>Age Group</t>
  </si>
  <si>
    <t>Race Group Definition</t>
  </si>
  <si>
    <t>Population Margin of Error Lower Bound</t>
  </si>
  <si>
    <t>Population Margin of Error Upper Bound</t>
  </si>
  <si>
    <t>Population Coefficient of Variation</t>
  </si>
  <si>
    <t>All others</t>
  </si>
  <si>
    <t>Working-Age Population</t>
  </si>
  <si>
    <t>All</t>
  </si>
  <si>
    <t>N/A</t>
  </si>
  <si>
    <t>Black/African American</t>
  </si>
  <si>
    <t>Three-group race definition</t>
  </si>
  <si>
    <t>Black/African American Alone</t>
  </si>
  <si>
    <t>Black/African American Hispanic</t>
  </si>
  <si>
    <t>Black/African American Multiracial</t>
  </si>
  <si>
    <t>18-24</t>
  </si>
  <si>
    <t>25-34</t>
  </si>
  <si>
    <t>35-64</t>
  </si>
  <si>
    <t>5-17</t>
  </si>
  <si>
    <t>64+</t>
  </si>
  <si>
    <t>Under 5</t>
  </si>
  <si>
    <t>BlackPopulationEducation</t>
  </si>
  <si>
    <t>Educational Attainment</t>
  </si>
  <si>
    <t>Bachelors degree</t>
  </si>
  <si>
    <t>Advanced degree</t>
  </si>
  <si>
    <t>HS diploma</t>
  </si>
  <si>
    <t>Some college, no degree</t>
  </si>
  <si>
    <t>No high school degree</t>
  </si>
  <si>
    <t>Associates degree</t>
  </si>
  <si>
    <t>LaborMarketIndicators</t>
  </si>
  <si>
    <t>Geography</t>
  </si>
  <si>
    <t>Age Universe</t>
  </si>
  <si>
    <t>Employment</t>
  </si>
  <si>
    <t>Employment Margin of Error Lower Bound</t>
  </si>
  <si>
    <t>Employment Margin of Error Upper Bound</t>
  </si>
  <si>
    <t>Employment Coefficient of Variation</t>
  </si>
  <si>
    <t>Unemployment</t>
  </si>
  <si>
    <t>Unemployment Margin of Error Lower Bound</t>
  </si>
  <si>
    <t>Unemployment Margin of Error Upper Bound</t>
  </si>
  <si>
    <t>Unemployment Coefficient of Variation</t>
  </si>
  <si>
    <t>Labor Force</t>
  </si>
  <si>
    <t>Labor Force Margin of Error Lower Bound</t>
  </si>
  <si>
    <t>Labor Force Margin of Error Upper Bound</t>
  </si>
  <si>
    <t>Labor Force Coefficient of Variation</t>
  </si>
  <si>
    <t>Employment-Population Ratio</t>
  </si>
  <si>
    <t>Employment-Population Ratio Margin of Error Lower Bound</t>
  </si>
  <si>
    <t>Employment-Population Ratio Margin of Error Upper Bound</t>
  </si>
  <si>
    <t>Employment-Population Ratio Coefficient of Variation</t>
  </si>
  <si>
    <t>Labor Force Participation Rate</t>
  </si>
  <si>
    <t>Labor Force Participation Rate Margin of Error Lower Bound</t>
  </si>
  <si>
    <t>Labor Force Participation Rate Margin of Error Upper Bound</t>
  </si>
  <si>
    <t>Labor Force Participation Rate Coefficient of Variation</t>
  </si>
  <si>
    <t>Unemployment Rate</t>
  </si>
  <si>
    <t>Unemployment Rate Margin of Error Lower Bound</t>
  </si>
  <si>
    <t>Unemployment Rate Margin of Error Upper Bound</t>
  </si>
  <si>
    <t>Unemployment Rate Coefficient of Variation</t>
  </si>
  <si>
    <t>Massachusetts</t>
  </si>
  <si>
    <t>Two-group race definition</t>
  </si>
  <si>
    <t>BAA Hispanic + Multiracial</t>
  </si>
  <si>
    <t>White Alone</t>
  </si>
  <si>
    <t>White Hispanic + Multiracial</t>
  </si>
  <si>
    <t>United States</t>
  </si>
  <si>
    <t>Black Broad</t>
  </si>
  <si>
    <t>Total</t>
  </si>
  <si>
    <t>White Broad</t>
  </si>
  <si>
    <t>Prime-Age Population</t>
  </si>
  <si>
    <t>ForeignBornBlackBroad</t>
  </si>
  <si>
    <t>Birthplace Group</t>
  </si>
  <si>
    <t>Share of Black Population</t>
  </si>
  <si>
    <t>Foreign born</t>
  </si>
  <si>
    <t>US born</t>
  </si>
  <si>
    <t>ForeignBornBlackAlone</t>
  </si>
  <si>
    <t>ForeignBornBlackCountry</t>
  </si>
  <si>
    <t>statefip</t>
  </si>
  <si>
    <t>Population Standard Error</t>
  </si>
  <si>
    <t>Birth Country</t>
  </si>
  <si>
    <t>Share of Foreign-Born Black Population</t>
  </si>
  <si>
    <t>Year in Base Year</t>
  </si>
  <si>
    <t>Population in Base Year</t>
  </si>
  <si>
    <t>Population Standard Error in Base Year</t>
  </si>
  <si>
    <t>Population Coefficient of Variation in Base Year</t>
  </si>
  <si>
    <t>Average Annual Growth Rate</t>
  </si>
  <si>
    <t>Haiti</t>
  </si>
  <si>
    <t>Broad race definition</t>
  </si>
  <si>
    <t>Dominican Republic</t>
  </si>
  <si>
    <t>Cape Verde</t>
  </si>
  <si>
    <t>Brazil</t>
  </si>
  <si>
    <t>Jamaica</t>
  </si>
  <si>
    <t>Nigeria</t>
  </si>
  <si>
    <t>Ghana</t>
  </si>
  <si>
    <t>Guatemala</t>
  </si>
  <si>
    <t>Kenya</t>
  </si>
  <si>
    <t>Africa, n.s./n.e.c.</t>
  </si>
  <si>
    <t>Alone race definition</t>
  </si>
  <si>
    <t>Uganda</t>
  </si>
  <si>
    <t>Ethiopia</t>
  </si>
  <si>
    <t>Trinidad and Tobago</t>
  </si>
  <si>
    <t>Liberia</t>
  </si>
  <si>
    <t>ForeignBornEnglish</t>
  </si>
  <si>
    <t>English Proficiency</t>
  </si>
  <si>
    <t>Not Proficient</t>
  </si>
  <si>
    <t>Proficient</t>
  </si>
  <si>
    <t>ForeignBornBlackCounty</t>
  </si>
  <si>
    <t>County</t>
  </si>
  <si>
    <t>State FIPS Code</t>
  </si>
  <si>
    <t>County FIPS Code</t>
  </si>
  <si>
    <t>County NS Code</t>
  </si>
  <si>
    <t>GeoID</t>
  </si>
  <si>
    <t>Latitude</t>
  </si>
  <si>
    <t>Longitude</t>
  </si>
  <si>
    <t>State FIPS Code From IPUMS</t>
  </si>
  <si>
    <t>Allocated Population</t>
  </si>
  <si>
    <t>Allocated Observations</t>
  </si>
  <si>
    <t>Foreign-Born Share</t>
  </si>
  <si>
    <t>Barnstable</t>
  </si>
  <si>
    <t>25</t>
  </si>
  <si>
    <t>00606927</t>
  </si>
  <si>
    <t>25001</t>
  </si>
  <si>
    <t>+41.7061233</t>
  </si>
  <si>
    <t>-070.1648227</t>
  </si>
  <si>
    <t>Berkshire</t>
  </si>
  <si>
    <t>00606928</t>
  </si>
  <si>
    <t>25003</t>
  </si>
  <si>
    <t>+42.3714930</t>
  </si>
  <si>
    <t>-073.2179276</t>
  </si>
  <si>
    <t>Bristol</t>
  </si>
  <si>
    <t>00606929</t>
  </si>
  <si>
    <t>25005</t>
  </si>
  <si>
    <t>+41.7485884</t>
  </si>
  <si>
    <t>-071.0888940</t>
  </si>
  <si>
    <t>Essex</t>
  </si>
  <si>
    <t>00606931</t>
  </si>
  <si>
    <t>25009</t>
  </si>
  <si>
    <t>+42.6427082</t>
  </si>
  <si>
    <t>-070.8649085</t>
  </si>
  <si>
    <t>Franklin</t>
  </si>
  <si>
    <t>00606932</t>
  </si>
  <si>
    <t>25011</t>
  </si>
  <si>
    <t>+42.5845038</t>
  </si>
  <si>
    <t>-072.5917921</t>
  </si>
  <si>
    <t>Hampden</t>
  </si>
  <si>
    <t>00606933</t>
  </si>
  <si>
    <t>25013</t>
  </si>
  <si>
    <t>+42.1361975</t>
  </si>
  <si>
    <t>-072.6356476</t>
  </si>
  <si>
    <t>Hampshire</t>
  </si>
  <si>
    <t>00606934</t>
  </si>
  <si>
    <t>25015</t>
  </si>
  <si>
    <t>+42.3394593</t>
  </si>
  <si>
    <t>-072.6636936</t>
  </si>
  <si>
    <t>Middlesex</t>
  </si>
  <si>
    <t>00606935</t>
  </si>
  <si>
    <t>25017</t>
  </si>
  <si>
    <t>+42.4817182</t>
  </si>
  <si>
    <t>-071.3949161</t>
  </si>
  <si>
    <t>Norfolk</t>
  </si>
  <si>
    <t>00606937</t>
  </si>
  <si>
    <t>25021</t>
  </si>
  <si>
    <t>+42.1717377</t>
  </si>
  <si>
    <t>-071.1811102</t>
  </si>
  <si>
    <t>Plymouth</t>
  </si>
  <si>
    <t>00606938</t>
  </si>
  <si>
    <t>25023</t>
  </si>
  <si>
    <t>+41.9871959</t>
  </si>
  <si>
    <t>-070.7419417</t>
  </si>
  <si>
    <t>Suffolk</t>
  </si>
  <si>
    <t>00606939</t>
  </si>
  <si>
    <t>25025</t>
  </si>
  <si>
    <t>+42.3385513</t>
  </si>
  <si>
    <t>-071.0182530</t>
  </si>
  <si>
    <t>Worcester</t>
  </si>
  <si>
    <t>00606940</t>
  </si>
  <si>
    <t>25027</t>
  </si>
  <si>
    <t>+42.3116934</t>
  </si>
  <si>
    <t>-071.9402820</t>
  </si>
  <si>
    <t>CountyPopulation</t>
  </si>
  <si>
    <t>Population Margin of Error</t>
  </si>
  <si>
    <t>Total County Population</t>
  </si>
  <si>
    <t>Population Share</t>
  </si>
  <si>
    <t>Barnstable County, Massachusetts</t>
  </si>
  <si>
    <t>White alone</t>
  </si>
  <si>
    <t>Black or African American alone</t>
  </si>
  <si>
    <t>Berkshire County, Massachusetts</t>
  </si>
  <si>
    <t>Bristol County, Massachusetts</t>
  </si>
  <si>
    <t>Dukes County, Massachusetts</t>
  </si>
  <si>
    <t>Essex County, Massachusetts</t>
  </si>
  <si>
    <t>Franklin County, Massachusetts</t>
  </si>
  <si>
    <t>Hampden County, Massachusetts</t>
  </si>
  <si>
    <t>Hampshire County, Massachusetts</t>
  </si>
  <si>
    <t>Middlesex County, Massachusetts</t>
  </si>
  <si>
    <t>Nantucket County, Massachusetts</t>
  </si>
  <si>
    <t>Norfolk County, Massachusetts</t>
  </si>
  <si>
    <t>Plymouth County, Massachusetts</t>
  </si>
  <si>
    <t>Suffolk County, Massachusetts</t>
  </si>
  <si>
    <t>Worcester County, Massachusetts</t>
  </si>
  <si>
    <t>CountyWages</t>
  </si>
  <si>
    <t>Median Household Income</t>
  </si>
  <si>
    <t>Median Household Income Margin of Error</t>
  </si>
  <si>
    <t>Median Household Income Standard Error</t>
  </si>
  <si>
    <t>CountyEducation</t>
  </si>
  <si>
    <t>Bachelor's Degree or Higher Population</t>
  </si>
  <si>
    <t>No Bachelor's Degree Population</t>
  </si>
  <si>
    <t>Bachelor's Degree or Higher Margin of Error</t>
  </si>
  <si>
    <t>No Bachelor's Degree Margin of Error</t>
  </si>
  <si>
    <t>Bachelor's Degree or Higher Coefficient of Variation</t>
  </si>
  <si>
    <t>No Bachelor's Degree Coefficient of Variation</t>
  </si>
  <si>
    <t>Bachelor's Degree or Higher Share</t>
  </si>
  <si>
    <t>CountyLaborMarket</t>
  </si>
  <si>
    <t>Not in Labor Force</t>
  </si>
  <si>
    <t>Not in Labor Force Coefficient of Variation</t>
  </si>
  <si>
    <t>Employment Margin of Error</t>
  </si>
  <si>
    <t>Not in Labor Force Margin of Error</t>
  </si>
  <si>
    <t>Unemployment Margin of Error</t>
  </si>
  <si>
    <t>CountyCombined</t>
  </si>
  <si>
    <t>Black Race/Ethnicity</t>
  </si>
  <si>
    <t>Black Population</t>
  </si>
  <si>
    <t>Black Population Margin of Error</t>
  </si>
  <si>
    <t>Black Population Standard Error</t>
  </si>
  <si>
    <t>Black Total County Population</t>
  </si>
  <si>
    <t>Black Population Share</t>
  </si>
  <si>
    <t>Black Median Household Income</t>
  </si>
  <si>
    <t>Black Median Household Income Margin of Error</t>
  </si>
  <si>
    <t>Black Median Household Income Standard Error</t>
  </si>
  <si>
    <t>White  Race/Ethnicity</t>
  </si>
  <si>
    <t>White Population</t>
  </si>
  <si>
    <t>White Population Margin of Error</t>
  </si>
  <si>
    <t>White Population Standard Error</t>
  </si>
  <si>
    <t>White Total County Population</t>
  </si>
  <si>
    <t>White Population Share</t>
  </si>
  <si>
    <t>White Median Household Income</t>
  </si>
  <si>
    <t>White Median Household Income Margin of Error</t>
  </si>
  <si>
    <t>White Median Household Income Standard Error</t>
  </si>
  <si>
    <t>Barnstable County</t>
  </si>
  <si>
    <t>Berkshire County</t>
  </si>
  <si>
    <t>Bristol County</t>
  </si>
  <si>
    <t>Dukes County</t>
  </si>
  <si>
    <t>Essex County</t>
  </si>
  <si>
    <t>Franklin County</t>
  </si>
  <si>
    <t>Hampden County</t>
  </si>
  <si>
    <t>Hampshire County</t>
  </si>
  <si>
    <t>Middlesex County</t>
  </si>
  <si>
    <t>Nantucket County</t>
  </si>
  <si>
    <t>Norfolk County</t>
  </si>
  <si>
    <t>Plymouth County</t>
  </si>
  <si>
    <t>Suffolk County</t>
  </si>
  <si>
    <t>Worcester County</t>
  </si>
  <si>
    <t>WagesByOccupationIndustry</t>
  </si>
  <si>
    <t>Occupation or Industry Title</t>
  </si>
  <si>
    <t>Group Type</t>
  </si>
  <si>
    <t>Median Wage</t>
  </si>
  <si>
    <t>Architecture &amp; Engineering Occupations</t>
  </si>
  <si>
    <t>Occupation</t>
  </si>
  <si>
    <t>Arts, Design, Entertainment, Sports, and Media Occupations</t>
  </si>
  <si>
    <t>Building and Grounds Cleaning and Maintenance Occupations</t>
  </si>
  <si>
    <t>Business and Financial Occupations</t>
  </si>
  <si>
    <t>Community &amp; Social Service Occupations</t>
  </si>
  <si>
    <t>Computer &amp; Math Occupations</t>
  </si>
  <si>
    <t>Construction and Extraction Occupations</t>
  </si>
  <si>
    <t>Educational Instruction, and Library Occupations</t>
  </si>
  <si>
    <t>Farming, Fishing, and Forestry Occupations</t>
  </si>
  <si>
    <t>Food Preparation and Serving Related Occupations</t>
  </si>
  <si>
    <t>Healthcare Practitioners and Technical Occupations</t>
  </si>
  <si>
    <t>Healthcare Support Occupations</t>
  </si>
  <si>
    <t>Installation, Maintenance, and Repair Occupations</t>
  </si>
  <si>
    <t>Legal Occupations</t>
  </si>
  <si>
    <t>Life, Physical, and Social Science Occupation</t>
  </si>
  <si>
    <t>Management Occupations</t>
  </si>
  <si>
    <t>Office and Admin Support Occupations</t>
  </si>
  <si>
    <t>Personal Care and Service Occupations</t>
  </si>
  <si>
    <t>Production Occupations</t>
  </si>
  <si>
    <t>Protective Service Occupations</t>
  </si>
  <si>
    <t>Sales and Related Occupations</t>
  </si>
  <si>
    <t>Transportation and Material Moving Occupations</t>
  </si>
  <si>
    <t>11-Agriculture, Forestry, Fishing and Hunting, and Mining</t>
  </si>
  <si>
    <t>Industry</t>
  </si>
  <si>
    <t>21-Construction</t>
  </si>
  <si>
    <t>31-33-Manufacturing</t>
  </si>
  <si>
    <t>42-Wholesale Trade</t>
  </si>
  <si>
    <t>44-45-Retail Trade</t>
  </si>
  <si>
    <t>48-49;22-Transportation and Warehousing, and Utilities</t>
  </si>
  <si>
    <t>51-Information</t>
  </si>
  <si>
    <t>52-Finance and Insurance</t>
  </si>
  <si>
    <t>53-Real Estate and Rental and Leasing</t>
  </si>
  <si>
    <t>54-Professional, Scientific, and Technical Services</t>
  </si>
  <si>
    <t>55-56-Management and Administrative and Waste Management Services</t>
  </si>
  <si>
    <t>61-Educational Services</t>
  </si>
  <si>
    <t>62-Health Care and Social Assistance</t>
  </si>
  <si>
    <t>71-Arts, Entertainment, and Recreation</t>
  </si>
  <si>
    <t>72-Accommodation and Food Services</t>
  </si>
  <si>
    <t>81-Other Services (except Public Administration)</t>
  </si>
  <si>
    <t>92-Public Administration</t>
  </si>
  <si>
    <t>OccupationIndustry</t>
  </si>
  <si>
    <t>Total Black Labor Market Share</t>
  </si>
  <si>
    <t>Occupation or Industry Black Share</t>
  </si>
  <si>
    <t>Industry Black Share</t>
  </si>
  <si>
    <t>Representation Difference</t>
  </si>
  <si>
    <t>Representation Ratio</t>
  </si>
  <si>
    <t>Representation Category</t>
  </si>
  <si>
    <t>Total Occupation or Industry Population</t>
  </si>
  <si>
    <t>Healthcare Support</t>
  </si>
  <si>
    <t>Overrepresented</t>
  </si>
  <si>
    <t>Office and Admin Support</t>
  </si>
  <si>
    <t>Transportation and Material Moving</t>
  </si>
  <si>
    <t>Management</t>
  </si>
  <si>
    <t>Underrepresented</t>
  </si>
  <si>
    <t>Sales and Related</t>
  </si>
  <si>
    <t>Healthcare Practitioners and Technical</t>
  </si>
  <si>
    <t>Educational Instruction, and Library</t>
  </si>
  <si>
    <t>Food Preparation and Serving Related</t>
  </si>
  <si>
    <t>Business and Financial</t>
  </si>
  <si>
    <t>Building and Grounds Cleaning and Maintenance</t>
  </si>
  <si>
    <t>Community &amp; Social Service</t>
  </si>
  <si>
    <t>Production</t>
  </si>
  <si>
    <t>Construction and Extraction</t>
  </si>
  <si>
    <t>Protective Service</t>
  </si>
  <si>
    <t>Computer &amp; Math</t>
  </si>
  <si>
    <t>Personal Care and Service</t>
  </si>
  <si>
    <t>Installation, Maintenance, and Repair</t>
  </si>
  <si>
    <t>Architecture &amp; Engineering</t>
  </si>
  <si>
    <t>Life, Physical, and Social Science</t>
  </si>
  <si>
    <t>Arts, Design, Entertainment, Sports, and Media</t>
  </si>
  <si>
    <t>Legal</t>
  </si>
  <si>
    <t>Farming, Fishing, and Forestry</t>
  </si>
  <si>
    <t>Underemployment</t>
  </si>
  <si>
    <t>Underemployed Bachelor's Degree Holders</t>
  </si>
  <si>
    <t>Total Bachelor's Degree Holders</t>
  </si>
  <si>
    <t>Underemployment Share</t>
  </si>
  <si>
    <t>MedianEarnings</t>
  </si>
  <si>
    <t>Median Earnings</t>
  </si>
  <si>
    <t>Label</t>
  </si>
  <si>
    <t>Living Wage Benchmark</t>
  </si>
  <si>
    <t>Total Population</t>
  </si>
  <si>
    <t>All others-MA</t>
  </si>
  <si>
    <t>Black-MA</t>
  </si>
  <si>
    <t>White</t>
  </si>
  <si>
    <t>White-MA</t>
  </si>
  <si>
    <t>All others-US</t>
  </si>
  <si>
    <t>Black-US</t>
  </si>
  <si>
    <t>White-US</t>
  </si>
  <si>
    <t>White Alone-US</t>
  </si>
  <si>
    <t>At least a bachelor's degree</t>
  </si>
  <si>
    <t>No bachelor's degree</t>
  </si>
  <si>
    <t>PovertyBroad</t>
  </si>
  <si>
    <t>All others_Poverty</t>
  </si>
  <si>
    <t>Black/African American_Poverty</t>
  </si>
  <si>
    <t>White_Poverty</t>
  </si>
  <si>
    <t>PovertyAlone</t>
  </si>
  <si>
    <t>Black/African American Alone_Poverty</t>
  </si>
  <si>
    <t>White Alone_Poverty</t>
  </si>
  <si>
    <t>EducationGroups</t>
  </si>
  <si>
    <t>Educational Attainment Share</t>
  </si>
  <si>
    <t>Bach+</t>
  </si>
  <si>
    <t>No Bach</t>
  </si>
  <si>
    <t xml:space="preserve">This spreadsheet contains the data tables for DER's Black/African American Equity Dashboard. The dashboard summarizes Massachusetts-centered workforce and demographic indicators for Black/African American residents, including employment, unemployment, labor force participation, earnings, poverty, education, occupation and industry representation, geography, and foreign-born population measures. Most source data are drawn from the U.S. Census Bureau's American Community Survey and ACS Public Use Microdata Sample, so some category names follow Census terminology. Where data allows, the dashboard distinguishes between a broader Black/African American population and the Black or African American alone population to better reflect Hispanic and multiracial Black residents. Table of conents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</si>
</sst>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6" x14ac:knownFonts="1">
    <font>
      <sz val="11"/>
      <color rgb="FF000000"/>
      <name val="Calibri"/>
      <family val="2"/>
      <scheme val="minor"/>
    </font>
    <font>
      <b/>
      <sz val="14"/>
      <color rgb="FF000000"/>
      <name val="Calibri"/>
    </font>
    <font>
      <u/>
      <sz val="11"/>
      <color rgb="FF0563C1"/>
      <name val="Calibri"/>
    </font>
    <font>
      <sz val="11"/>
      <color rgb="FF000000"/>
      <name val="Calibri"/>
    </font>
    <font>
      <u/>
      <sz val="11"/>
      <color rgb="FF005AB7"/>
      <name val="Calibri"/>
      <family val="2"/>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8">
    <xf numFmtId="0" fontId="0" fillId="0" borderId="0" xfId="0"/>
    <xf numFmtId="0" fontId="1" fillId="0" borderId="0" xfId="0" applyFont="1"/>
    <xf numFmtId="0" fontId="2" fillId="0" borderId="0" xfId="0" applyFont="1"/>
    <xf numFmtId="164" fontId="3" fillId="0" borderId="0" xfId="0" applyNumberFormat="1" applyFont="1"/>
    <xf numFmtId="165" fontId="3" fillId="0" borderId="0" xfId="0" applyNumberFormat="1" applyFont="1"/>
    <xf numFmtId="0" fontId="4" fillId="0" borderId="0" xfId="0" applyFont="1"/>
    <xf numFmtId="0" fontId="0" fillId="0" borderId="0" xfId="0" applyAlignment="1">
      <alignment wrapText="1"/>
    </xf>
    <xf numFmtId="0" fontId="5"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bout" displayName="about" ref="A4:A24" totalsRowShown="0">
  <autoFilter ref="A4:A24" xr:uid="{00000000-0009-0000-0100-000003000000}"/>
  <tableColumns count="1">
    <tableColumn id="1" xr3:uid="{00000000-0010-0000-0000-000001000000}" name="Table of Contents"/>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countypopulation" displayName="countypopulation" ref="A2:H30" totalsRowShown="0">
  <autoFilter ref="A2:H30" xr:uid="{00000000-0009-0000-0100-00000C000000}"/>
  <tableColumns count="8">
    <tableColumn id="1" xr3:uid="{00000000-0010-0000-0900-000001000000}" name="County"/>
    <tableColumn id="2" xr3:uid="{00000000-0010-0000-0900-000002000000}" name="Race/Ethnicity"/>
    <tableColumn id="3" xr3:uid="{00000000-0010-0000-0900-000003000000}" name="Population"/>
    <tableColumn id="4" xr3:uid="{00000000-0010-0000-0900-000004000000}" name="Population Margin of Error"/>
    <tableColumn id="5" xr3:uid="{00000000-0010-0000-0900-000005000000}" name="Population Standard Error"/>
    <tableColumn id="6" xr3:uid="{00000000-0010-0000-0900-000006000000}" name="Population Coefficient of Variation"/>
    <tableColumn id="7" xr3:uid="{00000000-0010-0000-0900-000007000000}" name="Total County Population"/>
    <tableColumn id="8" xr3:uid="{00000000-0010-0000-0900-000008000000}" name="Population Share"/>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countywages" displayName="countywages" ref="A2:E30" totalsRowShown="0">
  <autoFilter ref="A2:E30" xr:uid="{00000000-0009-0000-0100-00000D000000}"/>
  <tableColumns count="5">
    <tableColumn id="1" xr3:uid="{00000000-0010-0000-0A00-000001000000}" name="County"/>
    <tableColumn id="2" xr3:uid="{00000000-0010-0000-0A00-000002000000}" name="Race/Ethnicity"/>
    <tableColumn id="3" xr3:uid="{00000000-0010-0000-0A00-000003000000}" name="Median Household Income"/>
    <tableColumn id="4" xr3:uid="{00000000-0010-0000-0A00-000004000000}" name="Median Household Income Margin of Error"/>
    <tableColumn id="5" xr3:uid="{00000000-0010-0000-0A00-000005000000}" name="Median Household Income Standard Error"/>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ountyeducation" displayName="countyeducation" ref="A2:I18" totalsRowShown="0">
  <autoFilter ref="A2:I18" xr:uid="{00000000-0009-0000-0100-00000E000000}"/>
  <tableColumns count="9">
    <tableColumn id="1" xr3:uid="{00000000-0010-0000-0B00-000001000000}" name="County"/>
    <tableColumn id="2" xr3:uid="{00000000-0010-0000-0B00-000002000000}" name="Race/Ethnicity"/>
    <tableColumn id="3" xr3:uid="{00000000-0010-0000-0B00-000003000000}" name="Bachelor's Degree or Higher Population"/>
    <tableColumn id="4" xr3:uid="{00000000-0010-0000-0B00-000004000000}" name="No Bachelor's Degree Population"/>
    <tableColumn id="5" xr3:uid="{00000000-0010-0000-0B00-000005000000}" name="Bachelor's Degree or Higher Margin of Error"/>
    <tableColumn id="6" xr3:uid="{00000000-0010-0000-0B00-000006000000}" name="No Bachelor's Degree Margin of Error"/>
    <tableColumn id="7" xr3:uid="{00000000-0010-0000-0B00-000007000000}" name="Bachelor's Degree or Higher Coefficient of Variation"/>
    <tableColumn id="8" xr3:uid="{00000000-0010-0000-0B00-000008000000}" name="No Bachelor's Degree Coefficient of Variation"/>
    <tableColumn id="9" xr3:uid="{00000000-0010-0000-0B00-000009000000}" name="Bachelor's Degree or Higher Share"/>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countylabormarket" displayName="countylabormarket" ref="A2:O16" totalsRowShown="0">
  <autoFilter ref="A2:O16" xr:uid="{00000000-0009-0000-0100-00000F000000}"/>
  <tableColumns count="15">
    <tableColumn id="1" xr3:uid="{00000000-0010-0000-0C00-000001000000}" name="County"/>
    <tableColumn id="2" xr3:uid="{00000000-0010-0000-0C00-000002000000}" name="Race/Ethnicity"/>
    <tableColumn id="3" xr3:uid="{00000000-0010-0000-0C00-000003000000}" name="Employment"/>
    <tableColumn id="4" xr3:uid="{00000000-0010-0000-0C00-000004000000}" name="Not in Labor Force"/>
    <tableColumn id="5" xr3:uid="{00000000-0010-0000-0C00-000005000000}" name="Unemployment"/>
    <tableColumn id="6" xr3:uid="{00000000-0010-0000-0C00-000006000000}" name="Employment Coefficient of Variation"/>
    <tableColumn id="7" xr3:uid="{00000000-0010-0000-0C00-000007000000}" name="Unemployment Coefficient of Variation"/>
    <tableColumn id="8" xr3:uid="{00000000-0010-0000-0C00-000008000000}" name="Not in Labor Force Coefficient of Variation"/>
    <tableColumn id="9" xr3:uid="{00000000-0010-0000-0C00-000009000000}" name="Employment Margin of Error"/>
    <tableColumn id="10" xr3:uid="{00000000-0010-0000-0C00-00000A000000}" name="Not in Labor Force Margin of Error"/>
    <tableColumn id="11" xr3:uid="{00000000-0010-0000-0C00-00000B000000}" name="Unemployment Margin of Error"/>
    <tableColumn id="12" xr3:uid="{00000000-0010-0000-0C00-00000C000000}" name="Labor Force"/>
    <tableColumn id="13" xr3:uid="{00000000-0010-0000-0C00-00000D000000}" name="Unemployment Rate"/>
    <tableColumn id="14" xr3:uid="{00000000-0010-0000-0C00-00000E000000}" name="Labor Force Participation Rate"/>
    <tableColumn id="15" xr3:uid="{00000000-0010-0000-0C00-00000F000000}" name="Employment-Population Ratio"/>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countycombined" displayName="countycombined" ref="A2:S16" totalsRowShown="0">
  <autoFilter ref="A2:S16" xr:uid="{00000000-0009-0000-0100-000010000000}"/>
  <tableColumns count="19">
    <tableColumn id="1" xr3:uid="{00000000-0010-0000-0D00-000001000000}" name="County"/>
    <tableColumn id="2" xr3:uid="{00000000-0010-0000-0D00-000002000000}" name="Black Race/Ethnicity"/>
    <tableColumn id="3" xr3:uid="{00000000-0010-0000-0D00-000003000000}" name="Black Population"/>
    <tableColumn id="4" xr3:uid="{00000000-0010-0000-0D00-000004000000}" name="Black Population Margin of Error"/>
    <tableColumn id="5" xr3:uid="{00000000-0010-0000-0D00-000005000000}" name="Black Population Standard Error"/>
    <tableColumn id="6" xr3:uid="{00000000-0010-0000-0D00-000006000000}" name="Black Total County Population"/>
    <tableColumn id="7" xr3:uid="{00000000-0010-0000-0D00-000007000000}" name="Black Population Share"/>
    <tableColumn id="8" xr3:uid="{00000000-0010-0000-0D00-000008000000}" name="Black Median Household Income"/>
    <tableColumn id="9" xr3:uid="{00000000-0010-0000-0D00-000009000000}" name="Black Median Household Income Margin of Error"/>
    <tableColumn id="10" xr3:uid="{00000000-0010-0000-0D00-00000A000000}" name="Black Median Household Income Standard Error"/>
    <tableColumn id="11" xr3:uid="{00000000-0010-0000-0D00-00000B000000}" name="White  Race/Ethnicity"/>
    <tableColumn id="12" xr3:uid="{00000000-0010-0000-0D00-00000C000000}" name="White Population"/>
    <tableColumn id="13" xr3:uid="{00000000-0010-0000-0D00-00000D000000}" name="White Population Margin of Error"/>
    <tableColumn id="14" xr3:uid="{00000000-0010-0000-0D00-00000E000000}" name="White Population Standard Error"/>
    <tableColumn id="15" xr3:uid="{00000000-0010-0000-0D00-00000F000000}" name="White Total County Population"/>
    <tableColumn id="16" xr3:uid="{00000000-0010-0000-0D00-000010000000}" name="White Population Share"/>
    <tableColumn id="17" xr3:uid="{00000000-0010-0000-0D00-000011000000}" name="White Median Household Income"/>
    <tableColumn id="18" xr3:uid="{00000000-0010-0000-0D00-000012000000}" name="White Median Household Income Margin of Error"/>
    <tableColumn id="19" xr3:uid="{00000000-0010-0000-0D00-000013000000}" name="White Median Household Income Standard Error"/>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wagesbyoccupationindustry" displayName="wagesbyoccupationindustry" ref="A2:G158" totalsRowShown="0">
  <autoFilter ref="A2:G158" xr:uid="{00000000-0009-0000-0100-000011000000}"/>
  <tableColumns count="7">
    <tableColumn id="1" xr3:uid="{00000000-0010-0000-0E00-000001000000}" name="Occupation or Industry Title"/>
    <tableColumn id="2" xr3:uid="{00000000-0010-0000-0E00-000002000000}" name="Race/Ethnicity"/>
    <tableColumn id="3" xr3:uid="{00000000-0010-0000-0E00-000003000000}" name="Race Group Definition"/>
    <tableColumn id="4" xr3:uid="{00000000-0010-0000-0E00-000004000000}" name="Group Type"/>
    <tableColumn id="5" xr3:uid="{00000000-0010-0000-0E00-000005000000}" name="Population"/>
    <tableColumn id="6" xr3:uid="{00000000-0010-0000-0E00-000006000000}" name="Median Wage"/>
    <tableColumn id="7" xr3:uid="{00000000-0010-0000-0E00-000007000000}" name="Observations"/>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occupationindustry" displayName="occupationindustry" ref="A2:N80" totalsRowShown="0">
  <autoFilter ref="A2:N80" xr:uid="{00000000-0009-0000-0100-000012000000}"/>
  <tableColumns count="14">
    <tableColumn id="1" xr3:uid="{00000000-0010-0000-0F00-000001000000}" name="Occupation or Industry Title"/>
    <tableColumn id="2" xr3:uid="{00000000-0010-0000-0F00-000002000000}" name="Race/Ethnicity"/>
    <tableColumn id="3" xr3:uid="{00000000-0010-0000-0F00-000003000000}" name="Race Group Definition"/>
    <tableColumn id="4" xr3:uid="{00000000-0010-0000-0F00-000004000000}" name="Group Type"/>
    <tableColumn id="5" xr3:uid="{00000000-0010-0000-0F00-000005000000}" name="Black Population"/>
    <tableColumn id="6" xr3:uid="{00000000-0010-0000-0F00-000006000000}" name="Total Black Labor Market Share"/>
    <tableColumn id="7" xr3:uid="{00000000-0010-0000-0F00-000007000000}" name="Occupation or Industry Black Share"/>
    <tableColumn id="8" xr3:uid="{00000000-0010-0000-0F00-000008000000}" name="Industry Black Share"/>
    <tableColumn id="9" xr3:uid="{00000000-0010-0000-0F00-000009000000}" name="Representation Difference"/>
    <tableColumn id="10" xr3:uid="{00000000-0010-0000-0F00-00000A000000}" name="Representation Ratio"/>
    <tableColumn id="11" xr3:uid="{00000000-0010-0000-0F00-00000B000000}" name="Representation Category"/>
    <tableColumn id="12" xr3:uid="{00000000-0010-0000-0F00-00000C000000}" name="Total Occupation or Industry Population"/>
    <tableColumn id="13" xr3:uid="{00000000-0010-0000-0F00-00000D000000}" name="Median Wage"/>
    <tableColumn id="14" xr3:uid="{00000000-0010-0000-0F00-00000E000000}" name="Observations"/>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underemployment" displayName="underemployment" ref="A2:E5" totalsRowShown="0">
  <autoFilter ref="A2:E5" xr:uid="{00000000-0009-0000-0100-000013000000}"/>
  <tableColumns count="5">
    <tableColumn id="1" xr3:uid="{00000000-0010-0000-1000-000001000000}" name="Race/Ethnicity"/>
    <tableColumn id="2" xr3:uid="{00000000-0010-0000-1000-000002000000}" name="Underemployed Bachelor's Degree Holders"/>
    <tableColumn id="3" xr3:uid="{00000000-0010-0000-1000-000003000000}" name="Total Bachelor's Degree Holders"/>
    <tableColumn id="4" xr3:uid="{00000000-0010-0000-1000-000004000000}" name="Underemployment Share"/>
    <tableColumn id="5" xr3:uid="{00000000-0010-0000-1000-000005000000}" name="Race Group Definition"/>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medianearnings" displayName="medianearnings" ref="A2:J38" totalsRowShown="0">
  <autoFilter ref="A2:J38" xr:uid="{00000000-0009-0000-0100-000014000000}"/>
  <tableColumns count="10">
    <tableColumn id="1" xr3:uid="{00000000-0010-0000-1100-000001000000}" name="Year"/>
    <tableColumn id="2" xr3:uid="{00000000-0010-0000-1100-000002000000}" name="Race/Ethnicity"/>
    <tableColumn id="3" xr3:uid="{00000000-0010-0000-1100-000003000000}" name="Race Group Definition"/>
    <tableColumn id="4" xr3:uid="{00000000-0010-0000-1100-000004000000}" name="Educational Attainment"/>
    <tableColumn id="5" xr3:uid="{00000000-0010-0000-1100-000005000000}" name="Population"/>
    <tableColumn id="6" xr3:uid="{00000000-0010-0000-1100-000006000000}" name="Observations"/>
    <tableColumn id="7" xr3:uid="{00000000-0010-0000-1100-000007000000}" name="Median Earnings"/>
    <tableColumn id="8" xr3:uid="{00000000-0010-0000-1100-000008000000}" name="Geography"/>
    <tableColumn id="9" xr3:uid="{00000000-0010-0000-1100-000009000000}" name="Label"/>
    <tableColumn id="10" xr3:uid="{00000000-0010-0000-1100-00000A000000}" name="Living Wage Benchmark"/>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povertybroad" displayName="povertybroad" ref="A2:C3" totalsRowShown="0">
  <autoFilter ref="A2:C3" xr:uid="{00000000-0009-0000-0100-000015000000}"/>
  <tableColumns count="3">
    <tableColumn id="1" xr3:uid="{00000000-0010-0000-1200-000001000000}" name="All others_Poverty"/>
    <tableColumn id="2" xr3:uid="{00000000-0010-0000-1200-000002000000}" name="Black/African American_Poverty"/>
    <tableColumn id="3" xr3:uid="{00000000-0010-0000-1200-000003000000}" name="White_Poverty"/>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blackpopulationage" displayName="blackpopulationage" ref="A2:J170" totalsRowShown="0">
  <autoFilter ref="A2:J170" xr:uid="{00000000-0009-0000-0100-000004000000}"/>
  <tableColumns count="10">
    <tableColumn id="1" xr3:uid="{00000000-0010-0000-0100-000001000000}" name="Year"/>
    <tableColumn id="2" xr3:uid="{00000000-0010-0000-0100-000002000000}" name="Race/Ethnicity"/>
    <tableColumn id="3" xr3:uid="{00000000-0010-0000-0100-000003000000}" name="Population"/>
    <tableColumn id="4" xr3:uid="{00000000-0010-0000-0100-000004000000}" name="Observations"/>
    <tableColumn id="5" xr3:uid="{00000000-0010-0000-0100-000005000000}" name="Share of Race/Ethnicity Group"/>
    <tableColumn id="6" xr3:uid="{00000000-0010-0000-0100-000006000000}" name="Age Group"/>
    <tableColumn id="7" xr3:uid="{00000000-0010-0000-0100-000007000000}" name="Race Group Definition"/>
    <tableColumn id="8" xr3:uid="{00000000-0010-0000-0100-000008000000}" name="Population Margin of Error Lower Bound"/>
    <tableColumn id="9" xr3:uid="{00000000-0010-0000-0100-000009000000}" name="Population Margin of Error Upper Bound"/>
    <tableColumn id="10" xr3:uid="{00000000-0010-0000-0100-00000A000000}" name="Population Coefficient of Variation"/>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povertyalone" displayName="povertyalone" ref="A2:C3" totalsRowShown="0">
  <autoFilter ref="A2:C3" xr:uid="{00000000-0009-0000-0100-000016000000}"/>
  <tableColumns count="3">
    <tableColumn id="1" xr3:uid="{00000000-0010-0000-1300-000001000000}" name="All others_Poverty"/>
    <tableColumn id="2" xr3:uid="{00000000-0010-0000-1300-000002000000}" name="Black/African American Alone_Poverty"/>
    <tableColumn id="3" xr3:uid="{00000000-0010-0000-1300-000003000000}" name="White Alone_Poverty"/>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educationgroups" displayName="educationgroups" ref="A2:F8" totalsRowShown="0">
  <autoFilter ref="A2:F8" xr:uid="{00000000-0009-0000-0100-000017000000}"/>
  <tableColumns count="6">
    <tableColumn id="1" xr3:uid="{00000000-0010-0000-1400-000001000000}" name="Race/Ethnicity"/>
    <tableColumn id="2" xr3:uid="{00000000-0010-0000-1400-000002000000}" name="Educational Attainment"/>
    <tableColumn id="3" xr3:uid="{00000000-0010-0000-1400-000003000000}" name="Population"/>
    <tableColumn id="4" xr3:uid="{00000000-0010-0000-1400-000004000000}" name="Observations"/>
    <tableColumn id="5" xr3:uid="{00000000-0010-0000-1400-000005000000}" name="Educational Attainment Share"/>
    <tableColumn id="6" xr3:uid="{00000000-0010-0000-1400-000006000000}" name="Race Group Definitio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blackpopulationeducation" displayName="blackpopulationeducation" ref="A2:J26" totalsRowShown="0">
  <autoFilter ref="A2:J26" xr:uid="{00000000-0009-0000-0100-000005000000}"/>
  <tableColumns count="10">
    <tableColumn id="1" xr3:uid="{00000000-0010-0000-0200-000001000000}" name="Year"/>
    <tableColumn id="2" xr3:uid="{00000000-0010-0000-0200-000002000000}" name="Race/Ethnicity"/>
    <tableColumn id="3" xr3:uid="{00000000-0010-0000-0200-000003000000}" name="Race Group Definition"/>
    <tableColumn id="4" xr3:uid="{00000000-0010-0000-0200-000004000000}" name="Educational Attainment"/>
    <tableColumn id="5" xr3:uid="{00000000-0010-0000-0200-000005000000}" name="Population"/>
    <tableColumn id="6" xr3:uid="{00000000-0010-0000-0200-000006000000}" name="Population Margin of Error Lower Bound"/>
    <tableColumn id="7" xr3:uid="{00000000-0010-0000-0200-000007000000}" name="Population Margin of Error Upper Bound"/>
    <tableColumn id="8" xr3:uid="{00000000-0010-0000-0200-000008000000}" name="Population Coefficient of Variation"/>
    <tableColumn id="9" xr3:uid="{00000000-0010-0000-0200-000009000000}" name="Share of Race/Ethnicity Group"/>
    <tableColumn id="10" xr3:uid="{00000000-0010-0000-0200-00000A000000}" name="Observation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labormarketindicators" displayName="labormarketindicators" ref="A2:AG142" totalsRowShown="0">
  <autoFilter ref="A2:AG142" xr:uid="{00000000-0009-0000-0100-000006000000}"/>
  <tableColumns count="33">
    <tableColumn id="1" xr3:uid="{00000000-0010-0000-0300-000001000000}" name="Year"/>
    <tableColumn id="2" xr3:uid="{00000000-0010-0000-0300-000002000000}" name="Race/Ethnicity"/>
    <tableColumn id="3" xr3:uid="{00000000-0010-0000-0300-000003000000}" name="Geography"/>
    <tableColumn id="4" xr3:uid="{00000000-0010-0000-0300-000004000000}" name="Race Group Definition"/>
    <tableColumn id="5" xr3:uid="{00000000-0010-0000-0300-000005000000}" name="Age Universe"/>
    <tableColumn id="6" xr3:uid="{00000000-0010-0000-0300-000006000000}" name="Employment"/>
    <tableColumn id="7" xr3:uid="{00000000-0010-0000-0300-000007000000}" name="Employment Margin of Error Lower Bound"/>
    <tableColumn id="8" xr3:uid="{00000000-0010-0000-0300-000008000000}" name="Employment Margin of Error Upper Bound"/>
    <tableColumn id="9" xr3:uid="{00000000-0010-0000-0300-000009000000}" name="Employment Coefficient of Variation"/>
    <tableColumn id="10" xr3:uid="{00000000-0010-0000-0300-00000A000000}" name="Population"/>
    <tableColumn id="11" xr3:uid="{00000000-0010-0000-0300-00000B000000}" name="Population Margin of Error Lower Bound"/>
    <tableColumn id="12" xr3:uid="{00000000-0010-0000-0300-00000C000000}" name="Population Margin of Error Upper Bound"/>
    <tableColumn id="13" xr3:uid="{00000000-0010-0000-0300-00000D000000}" name="Population Coefficient of Variation"/>
    <tableColumn id="14" xr3:uid="{00000000-0010-0000-0300-00000E000000}" name="Unemployment"/>
    <tableColumn id="15" xr3:uid="{00000000-0010-0000-0300-00000F000000}" name="Unemployment Margin of Error Lower Bound"/>
    <tableColumn id="16" xr3:uid="{00000000-0010-0000-0300-000010000000}" name="Unemployment Margin of Error Upper Bound"/>
    <tableColumn id="17" xr3:uid="{00000000-0010-0000-0300-000011000000}" name="Unemployment Coefficient of Variation"/>
    <tableColumn id="18" xr3:uid="{00000000-0010-0000-0300-000012000000}" name="Labor Force"/>
    <tableColumn id="19" xr3:uid="{00000000-0010-0000-0300-000013000000}" name="Labor Force Margin of Error Lower Bound"/>
    <tableColumn id="20" xr3:uid="{00000000-0010-0000-0300-000014000000}" name="Labor Force Margin of Error Upper Bound"/>
    <tableColumn id="21" xr3:uid="{00000000-0010-0000-0300-000015000000}" name="Labor Force Coefficient of Variation"/>
    <tableColumn id="22" xr3:uid="{00000000-0010-0000-0300-000016000000}" name="Employment-Population Ratio"/>
    <tableColumn id="23" xr3:uid="{00000000-0010-0000-0300-000017000000}" name="Employment-Population Ratio Margin of Error Lower Bound"/>
    <tableColumn id="24" xr3:uid="{00000000-0010-0000-0300-000018000000}" name="Employment-Population Ratio Margin of Error Upper Bound"/>
    <tableColumn id="25" xr3:uid="{00000000-0010-0000-0300-000019000000}" name="Employment-Population Ratio Coefficient of Variation"/>
    <tableColumn id="26" xr3:uid="{00000000-0010-0000-0300-00001A000000}" name="Labor Force Participation Rate"/>
    <tableColumn id="27" xr3:uid="{00000000-0010-0000-0300-00001B000000}" name="Labor Force Participation Rate Margin of Error Lower Bound"/>
    <tableColumn id="28" xr3:uid="{00000000-0010-0000-0300-00001C000000}" name="Labor Force Participation Rate Margin of Error Upper Bound"/>
    <tableColumn id="29" xr3:uid="{00000000-0010-0000-0300-00001D000000}" name="Labor Force Participation Rate Coefficient of Variation"/>
    <tableColumn id="30" xr3:uid="{00000000-0010-0000-0300-00001E000000}" name="Unemployment Rate"/>
    <tableColumn id="31" xr3:uid="{00000000-0010-0000-0300-00001F000000}" name="Unemployment Rate Margin of Error Lower Bound"/>
    <tableColumn id="32" xr3:uid="{00000000-0010-0000-0300-000020000000}" name="Unemployment Rate Margin of Error Upper Bound"/>
    <tableColumn id="33" xr3:uid="{00000000-0010-0000-0300-000021000000}" name="Unemployment Rate Coefficient of Variatio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foreignbornblackbroad" displayName="foreignbornblackbroad" ref="A2:F22" totalsRowShown="0">
  <autoFilter ref="A2:F22" xr:uid="{00000000-0009-0000-0100-000007000000}"/>
  <tableColumns count="6">
    <tableColumn id="1" xr3:uid="{00000000-0010-0000-0400-000001000000}" name="Race/Ethnicity"/>
    <tableColumn id="2" xr3:uid="{00000000-0010-0000-0400-000002000000}" name="Birthplace Group"/>
    <tableColumn id="3" xr3:uid="{00000000-0010-0000-0400-000003000000}" name="Year"/>
    <tableColumn id="4" xr3:uid="{00000000-0010-0000-0400-000004000000}" name="Geography"/>
    <tableColumn id="5" xr3:uid="{00000000-0010-0000-0400-000005000000}" name="Population"/>
    <tableColumn id="6" xr3:uid="{00000000-0010-0000-0400-000006000000}" name="Share of Black Populatio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foreignbornblackalone" displayName="foreignbornblackalone" ref="A2:F22" totalsRowShown="0">
  <autoFilter ref="A2:F22" xr:uid="{00000000-0009-0000-0100-000008000000}"/>
  <tableColumns count="6">
    <tableColumn id="1" xr3:uid="{00000000-0010-0000-0500-000001000000}" name="Race/Ethnicity"/>
    <tableColumn id="2" xr3:uid="{00000000-0010-0000-0500-000002000000}" name="Birthplace Group"/>
    <tableColumn id="3" xr3:uid="{00000000-0010-0000-0500-000003000000}" name="Year"/>
    <tableColumn id="4" xr3:uid="{00000000-0010-0000-0500-000004000000}" name="Geography"/>
    <tableColumn id="5" xr3:uid="{00000000-0010-0000-0500-000005000000}" name="Population"/>
    <tableColumn id="6" xr3:uid="{00000000-0010-0000-0500-000006000000}" name="Share of Black Populatio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foreignbornblackcountry" displayName="foreignbornblackcountry" ref="A2:O22" totalsRowShown="0">
  <autoFilter ref="A2:O22" xr:uid="{00000000-0009-0000-0100-000009000000}"/>
  <tableColumns count="15">
    <tableColumn id="1" xr3:uid="{00000000-0010-0000-0600-000001000000}" name="Race/Ethnicity"/>
    <tableColumn id="2" xr3:uid="{00000000-0010-0000-0600-000002000000}" name="Birthplace Group"/>
    <tableColumn id="3" xr3:uid="{00000000-0010-0000-0600-000003000000}" name="statefip"/>
    <tableColumn id="4" xr3:uid="{00000000-0010-0000-0600-000004000000}" name="Year"/>
    <tableColumn id="5" xr3:uid="{00000000-0010-0000-0600-000005000000}" name="Population"/>
    <tableColumn id="6" xr3:uid="{00000000-0010-0000-0600-000006000000}" name="Population Standard Error"/>
    <tableColumn id="7" xr3:uid="{00000000-0010-0000-0600-000007000000}" name="Population Coefficient of Variation"/>
    <tableColumn id="8" xr3:uid="{00000000-0010-0000-0600-000008000000}" name="Birth Country"/>
    <tableColumn id="9" xr3:uid="{00000000-0010-0000-0600-000009000000}" name="Share of Foreign-Born Black Population"/>
    <tableColumn id="10" xr3:uid="{00000000-0010-0000-0600-00000A000000}" name="Race Group Definition"/>
    <tableColumn id="11" xr3:uid="{00000000-0010-0000-0600-00000B000000}" name="Year in Base Year"/>
    <tableColumn id="12" xr3:uid="{00000000-0010-0000-0600-00000C000000}" name="Population in Base Year"/>
    <tableColumn id="13" xr3:uid="{00000000-0010-0000-0600-00000D000000}" name="Population Standard Error in Base Year"/>
    <tableColumn id="14" xr3:uid="{00000000-0010-0000-0600-00000E000000}" name="Population Coefficient of Variation in Base Year"/>
    <tableColumn id="15" xr3:uid="{00000000-0010-0000-0600-00000F000000}" name="Average Annual Growth Rate"/>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foreignbornenglish" displayName="foreignbornenglish" ref="A2:G4" totalsRowShown="0">
  <autoFilter ref="A2:G4" xr:uid="{00000000-0009-0000-0100-00000A000000}"/>
  <tableColumns count="7">
    <tableColumn id="1" xr3:uid="{00000000-0010-0000-0700-000001000000}" name="Year"/>
    <tableColumn id="2" xr3:uid="{00000000-0010-0000-0700-000002000000}" name="English Proficiency"/>
    <tableColumn id="3" xr3:uid="{00000000-0010-0000-0700-000003000000}" name="Race/Ethnicity"/>
    <tableColumn id="4" xr3:uid="{00000000-0010-0000-0700-000004000000}" name="Birthplace Group"/>
    <tableColumn id="5" xr3:uid="{00000000-0010-0000-0700-000005000000}" name="Population"/>
    <tableColumn id="6" xr3:uid="{00000000-0010-0000-0700-000006000000}" name="Observations"/>
    <tableColumn id="7" xr3:uid="{00000000-0010-0000-0700-000007000000}" name="Share of Foreign-Born Black Populatio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foreignbornblackcounty" displayName="foreignbornblackcounty" ref="A2:N26" totalsRowShown="0">
  <autoFilter ref="A2:N26" xr:uid="{00000000-0009-0000-0100-00000B000000}"/>
  <tableColumns count="14">
    <tableColumn id="1" xr3:uid="{00000000-0010-0000-0800-000001000000}" name="County"/>
    <tableColumn id="2" xr3:uid="{00000000-0010-0000-0800-000002000000}" name="State FIPS Code"/>
    <tableColumn id="3" xr3:uid="{00000000-0010-0000-0800-000003000000}" name="County FIPS Code"/>
    <tableColumn id="4" xr3:uid="{00000000-0010-0000-0800-000004000000}" name="County NS Code"/>
    <tableColumn id="5" xr3:uid="{00000000-0010-0000-0800-000005000000}" name="GeoID"/>
    <tableColumn id="6" xr3:uid="{00000000-0010-0000-0800-000006000000}" name="Latitude"/>
    <tableColumn id="7" xr3:uid="{00000000-0010-0000-0800-000007000000}" name="Longitude"/>
    <tableColumn id="8" xr3:uid="{00000000-0010-0000-0800-000008000000}" name="Race/Ethnicity"/>
    <tableColumn id="9" xr3:uid="{00000000-0010-0000-0800-000009000000}" name="Year"/>
    <tableColumn id="10" xr3:uid="{00000000-0010-0000-0800-00000A000000}" name="Birthplace Group"/>
    <tableColumn id="11" xr3:uid="{00000000-0010-0000-0800-00000B000000}" name="State FIPS Code From IPUMS"/>
    <tableColumn id="12" xr3:uid="{00000000-0010-0000-0800-00000C000000}" name="Allocated Population"/>
    <tableColumn id="13" xr3:uid="{00000000-0010-0000-0800-00000D000000}" name="Allocated Observations"/>
    <tableColumn id="14" xr3:uid="{00000000-0010-0000-0800-00000E000000}" name="Foreign-Born Shar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5"/>
  <sheetViews>
    <sheetView tabSelected="1" workbookViewId="0">
      <selection activeCell="C5" sqref="C5"/>
    </sheetView>
  </sheetViews>
  <sheetFormatPr defaultColWidth="10.81640625" defaultRowHeight="14.5" x14ac:dyDescent="0.35"/>
  <cols>
    <col min="1" max="1" width="79.08984375" customWidth="1"/>
  </cols>
  <sheetData>
    <row r="1" spans="1:1" ht="18.5" x14ac:dyDescent="0.45">
      <c r="A1" s="1" t="s">
        <v>0</v>
      </c>
    </row>
    <row r="2" spans="1:1" ht="206.5" customHeight="1" x14ac:dyDescent="0.35">
      <c r="A2" s="6" t="s">
        <v>361</v>
      </c>
    </row>
    <row r="3" spans="1:1" x14ac:dyDescent="0.35">
      <c r="A3" s="7" t="str">
        <f>HYPERLINK("https://www.mass.gov/info-details/blackafrican-american-equity-dashboard", "For more information, visit the Black and African American Equity Dashboard webpage.")</f>
        <v>For more information, visit the Black and African American Equity Dashboard webpage.</v>
      </c>
    </row>
    <row r="4" spans="1:1" x14ac:dyDescent="0.35">
      <c r="A4" t="s">
        <v>1</v>
      </c>
    </row>
    <row r="5" spans="1:1" x14ac:dyDescent="0.35">
      <c r="A5" s="5" t="str">
        <f>HYPERLINK("#'BlackPopulationAge'!A1", "BlackPopulationAge")</f>
        <v>BlackPopulationAge</v>
      </c>
    </row>
    <row r="6" spans="1:1" x14ac:dyDescent="0.35">
      <c r="A6" s="2" t="str">
        <f>HYPERLINK("#'BlackPopulationEducation'!A1", "BlackPopulationEducation")</f>
        <v>BlackPopulationEducation</v>
      </c>
    </row>
    <row r="7" spans="1:1" x14ac:dyDescent="0.35">
      <c r="A7" s="5" t="str">
        <f>HYPERLINK("#'LaborMarketIndicators'!A1", "LaborMarketIndicators")</f>
        <v>LaborMarketIndicators</v>
      </c>
    </row>
    <row r="8" spans="1:1" x14ac:dyDescent="0.35">
      <c r="A8" s="2" t="str">
        <f>HYPERLINK("#'ForeignBornBlackBroad'!A1", "ForeignBornBlackBroad")</f>
        <v>ForeignBornBlackBroad</v>
      </c>
    </row>
    <row r="9" spans="1:1" x14ac:dyDescent="0.35">
      <c r="A9" s="5" t="str">
        <f>HYPERLINK("#'ForeignBornBlackAlone'!A1", "ForeignBornBlackAlone")</f>
        <v>ForeignBornBlackAlone</v>
      </c>
    </row>
    <row r="10" spans="1:1" x14ac:dyDescent="0.35">
      <c r="A10" s="2" t="str">
        <f>HYPERLINK("#'ForeignBornBlackCountry'!A1", "ForeignBornBlackCountry")</f>
        <v>ForeignBornBlackCountry</v>
      </c>
    </row>
    <row r="11" spans="1:1" x14ac:dyDescent="0.35">
      <c r="A11" s="5" t="str">
        <f>HYPERLINK("#'ForeignBornEnglish'!A1", "ForeignBornEnglish")</f>
        <v>ForeignBornEnglish</v>
      </c>
    </row>
    <row r="12" spans="1:1" x14ac:dyDescent="0.35">
      <c r="A12" s="2" t="str">
        <f>HYPERLINK("#'ForeignBornBlackCounty'!A1", "ForeignBornBlackCounty")</f>
        <v>ForeignBornBlackCounty</v>
      </c>
    </row>
    <row r="13" spans="1:1" x14ac:dyDescent="0.35">
      <c r="A13" s="5" t="str">
        <f>HYPERLINK("#'CountyPopulation'!A1", "CountyPopulation")</f>
        <v>CountyPopulation</v>
      </c>
    </row>
    <row r="14" spans="1:1" x14ac:dyDescent="0.35">
      <c r="A14" s="2" t="str">
        <f>HYPERLINK("#'CountyWages'!A1", "CountyWages")</f>
        <v>CountyWages</v>
      </c>
    </row>
    <row r="15" spans="1:1" x14ac:dyDescent="0.35">
      <c r="A15" s="5" t="str">
        <f>HYPERLINK("#'CountyEducation'!A1", "CountyEducation")</f>
        <v>CountyEducation</v>
      </c>
    </row>
    <row r="16" spans="1:1" x14ac:dyDescent="0.35">
      <c r="A16" s="2" t="str">
        <f>HYPERLINK("#'CountyLaborMarket'!A1", "CountyLaborMarket")</f>
        <v>CountyLaborMarket</v>
      </c>
    </row>
    <row r="17" spans="1:1" x14ac:dyDescent="0.35">
      <c r="A17" s="5" t="str">
        <f>HYPERLINK("#'CountyCombined'!A1", "CountyCombined")</f>
        <v>CountyCombined</v>
      </c>
    </row>
    <row r="18" spans="1:1" x14ac:dyDescent="0.35">
      <c r="A18" s="2" t="str">
        <f>HYPERLINK("#'WagesByOccupationIndustry'!A1", "WagesByOccupationIndustry")</f>
        <v>WagesByOccupationIndustry</v>
      </c>
    </row>
    <row r="19" spans="1:1" x14ac:dyDescent="0.35">
      <c r="A19" s="5" t="str">
        <f>HYPERLINK("#'OccupationIndustry'!A1", "OccupationIndustry")</f>
        <v>OccupationIndustry</v>
      </c>
    </row>
    <row r="20" spans="1:1" x14ac:dyDescent="0.35">
      <c r="A20" s="2" t="str">
        <f>HYPERLINK("#'Underemployment'!A1", "Underemployment")</f>
        <v>Underemployment</v>
      </c>
    </row>
    <row r="21" spans="1:1" x14ac:dyDescent="0.35">
      <c r="A21" s="5" t="str">
        <f>HYPERLINK("#'MedianEarnings'!A1", "MedianEarnings")</f>
        <v>MedianEarnings</v>
      </c>
    </row>
    <row r="22" spans="1:1" x14ac:dyDescent="0.35">
      <c r="A22" s="2" t="str">
        <f>HYPERLINK("#'PovertyBroad'!A1", "PovertyBroad")</f>
        <v>PovertyBroad</v>
      </c>
    </row>
    <row r="23" spans="1:1" x14ac:dyDescent="0.35">
      <c r="A23" s="5" t="str">
        <f>HYPERLINK("#'PovertyAlone'!A1", "PovertyAlone")</f>
        <v>PovertyAlone</v>
      </c>
    </row>
    <row r="24" spans="1:1" x14ac:dyDescent="0.35">
      <c r="A24" s="2" t="str">
        <f>HYPERLINK("#'EducationGroups'!A1", "EducationGroups")</f>
        <v>EducationGroups</v>
      </c>
    </row>
    <row r="25" spans="1:1" x14ac:dyDescent="0.35">
      <c r="A25" t="s">
        <v>2</v>
      </c>
    </row>
  </sheetData>
  <pageMargins left="0.7" right="0.7" top="0.75" bottom="0.75" header="0.3" footer="0.3"/>
  <pageSetup paperSize="9"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
  <sheetViews>
    <sheetView workbookViewId="0"/>
  </sheetViews>
  <sheetFormatPr defaultColWidth="10.81640625" defaultRowHeight="14.5" x14ac:dyDescent="0.35"/>
  <sheetData>
    <row r="1" spans="1:8" ht="18.5" x14ac:dyDescent="0.45">
      <c r="A1" s="1" t="s">
        <v>183</v>
      </c>
    </row>
    <row r="2" spans="1:8" x14ac:dyDescent="0.35">
      <c r="A2" t="s">
        <v>111</v>
      </c>
      <c r="B2" t="s">
        <v>5</v>
      </c>
      <c r="C2" t="s">
        <v>6</v>
      </c>
      <c r="D2" t="s">
        <v>184</v>
      </c>
      <c r="E2" t="s">
        <v>82</v>
      </c>
      <c r="F2" t="s">
        <v>13</v>
      </c>
      <c r="G2" t="s">
        <v>185</v>
      </c>
      <c r="H2" t="s">
        <v>186</v>
      </c>
    </row>
    <row r="3" spans="1:8" x14ac:dyDescent="0.35">
      <c r="A3" t="s">
        <v>187</v>
      </c>
      <c r="B3" t="s">
        <v>188</v>
      </c>
      <c r="C3">
        <v>197297</v>
      </c>
      <c r="D3">
        <v>1675</v>
      </c>
      <c r="E3">
        <v>1018</v>
      </c>
      <c r="F3" s="3">
        <v>5.0000000000000001E-3</v>
      </c>
      <c r="G3">
        <v>223107</v>
      </c>
      <c r="H3" s="3">
        <v>0.88400000000000001</v>
      </c>
    </row>
    <row r="4" spans="1:8" x14ac:dyDescent="0.35">
      <c r="A4" t="s">
        <v>187</v>
      </c>
      <c r="B4" t="s">
        <v>189</v>
      </c>
      <c r="C4">
        <v>6441</v>
      </c>
      <c r="D4">
        <v>740</v>
      </c>
      <c r="E4">
        <v>450</v>
      </c>
      <c r="F4" s="3">
        <v>7.0000000000000007E-2</v>
      </c>
      <c r="G4">
        <v>223107</v>
      </c>
      <c r="H4" s="3">
        <v>2.9000000000000001E-2</v>
      </c>
    </row>
    <row r="5" spans="1:8" x14ac:dyDescent="0.35">
      <c r="A5" t="s">
        <v>190</v>
      </c>
      <c r="B5" t="s">
        <v>188</v>
      </c>
      <c r="C5">
        <v>109712</v>
      </c>
      <c r="D5">
        <v>441</v>
      </c>
      <c r="E5">
        <v>268</v>
      </c>
      <c r="F5" s="3">
        <v>2E-3</v>
      </c>
      <c r="G5">
        <v>121839</v>
      </c>
      <c r="H5" s="3">
        <v>0.9</v>
      </c>
    </row>
    <row r="6" spans="1:8" x14ac:dyDescent="0.35">
      <c r="A6" t="s">
        <v>190</v>
      </c>
      <c r="B6" t="s">
        <v>189</v>
      </c>
      <c r="C6">
        <v>3310</v>
      </c>
      <c r="D6">
        <v>442</v>
      </c>
      <c r="E6">
        <v>269</v>
      </c>
      <c r="F6" s="3">
        <v>8.1000000000000003E-2</v>
      </c>
      <c r="G6">
        <v>121839</v>
      </c>
      <c r="H6" s="3">
        <v>2.7E-2</v>
      </c>
    </row>
    <row r="7" spans="1:8" x14ac:dyDescent="0.35">
      <c r="A7" t="s">
        <v>191</v>
      </c>
      <c r="B7" t="s">
        <v>188</v>
      </c>
      <c r="C7">
        <v>438495</v>
      </c>
      <c r="D7">
        <v>2335</v>
      </c>
      <c r="E7">
        <v>1419</v>
      </c>
      <c r="F7" s="3">
        <v>3.0000000000000001E-3</v>
      </c>
      <c r="G7">
        <v>522881</v>
      </c>
      <c r="H7" s="3">
        <v>0.83899999999999997</v>
      </c>
    </row>
    <row r="8" spans="1:8" x14ac:dyDescent="0.35">
      <c r="A8" t="s">
        <v>191</v>
      </c>
      <c r="B8" t="s">
        <v>189</v>
      </c>
      <c r="C8">
        <v>23490</v>
      </c>
      <c r="D8">
        <v>1141</v>
      </c>
      <c r="E8">
        <v>694</v>
      </c>
      <c r="F8" s="3">
        <v>0.03</v>
      </c>
      <c r="G8">
        <v>522881</v>
      </c>
      <c r="H8" s="3">
        <v>4.4999999999999998E-2</v>
      </c>
    </row>
    <row r="9" spans="1:8" x14ac:dyDescent="0.35">
      <c r="A9" t="s">
        <v>192</v>
      </c>
      <c r="B9" t="s">
        <v>188</v>
      </c>
      <c r="C9">
        <v>16741</v>
      </c>
      <c r="D9">
        <v>729</v>
      </c>
      <c r="E9">
        <v>443</v>
      </c>
      <c r="F9" s="3">
        <v>2.5999999999999999E-2</v>
      </c>
      <c r="G9">
        <v>20251</v>
      </c>
      <c r="H9" s="3">
        <v>0.82699999999999996</v>
      </c>
    </row>
    <row r="10" spans="1:8" x14ac:dyDescent="0.35">
      <c r="A10" t="s">
        <v>192</v>
      </c>
      <c r="B10" t="s">
        <v>189</v>
      </c>
      <c r="C10">
        <v>574</v>
      </c>
      <c r="D10">
        <v>314</v>
      </c>
      <c r="E10">
        <v>191</v>
      </c>
      <c r="F10" s="3">
        <v>0.33300000000000002</v>
      </c>
      <c r="G10">
        <v>20251</v>
      </c>
      <c r="H10" s="3">
        <v>2.8000000000000001E-2</v>
      </c>
    </row>
    <row r="11" spans="1:8" x14ac:dyDescent="0.35">
      <c r="A11" t="s">
        <v>193</v>
      </c>
      <c r="B11" t="s">
        <v>188</v>
      </c>
      <c r="C11">
        <v>524651</v>
      </c>
      <c r="D11">
        <v>2191</v>
      </c>
      <c r="E11">
        <v>1332</v>
      </c>
      <c r="F11" s="3">
        <v>3.0000000000000001E-3</v>
      </c>
      <c r="G11">
        <v>617461</v>
      </c>
      <c r="H11" s="3">
        <v>0.85</v>
      </c>
    </row>
    <row r="12" spans="1:8" x14ac:dyDescent="0.35">
      <c r="A12" t="s">
        <v>193</v>
      </c>
      <c r="B12" t="s">
        <v>189</v>
      </c>
      <c r="C12">
        <v>28297</v>
      </c>
      <c r="D12">
        <v>1116</v>
      </c>
      <c r="E12">
        <v>678</v>
      </c>
      <c r="F12" s="3">
        <v>2.4E-2</v>
      </c>
      <c r="G12">
        <v>617461</v>
      </c>
      <c r="H12" s="3">
        <v>4.5999999999999999E-2</v>
      </c>
    </row>
    <row r="13" spans="1:8" x14ac:dyDescent="0.35">
      <c r="A13" t="s">
        <v>194</v>
      </c>
      <c r="B13" t="s">
        <v>188</v>
      </c>
      <c r="C13">
        <v>62047</v>
      </c>
      <c r="D13">
        <v>233</v>
      </c>
      <c r="E13">
        <v>142</v>
      </c>
      <c r="F13" s="3">
        <v>2E-3</v>
      </c>
      <c r="G13">
        <v>67105</v>
      </c>
      <c r="H13" s="3">
        <v>0.92500000000000004</v>
      </c>
    </row>
    <row r="14" spans="1:8" x14ac:dyDescent="0.35">
      <c r="A14" t="s">
        <v>194</v>
      </c>
      <c r="B14" t="s">
        <v>189</v>
      </c>
      <c r="C14">
        <v>897</v>
      </c>
      <c r="D14">
        <v>135</v>
      </c>
      <c r="E14">
        <v>82</v>
      </c>
      <c r="F14" s="3">
        <v>9.0999999999999998E-2</v>
      </c>
      <c r="G14">
        <v>67105</v>
      </c>
      <c r="H14" s="3">
        <v>1.2999999999999999E-2</v>
      </c>
    </row>
    <row r="15" spans="1:8" x14ac:dyDescent="0.35">
      <c r="A15" t="s">
        <v>195</v>
      </c>
      <c r="B15" t="s">
        <v>188</v>
      </c>
      <c r="C15">
        <v>274463</v>
      </c>
      <c r="D15">
        <v>767</v>
      </c>
      <c r="E15">
        <v>466</v>
      </c>
      <c r="F15" s="3">
        <v>2E-3</v>
      </c>
      <c r="G15">
        <v>337627</v>
      </c>
      <c r="H15" s="3">
        <v>0.81299999999999994</v>
      </c>
    </row>
    <row r="16" spans="1:8" x14ac:dyDescent="0.35">
      <c r="A16" t="s">
        <v>195</v>
      </c>
      <c r="B16" t="s">
        <v>189</v>
      </c>
      <c r="C16">
        <v>35228</v>
      </c>
      <c r="D16">
        <v>1094</v>
      </c>
      <c r="E16">
        <v>665</v>
      </c>
      <c r="F16" s="3">
        <v>1.9E-2</v>
      </c>
      <c r="G16">
        <v>337627</v>
      </c>
      <c r="H16" s="3">
        <v>0.104</v>
      </c>
    </row>
    <row r="17" spans="1:8" x14ac:dyDescent="0.35">
      <c r="A17" t="s">
        <v>196</v>
      </c>
      <c r="B17" t="s">
        <v>188</v>
      </c>
      <c r="C17">
        <v>130171</v>
      </c>
      <c r="D17">
        <v>332</v>
      </c>
      <c r="E17">
        <v>202</v>
      </c>
      <c r="F17" s="3">
        <v>2E-3</v>
      </c>
      <c r="G17">
        <v>150064</v>
      </c>
      <c r="H17" s="3">
        <v>0.86699999999999999</v>
      </c>
    </row>
    <row r="18" spans="1:8" x14ac:dyDescent="0.35">
      <c r="A18" t="s">
        <v>196</v>
      </c>
      <c r="B18" t="s">
        <v>189</v>
      </c>
      <c r="C18">
        <v>4019</v>
      </c>
      <c r="D18">
        <v>410</v>
      </c>
      <c r="E18">
        <v>249</v>
      </c>
      <c r="F18" s="3">
        <v>6.2E-2</v>
      </c>
      <c r="G18">
        <v>150064</v>
      </c>
      <c r="H18" s="3">
        <v>2.7E-2</v>
      </c>
    </row>
    <row r="19" spans="1:8" x14ac:dyDescent="0.35">
      <c r="A19" t="s">
        <v>197</v>
      </c>
      <c r="B19" t="s">
        <v>188</v>
      </c>
      <c r="C19">
        <v>1066504</v>
      </c>
      <c r="D19">
        <v>3347</v>
      </c>
      <c r="E19">
        <v>2035</v>
      </c>
      <c r="F19" s="3">
        <v>2E-3</v>
      </c>
      <c r="G19">
        <v>1486604</v>
      </c>
      <c r="H19" s="3">
        <v>0.71699999999999997</v>
      </c>
    </row>
    <row r="20" spans="1:8" x14ac:dyDescent="0.35">
      <c r="A20" t="s">
        <v>197</v>
      </c>
      <c r="B20" t="s">
        <v>189</v>
      </c>
      <c r="C20">
        <v>77245</v>
      </c>
      <c r="D20">
        <v>1972</v>
      </c>
      <c r="E20">
        <v>1199</v>
      </c>
      <c r="F20" s="3">
        <v>1.6E-2</v>
      </c>
      <c r="G20">
        <v>1486604</v>
      </c>
      <c r="H20" s="3">
        <v>5.1999999999999998E-2</v>
      </c>
    </row>
    <row r="21" spans="1:8" x14ac:dyDescent="0.35">
      <c r="A21" t="s">
        <v>198</v>
      </c>
      <c r="B21" t="s">
        <v>188</v>
      </c>
      <c r="C21">
        <v>9879</v>
      </c>
      <c r="D21">
        <v>129</v>
      </c>
      <c r="E21">
        <v>78</v>
      </c>
      <c r="F21" s="3">
        <v>8.0000000000000002E-3</v>
      </c>
      <c r="G21">
        <v>12016</v>
      </c>
      <c r="H21" s="3">
        <v>0.82199999999999995</v>
      </c>
    </row>
    <row r="22" spans="1:8" x14ac:dyDescent="0.35">
      <c r="A22" t="s">
        <v>198</v>
      </c>
      <c r="B22" t="s">
        <v>189</v>
      </c>
      <c r="C22">
        <v>1361</v>
      </c>
      <c r="D22">
        <v>245</v>
      </c>
      <c r="E22">
        <v>149</v>
      </c>
      <c r="F22" s="3">
        <v>0.109</v>
      </c>
      <c r="G22">
        <v>12016</v>
      </c>
      <c r="H22" s="3">
        <v>0.113</v>
      </c>
    </row>
    <row r="23" spans="1:8" x14ac:dyDescent="0.35">
      <c r="A23" t="s">
        <v>199</v>
      </c>
      <c r="B23" t="s">
        <v>188</v>
      </c>
      <c r="C23">
        <v>501825</v>
      </c>
      <c r="D23">
        <v>1884</v>
      </c>
      <c r="E23">
        <v>1145</v>
      </c>
      <c r="F23" s="3">
        <v>2E-3</v>
      </c>
      <c r="G23">
        <v>687699</v>
      </c>
      <c r="H23" s="3">
        <v>0.73</v>
      </c>
    </row>
    <row r="24" spans="1:8" x14ac:dyDescent="0.35">
      <c r="A24" t="s">
        <v>199</v>
      </c>
      <c r="B24" t="s">
        <v>189</v>
      </c>
      <c r="C24">
        <v>51987</v>
      </c>
      <c r="D24">
        <v>1238</v>
      </c>
      <c r="E24">
        <v>753</v>
      </c>
      <c r="F24" s="3">
        <v>1.4E-2</v>
      </c>
      <c r="G24">
        <v>687699</v>
      </c>
      <c r="H24" s="3">
        <v>7.5999999999999998E-2</v>
      </c>
    </row>
    <row r="25" spans="1:8" x14ac:dyDescent="0.35">
      <c r="A25" t="s">
        <v>200</v>
      </c>
      <c r="B25" t="s">
        <v>188</v>
      </c>
      <c r="C25">
        <v>407191</v>
      </c>
      <c r="D25">
        <v>2483</v>
      </c>
      <c r="E25">
        <v>1509</v>
      </c>
      <c r="F25" s="3">
        <v>4.0000000000000001E-3</v>
      </c>
      <c r="G25">
        <v>508891</v>
      </c>
      <c r="H25" s="3">
        <v>0.8</v>
      </c>
    </row>
    <row r="26" spans="1:8" x14ac:dyDescent="0.35">
      <c r="A26" t="s">
        <v>200</v>
      </c>
      <c r="B26" t="s">
        <v>189</v>
      </c>
      <c r="C26">
        <v>41606</v>
      </c>
      <c r="D26">
        <v>2173</v>
      </c>
      <c r="E26">
        <v>1321</v>
      </c>
      <c r="F26" s="3">
        <v>3.2000000000000001E-2</v>
      </c>
      <c r="G26">
        <v>508891</v>
      </c>
      <c r="H26" s="3">
        <v>8.2000000000000003E-2</v>
      </c>
    </row>
    <row r="27" spans="1:8" x14ac:dyDescent="0.35">
      <c r="A27" t="s">
        <v>201</v>
      </c>
      <c r="B27" t="s">
        <v>188</v>
      </c>
      <c r="C27">
        <v>342378</v>
      </c>
      <c r="D27">
        <v>1187</v>
      </c>
      <c r="E27">
        <v>722</v>
      </c>
      <c r="F27" s="3">
        <v>2E-3</v>
      </c>
      <c r="G27">
        <v>602838</v>
      </c>
      <c r="H27" s="3">
        <v>0.56799999999999995</v>
      </c>
    </row>
    <row r="28" spans="1:8" x14ac:dyDescent="0.35">
      <c r="A28" t="s">
        <v>201</v>
      </c>
      <c r="B28" t="s">
        <v>189</v>
      </c>
      <c r="C28">
        <v>134542</v>
      </c>
      <c r="D28">
        <v>2319</v>
      </c>
      <c r="E28">
        <v>1410</v>
      </c>
      <c r="F28" s="3">
        <v>0.01</v>
      </c>
      <c r="G28">
        <v>602838</v>
      </c>
      <c r="H28" s="3">
        <v>0.223</v>
      </c>
    </row>
    <row r="29" spans="1:8" x14ac:dyDescent="0.35">
      <c r="A29" t="s">
        <v>202</v>
      </c>
      <c r="B29" t="s">
        <v>188</v>
      </c>
      <c r="C29">
        <v>610037</v>
      </c>
      <c r="D29">
        <v>2496</v>
      </c>
      <c r="E29">
        <v>1517</v>
      </c>
      <c r="F29" s="3">
        <v>2E-3</v>
      </c>
      <c r="G29">
        <v>748820</v>
      </c>
      <c r="H29" s="3">
        <v>0.81499999999999995</v>
      </c>
    </row>
    <row r="30" spans="1:8" x14ac:dyDescent="0.35">
      <c r="A30" t="s">
        <v>202</v>
      </c>
      <c r="B30" t="s">
        <v>189</v>
      </c>
      <c r="C30">
        <v>41254</v>
      </c>
      <c r="D30">
        <v>1173</v>
      </c>
      <c r="E30">
        <v>713</v>
      </c>
      <c r="F30" s="3">
        <v>1.7000000000000001E-2</v>
      </c>
      <c r="G30">
        <v>748820</v>
      </c>
      <c r="H30" s="3">
        <v>5.5E-2</v>
      </c>
    </row>
    <row r="31" spans="1:8" x14ac:dyDescent="0.35">
      <c r="A31" t="s">
        <v>2</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1"/>
  <sheetViews>
    <sheetView workbookViewId="0"/>
  </sheetViews>
  <sheetFormatPr defaultColWidth="10.81640625" defaultRowHeight="14.5" x14ac:dyDescent="0.35"/>
  <sheetData>
    <row r="1" spans="1:5" ht="18.5" x14ac:dyDescent="0.45">
      <c r="A1" s="1" t="s">
        <v>203</v>
      </c>
    </row>
    <row r="2" spans="1:5" x14ac:dyDescent="0.35">
      <c r="A2" t="s">
        <v>111</v>
      </c>
      <c r="B2" t="s">
        <v>5</v>
      </c>
      <c r="C2" t="s">
        <v>204</v>
      </c>
      <c r="D2" t="s">
        <v>205</v>
      </c>
      <c r="E2" t="s">
        <v>206</v>
      </c>
    </row>
    <row r="3" spans="1:5" x14ac:dyDescent="0.35">
      <c r="A3" t="s">
        <v>187</v>
      </c>
      <c r="B3" t="s">
        <v>189</v>
      </c>
      <c r="C3" s="4">
        <v>75394</v>
      </c>
      <c r="D3" s="4">
        <v>10918</v>
      </c>
      <c r="E3" s="4">
        <v>6637.0820668693004</v>
      </c>
    </row>
    <row r="4" spans="1:5" x14ac:dyDescent="0.35">
      <c r="A4" t="s">
        <v>190</v>
      </c>
      <c r="B4" t="s">
        <v>189</v>
      </c>
      <c r="C4" s="4">
        <v>45479</v>
      </c>
      <c r="D4" s="4">
        <v>13699</v>
      </c>
      <c r="E4" s="4">
        <v>8327.6595744680908</v>
      </c>
    </row>
    <row r="5" spans="1:5" x14ac:dyDescent="0.35">
      <c r="A5" t="s">
        <v>191</v>
      </c>
      <c r="B5" t="s">
        <v>189</v>
      </c>
      <c r="C5" s="4">
        <v>71757</v>
      </c>
      <c r="D5" s="4">
        <v>9527</v>
      </c>
      <c r="E5" s="4">
        <v>5791.4893617021298</v>
      </c>
    </row>
    <row r="6" spans="1:5" x14ac:dyDescent="0.35">
      <c r="A6" t="s">
        <v>192</v>
      </c>
      <c r="B6" t="s">
        <v>189</v>
      </c>
      <c r="C6" s="4" t="s">
        <v>17</v>
      </c>
      <c r="D6" s="4" t="s">
        <v>17</v>
      </c>
      <c r="E6" s="4" t="s">
        <v>17</v>
      </c>
    </row>
    <row r="7" spans="1:5" x14ac:dyDescent="0.35">
      <c r="A7" t="s">
        <v>193</v>
      </c>
      <c r="B7" t="s">
        <v>189</v>
      </c>
      <c r="C7" s="4">
        <v>73298</v>
      </c>
      <c r="D7" s="4">
        <v>7035</v>
      </c>
      <c r="E7" s="4">
        <v>4276.5957446808497</v>
      </c>
    </row>
    <row r="8" spans="1:5" x14ac:dyDescent="0.35">
      <c r="A8" t="s">
        <v>194</v>
      </c>
      <c r="B8" t="s">
        <v>189</v>
      </c>
      <c r="C8" s="4" t="s">
        <v>17</v>
      </c>
      <c r="D8" s="4" t="s">
        <v>17</v>
      </c>
      <c r="E8" s="4" t="s">
        <v>17</v>
      </c>
    </row>
    <row r="9" spans="1:5" x14ac:dyDescent="0.35">
      <c r="A9" t="s">
        <v>195</v>
      </c>
      <c r="B9" t="s">
        <v>189</v>
      </c>
      <c r="C9" s="4">
        <v>57609</v>
      </c>
      <c r="D9" s="4">
        <v>3483</v>
      </c>
      <c r="E9" s="4">
        <v>2117.3252279635299</v>
      </c>
    </row>
    <row r="10" spans="1:5" x14ac:dyDescent="0.35">
      <c r="A10" t="s">
        <v>196</v>
      </c>
      <c r="B10" t="s">
        <v>189</v>
      </c>
      <c r="C10" s="4" t="s">
        <v>17</v>
      </c>
      <c r="D10" s="4" t="s">
        <v>17</v>
      </c>
      <c r="E10" s="4" t="s">
        <v>17</v>
      </c>
    </row>
    <row r="11" spans="1:5" x14ac:dyDescent="0.35">
      <c r="A11" t="s">
        <v>197</v>
      </c>
      <c r="B11" t="s">
        <v>189</v>
      </c>
      <c r="C11" s="4">
        <v>84945</v>
      </c>
      <c r="D11" s="4">
        <v>5542</v>
      </c>
      <c r="E11" s="4">
        <v>3368.9969604863199</v>
      </c>
    </row>
    <row r="12" spans="1:5" x14ac:dyDescent="0.35">
      <c r="A12" t="s">
        <v>198</v>
      </c>
      <c r="B12" t="s">
        <v>189</v>
      </c>
      <c r="C12" s="4" t="s">
        <v>17</v>
      </c>
      <c r="D12" s="4" t="s">
        <v>17</v>
      </c>
      <c r="E12" s="4" t="s">
        <v>17</v>
      </c>
    </row>
    <row r="13" spans="1:5" x14ac:dyDescent="0.35">
      <c r="A13" t="s">
        <v>199</v>
      </c>
      <c r="B13" t="s">
        <v>189</v>
      </c>
      <c r="C13" s="4">
        <v>96892</v>
      </c>
      <c r="D13" s="4">
        <v>11341</v>
      </c>
      <c r="E13" s="4">
        <v>6894.22492401216</v>
      </c>
    </row>
    <row r="14" spans="1:5" x14ac:dyDescent="0.35">
      <c r="A14" t="s">
        <v>200</v>
      </c>
      <c r="B14" t="s">
        <v>189</v>
      </c>
      <c r="C14" s="4">
        <v>92500</v>
      </c>
      <c r="D14" s="4">
        <v>6843</v>
      </c>
      <c r="E14" s="4">
        <v>4159.8784194528898</v>
      </c>
    </row>
    <row r="15" spans="1:5" x14ac:dyDescent="0.35">
      <c r="A15" t="s">
        <v>201</v>
      </c>
      <c r="B15" t="s">
        <v>189</v>
      </c>
      <c r="C15" s="4">
        <v>60515</v>
      </c>
      <c r="D15" s="4">
        <v>2670</v>
      </c>
      <c r="E15" s="4">
        <v>1623.1003039513701</v>
      </c>
    </row>
    <row r="16" spans="1:5" x14ac:dyDescent="0.35">
      <c r="A16" t="s">
        <v>202</v>
      </c>
      <c r="B16" t="s">
        <v>189</v>
      </c>
      <c r="C16" s="4">
        <v>75168</v>
      </c>
      <c r="D16" s="4">
        <v>6277</v>
      </c>
      <c r="E16" s="4">
        <v>3815.80547112462</v>
      </c>
    </row>
    <row r="17" spans="1:5" x14ac:dyDescent="0.35">
      <c r="A17" t="s">
        <v>187</v>
      </c>
      <c r="B17" t="s">
        <v>188</v>
      </c>
      <c r="C17" s="4">
        <v>97192</v>
      </c>
      <c r="D17" s="4">
        <v>3502</v>
      </c>
      <c r="E17" s="4">
        <v>2128.8753799392098</v>
      </c>
    </row>
    <row r="18" spans="1:5" x14ac:dyDescent="0.35">
      <c r="A18" t="s">
        <v>190</v>
      </c>
      <c r="B18" t="s">
        <v>188</v>
      </c>
      <c r="C18" s="4">
        <v>77312</v>
      </c>
      <c r="D18" s="4">
        <v>2911</v>
      </c>
      <c r="E18" s="4">
        <v>1769.6048632218799</v>
      </c>
    </row>
    <row r="19" spans="1:5" x14ac:dyDescent="0.35">
      <c r="A19" t="s">
        <v>191</v>
      </c>
      <c r="B19" t="s">
        <v>188</v>
      </c>
      <c r="C19" s="4">
        <v>90810</v>
      </c>
      <c r="D19" s="4">
        <v>1841</v>
      </c>
      <c r="E19" s="4">
        <v>1119.1489361702099</v>
      </c>
    </row>
    <row r="20" spans="1:5" x14ac:dyDescent="0.35">
      <c r="A20" t="s">
        <v>192</v>
      </c>
      <c r="B20" t="s">
        <v>188</v>
      </c>
      <c r="C20" s="4">
        <v>127464</v>
      </c>
      <c r="D20" s="4">
        <v>12195</v>
      </c>
      <c r="E20" s="4">
        <v>7413.3738601823698</v>
      </c>
    </row>
    <row r="21" spans="1:5" x14ac:dyDescent="0.35">
      <c r="A21" t="s">
        <v>193</v>
      </c>
      <c r="B21" t="s">
        <v>188</v>
      </c>
      <c r="C21" s="4">
        <v>111784</v>
      </c>
      <c r="D21" s="4">
        <v>1801</v>
      </c>
      <c r="E21" s="4">
        <v>1094.83282674772</v>
      </c>
    </row>
    <row r="22" spans="1:5" x14ac:dyDescent="0.35">
      <c r="A22" t="s">
        <v>194</v>
      </c>
      <c r="B22" t="s">
        <v>188</v>
      </c>
      <c r="C22" s="4">
        <v>76055</v>
      </c>
      <c r="D22" s="4">
        <v>3037</v>
      </c>
      <c r="E22" s="4">
        <v>1846.2006079027401</v>
      </c>
    </row>
    <row r="23" spans="1:5" x14ac:dyDescent="0.35">
      <c r="A23" t="s">
        <v>195</v>
      </c>
      <c r="B23" t="s">
        <v>188</v>
      </c>
      <c r="C23" s="4">
        <v>84005</v>
      </c>
      <c r="D23" s="4">
        <v>1999</v>
      </c>
      <c r="E23" s="4">
        <v>1215.1975683890601</v>
      </c>
    </row>
    <row r="24" spans="1:5" x14ac:dyDescent="0.35">
      <c r="A24" t="s">
        <v>196</v>
      </c>
      <c r="B24" t="s">
        <v>188</v>
      </c>
      <c r="C24" s="4">
        <v>88963</v>
      </c>
      <c r="D24" s="4">
        <v>3091</v>
      </c>
      <c r="E24" s="4">
        <v>1879.0273556231</v>
      </c>
    </row>
    <row r="25" spans="1:5" x14ac:dyDescent="0.35">
      <c r="A25" t="s">
        <v>197</v>
      </c>
      <c r="B25" t="s">
        <v>188</v>
      </c>
      <c r="C25" s="4">
        <v>136859</v>
      </c>
      <c r="D25" s="4">
        <v>1823</v>
      </c>
      <c r="E25" s="4">
        <v>1108.20668693009</v>
      </c>
    </row>
    <row r="26" spans="1:5" x14ac:dyDescent="0.35">
      <c r="A26" t="s">
        <v>198</v>
      </c>
      <c r="B26" t="s">
        <v>188</v>
      </c>
      <c r="C26" s="4">
        <v>149375</v>
      </c>
      <c r="D26" s="4">
        <v>17807</v>
      </c>
      <c r="E26" s="4">
        <v>10824.924012158101</v>
      </c>
    </row>
    <row r="27" spans="1:5" x14ac:dyDescent="0.35">
      <c r="A27" t="s">
        <v>199</v>
      </c>
      <c r="B27" t="s">
        <v>188</v>
      </c>
      <c r="C27" s="4">
        <v>136349</v>
      </c>
      <c r="D27" s="4">
        <v>3371</v>
      </c>
      <c r="E27" s="4">
        <v>2049.2401215805498</v>
      </c>
    </row>
    <row r="28" spans="1:5" x14ac:dyDescent="0.35">
      <c r="A28" t="s">
        <v>200</v>
      </c>
      <c r="B28" t="s">
        <v>188</v>
      </c>
      <c r="C28" s="4">
        <v>118834</v>
      </c>
      <c r="D28" s="4">
        <v>2645</v>
      </c>
      <c r="E28" s="4">
        <v>1607.90273556231</v>
      </c>
    </row>
    <row r="29" spans="1:5" x14ac:dyDescent="0.35">
      <c r="A29" t="s">
        <v>201</v>
      </c>
      <c r="B29" t="s">
        <v>188</v>
      </c>
      <c r="C29" s="4">
        <v>124777</v>
      </c>
      <c r="D29" s="4">
        <v>2807</v>
      </c>
      <c r="E29" s="4">
        <v>1706.3829787233999</v>
      </c>
    </row>
    <row r="30" spans="1:5" x14ac:dyDescent="0.35">
      <c r="A30" t="s">
        <v>202</v>
      </c>
      <c r="B30" t="s">
        <v>188</v>
      </c>
      <c r="C30" s="4">
        <v>100663</v>
      </c>
      <c r="D30" s="4">
        <v>1581</v>
      </c>
      <c r="E30" s="4">
        <v>961.094224924012</v>
      </c>
    </row>
    <row r="31" spans="1:5" x14ac:dyDescent="0.35">
      <c r="A31" t="s">
        <v>2</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9"/>
  <sheetViews>
    <sheetView workbookViewId="0"/>
  </sheetViews>
  <sheetFormatPr defaultColWidth="10.81640625" defaultRowHeight="14.5" x14ac:dyDescent="0.35"/>
  <sheetData>
    <row r="1" spans="1:9" ht="18.5" x14ac:dyDescent="0.45">
      <c r="A1" s="1" t="s">
        <v>207</v>
      </c>
    </row>
    <row r="2" spans="1:9" x14ac:dyDescent="0.35">
      <c r="A2" t="s">
        <v>111</v>
      </c>
      <c r="B2" t="s">
        <v>5</v>
      </c>
      <c r="C2" t="s">
        <v>208</v>
      </c>
      <c r="D2" t="s">
        <v>209</v>
      </c>
      <c r="E2" t="s">
        <v>210</v>
      </c>
      <c r="F2" t="s">
        <v>211</v>
      </c>
      <c r="G2" t="s">
        <v>212</v>
      </c>
      <c r="H2" t="s">
        <v>213</v>
      </c>
      <c r="I2" t="s">
        <v>214</v>
      </c>
    </row>
    <row r="3" spans="1:9" x14ac:dyDescent="0.35">
      <c r="A3" t="s">
        <v>191</v>
      </c>
      <c r="B3" t="s">
        <v>189</v>
      </c>
      <c r="C3">
        <v>4995</v>
      </c>
      <c r="D3">
        <v>14542</v>
      </c>
      <c r="E3">
        <v>1348</v>
      </c>
      <c r="F3">
        <v>2181</v>
      </c>
      <c r="G3" s="3">
        <v>0.16400000000000001</v>
      </c>
      <c r="H3" s="3">
        <v>9.0999999999999998E-2</v>
      </c>
      <c r="I3" s="3">
        <v>0.25600000000000001</v>
      </c>
    </row>
    <row r="4" spans="1:9" x14ac:dyDescent="0.35">
      <c r="A4" t="s">
        <v>193</v>
      </c>
      <c r="B4" t="s">
        <v>189</v>
      </c>
      <c r="C4">
        <v>6584</v>
      </c>
      <c r="D4">
        <v>15821</v>
      </c>
      <c r="E4">
        <v>1696</v>
      </c>
      <c r="F4">
        <v>2706</v>
      </c>
      <c r="G4" s="3">
        <v>0.157</v>
      </c>
      <c r="H4" s="3">
        <v>0.104</v>
      </c>
      <c r="I4" s="3">
        <v>0.29399999999999998</v>
      </c>
    </row>
    <row r="5" spans="1:9" x14ac:dyDescent="0.35">
      <c r="A5" t="s">
        <v>195</v>
      </c>
      <c r="B5" t="s">
        <v>189</v>
      </c>
      <c r="C5">
        <v>8785</v>
      </c>
      <c r="D5">
        <v>16352</v>
      </c>
      <c r="E5">
        <v>1975</v>
      </c>
      <c r="F5">
        <v>2628</v>
      </c>
      <c r="G5" s="3">
        <v>0.13700000000000001</v>
      </c>
      <c r="H5" s="3">
        <v>9.8000000000000004E-2</v>
      </c>
      <c r="I5" s="3">
        <v>0.34899999999999998</v>
      </c>
    </row>
    <row r="6" spans="1:9" x14ac:dyDescent="0.35">
      <c r="A6" t="s">
        <v>197</v>
      </c>
      <c r="B6" t="s">
        <v>189</v>
      </c>
      <c r="C6">
        <v>19916</v>
      </c>
      <c r="D6">
        <v>31380</v>
      </c>
      <c r="E6">
        <v>2567</v>
      </c>
      <c r="F6">
        <v>3614</v>
      </c>
      <c r="G6" s="3">
        <v>7.8E-2</v>
      </c>
      <c r="H6" s="3">
        <v>7.0000000000000007E-2</v>
      </c>
      <c r="I6" s="3">
        <v>0.38800000000000001</v>
      </c>
    </row>
    <row r="7" spans="1:9" x14ac:dyDescent="0.35">
      <c r="A7" t="s">
        <v>199</v>
      </c>
      <c r="B7" t="s">
        <v>189</v>
      </c>
      <c r="C7">
        <v>17443</v>
      </c>
      <c r="D7">
        <v>20417</v>
      </c>
      <c r="E7">
        <v>2521</v>
      </c>
      <c r="F7">
        <v>2907</v>
      </c>
      <c r="G7" s="3">
        <v>8.7999999999999995E-2</v>
      </c>
      <c r="H7" s="3">
        <v>8.6999999999999994E-2</v>
      </c>
      <c r="I7" s="3">
        <v>0.46100000000000002</v>
      </c>
    </row>
    <row r="8" spans="1:9" x14ac:dyDescent="0.35">
      <c r="A8" t="s">
        <v>200</v>
      </c>
      <c r="B8" t="s">
        <v>189</v>
      </c>
      <c r="C8">
        <v>6977</v>
      </c>
      <c r="D8">
        <v>20989</v>
      </c>
      <c r="E8">
        <v>1613</v>
      </c>
      <c r="F8">
        <v>2680</v>
      </c>
      <c r="G8" s="3">
        <v>0.14099999999999999</v>
      </c>
      <c r="H8" s="3">
        <v>7.8E-2</v>
      </c>
      <c r="I8" s="3">
        <v>0.249</v>
      </c>
    </row>
    <row r="9" spans="1:9" x14ac:dyDescent="0.35">
      <c r="A9" t="s">
        <v>201</v>
      </c>
      <c r="B9" t="s">
        <v>189</v>
      </c>
      <c r="C9">
        <v>27039</v>
      </c>
      <c r="D9">
        <v>73171</v>
      </c>
      <c r="E9">
        <v>3430</v>
      </c>
      <c r="F9">
        <v>5918</v>
      </c>
      <c r="G9" s="3">
        <v>7.6999999999999999E-2</v>
      </c>
      <c r="H9" s="3">
        <v>4.9000000000000002E-2</v>
      </c>
      <c r="I9" s="3">
        <v>0.27</v>
      </c>
    </row>
    <row r="10" spans="1:9" x14ac:dyDescent="0.35">
      <c r="A10" t="s">
        <v>202</v>
      </c>
      <c r="B10" t="s">
        <v>189</v>
      </c>
      <c r="C10">
        <v>10260</v>
      </c>
      <c r="D10">
        <v>21153</v>
      </c>
      <c r="E10">
        <v>2009</v>
      </c>
      <c r="F10">
        <v>2799</v>
      </c>
      <c r="G10" s="3">
        <v>0.11899999999999999</v>
      </c>
      <c r="H10" s="3">
        <v>0.08</v>
      </c>
      <c r="I10" s="3">
        <v>0.32700000000000001</v>
      </c>
    </row>
    <row r="11" spans="1:9" x14ac:dyDescent="0.35">
      <c r="A11" t="s">
        <v>191</v>
      </c>
      <c r="B11" t="s">
        <v>188</v>
      </c>
      <c r="C11">
        <v>109470</v>
      </c>
      <c r="D11">
        <v>224655</v>
      </c>
      <c r="E11">
        <v>5230</v>
      </c>
      <c r="F11">
        <v>7920</v>
      </c>
      <c r="G11" s="3">
        <v>2.9000000000000001E-2</v>
      </c>
      <c r="H11" s="3">
        <v>2.1000000000000001E-2</v>
      </c>
      <c r="I11" s="3">
        <v>0.32800000000000001</v>
      </c>
    </row>
    <row r="12" spans="1:9" x14ac:dyDescent="0.35">
      <c r="A12" t="s">
        <v>193</v>
      </c>
      <c r="B12" t="s">
        <v>188</v>
      </c>
      <c r="C12">
        <v>211274</v>
      </c>
      <c r="D12">
        <v>197829</v>
      </c>
      <c r="E12">
        <v>6599</v>
      </c>
      <c r="F12">
        <v>7855</v>
      </c>
      <c r="G12" s="3">
        <v>1.9E-2</v>
      </c>
      <c r="H12" s="3">
        <v>2.4E-2</v>
      </c>
      <c r="I12" s="3">
        <v>0.51600000000000001</v>
      </c>
    </row>
    <row r="13" spans="1:9" x14ac:dyDescent="0.35">
      <c r="A13" t="s">
        <v>195</v>
      </c>
      <c r="B13" t="s">
        <v>188</v>
      </c>
      <c r="C13">
        <v>71813</v>
      </c>
      <c r="D13">
        <v>143264</v>
      </c>
      <c r="E13">
        <v>4312</v>
      </c>
      <c r="F13">
        <v>6347</v>
      </c>
      <c r="G13" s="3">
        <v>3.6999999999999998E-2</v>
      </c>
      <c r="H13" s="3">
        <v>2.7E-2</v>
      </c>
      <c r="I13" s="3">
        <v>0.33400000000000002</v>
      </c>
    </row>
    <row r="14" spans="1:9" x14ac:dyDescent="0.35">
      <c r="A14" t="s">
        <v>197</v>
      </c>
      <c r="B14" t="s">
        <v>188</v>
      </c>
      <c r="C14">
        <v>510476</v>
      </c>
      <c r="D14">
        <v>291032</v>
      </c>
      <c r="E14">
        <v>9799</v>
      </c>
      <c r="F14">
        <v>9240</v>
      </c>
      <c r="G14" s="3">
        <v>1.2E-2</v>
      </c>
      <c r="H14" s="3">
        <v>1.9E-2</v>
      </c>
      <c r="I14" s="3">
        <v>0.63700000000000001</v>
      </c>
    </row>
    <row r="15" spans="1:9" x14ac:dyDescent="0.35">
      <c r="A15" t="s">
        <v>199</v>
      </c>
      <c r="B15" t="s">
        <v>188</v>
      </c>
      <c r="C15">
        <v>238710</v>
      </c>
      <c r="D15">
        <v>135705</v>
      </c>
      <c r="E15">
        <v>6889</v>
      </c>
      <c r="F15">
        <v>6363</v>
      </c>
      <c r="G15" s="3">
        <v>1.7999999999999999E-2</v>
      </c>
      <c r="H15" s="3">
        <v>2.9000000000000001E-2</v>
      </c>
      <c r="I15" s="3">
        <v>0.63800000000000001</v>
      </c>
    </row>
    <row r="16" spans="1:9" x14ac:dyDescent="0.35">
      <c r="A16" t="s">
        <v>200</v>
      </c>
      <c r="B16" t="s">
        <v>188</v>
      </c>
      <c r="C16">
        <v>139709</v>
      </c>
      <c r="D16">
        <v>171068</v>
      </c>
      <c r="E16">
        <v>6057</v>
      </c>
      <c r="F16">
        <v>7282</v>
      </c>
      <c r="G16" s="3">
        <v>2.5999999999999999E-2</v>
      </c>
      <c r="H16" s="3">
        <v>2.5999999999999999E-2</v>
      </c>
      <c r="I16" s="3">
        <v>0.45</v>
      </c>
    </row>
    <row r="17" spans="1:9" x14ac:dyDescent="0.35">
      <c r="A17" t="s">
        <v>201</v>
      </c>
      <c r="B17" t="s">
        <v>188</v>
      </c>
      <c r="C17">
        <v>189249</v>
      </c>
      <c r="D17">
        <v>77456</v>
      </c>
      <c r="E17">
        <v>6365</v>
      </c>
      <c r="F17">
        <v>4996</v>
      </c>
      <c r="G17" s="3">
        <v>0.02</v>
      </c>
      <c r="H17" s="3">
        <v>3.9E-2</v>
      </c>
      <c r="I17" s="3">
        <v>0.71</v>
      </c>
    </row>
    <row r="18" spans="1:9" x14ac:dyDescent="0.35">
      <c r="A18" t="s">
        <v>202</v>
      </c>
      <c r="B18" t="s">
        <v>188</v>
      </c>
      <c r="C18">
        <v>198879</v>
      </c>
      <c r="D18">
        <v>262367</v>
      </c>
      <c r="E18">
        <v>6940</v>
      </c>
      <c r="F18">
        <v>8537</v>
      </c>
      <c r="G18" s="3">
        <v>2.1000000000000001E-2</v>
      </c>
      <c r="H18" s="3">
        <v>0.02</v>
      </c>
      <c r="I18" s="3">
        <v>0.43099999999999999</v>
      </c>
    </row>
    <row r="19" spans="1:9" x14ac:dyDescent="0.35">
      <c r="A19" t="s">
        <v>2</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7"/>
  <sheetViews>
    <sheetView workbookViewId="0"/>
  </sheetViews>
  <sheetFormatPr defaultColWidth="10.81640625" defaultRowHeight="14.5" x14ac:dyDescent="0.35"/>
  <sheetData>
    <row r="1" spans="1:15" ht="18.5" x14ac:dyDescent="0.45">
      <c r="A1" s="1" t="s">
        <v>215</v>
      </c>
    </row>
    <row r="2" spans="1:15" x14ac:dyDescent="0.35">
      <c r="A2" t="s">
        <v>111</v>
      </c>
      <c r="B2" t="s">
        <v>5</v>
      </c>
      <c r="C2" t="s">
        <v>40</v>
      </c>
      <c r="D2" t="s">
        <v>216</v>
      </c>
      <c r="E2" t="s">
        <v>44</v>
      </c>
      <c r="F2" t="s">
        <v>43</v>
      </c>
      <c r="G2" t="s">
        <v>47</v>
      </c>
      <c r="H2" t="s">
        <v>217</v>
      </c>
      <c r="I2" t="s">
        <v>218</v>
      </c>
      <c r="J2" t="s">
        <v>219</v>
      </c>
      <c r="K2" t="s">
        <v>220</v>
      </c>
      <c r="L2" t="s">
        <v>48</v>
      </c>
      <c r="M2" t="s">
        <v>60</v>
      </c>
      <c r="N2" t="s">
        <v>56</v>
      </c>
      <c r="O2" t="s">
        <v>52</v>
      </c>
    </row>
    <row r="3" spans="1:15" x14ac:dyDescent="0.35">
      <c r="A3" t="s">
        <v>197</v>
      </c>
      <c r="B3" t="s">
        <v>189</v>
      </c>
      <c r="C3">
        <v>40835</v>
      </c>
      <c r="D3">
        <v>19124</v>
      </c>
      <c r="E3">
        <v>2680</v>
      </c>
      <c r="F3" s="3">
        <v>4.3999999999999997E-2</v>
      </c>
      <c r="G3" s="3">
        <v>0.26300000000000001</v>
      </c>
      <c r="H3" s="3">
        <v>6.7000000000000004E-2</v>
      </c>
      <c r="I3">
        <v>2929</v>
      </c>
      <c r="J3">
        <v>2095</v>
      </c>
      <c r="K3">
        <v>1160</v>
      </c>
      <c r="L3">
        <v>43515</v>
      </c>
      <c r="M3" s="3">
        <v>6.2E-2</v>
      </c>
      <c r="N3" s="3">
        <v>0.69499999999999995</v>
      </c>
      <c r="O3" s="3">
        <v>0.65200000000000002</v>
      </c>
    </row>
    <row r="4" spans="1:15" x14ac:dyDescent="0.35">
      <c r="A4" t="s">
        <v>201</v>
      </c>
      <c r="B4" t="s">
        <v>189</v>
      </c>
      <c r="C4">
        <v>67467</v>
      </c>
      <c r="D4">
        <v>44939</v>
      </c>
      <c r="E4">
        <v>5031</v>
      </c>
      <c r="F4" s="3">
        <v>3.7999999999999999E-2</v>
      </c>
      <c r="G4" s="3">
        <v>0.21299999999999999</v>
      </c>
      <c r="H4" s="3">
        <v>0.05</v>
      </c>
      <c r="I4">
        <v>4268</v>
      </c>
      <c r="J4">
        <v>3727</v>
      </c>
      <c r="K4">
        <v>1763</v>
      </c>
      <c r="L4">
        <v>72498</v>
      </c>
      <c r="M4" s="3">
        <v>6.9000000000000006E-2</v>
      </c>
      <c r="N4" s="3">
        <v>0.61699999999999999</v>
      </c>
      <c r="O4" s="3">
        <v>0.57399999999999995</v>
      </c>
    </row>
    <row r="5" spans="1:15" x14ac:dyDescent="0.35">
      <c r="A5" t="s">
        <v>187</v>
      </c>
      <c r="B5" t="s">
        <v>188</v>
      </c>
      <c r="C5">
        <v>91631</v>
      </c>
      <c r="D5">
        <v>83303</v>
      </c>
      <c r="E5">
        <v>5194</v>
      </c>
      <c r="F5" s="3">
        <v>2.5000000000000001E-2</v>
      </c>
      <c r="G5" s="3">
        <v>0.17899999999999999</v>
      </c>
      <c r="H5" s="3">
        <v>2.7E-2</v>
      </c>
      <c r="I5">
        <v>3703</v>
      </c>
      <c r="J5">
        <v>3662</v>
      </c>
      <c r="K5">
        <v>1531</v>
      </c>
      <c r="L5">
        <v>96825</v>
      </c>
      <c r="M5" s="3">
        <v>5.3999999999999999E-2</v>
      </c>
      <c r="N5" s="3">
        <v>0.53800000000000003</v>
      </c>
      <c r="O5" s="3">
        <v>0.50900000000000001</v>
      </c>
    </row>
    <row r="6" spans="1:15" x14ac:dyDescent="0.35">
      <c r="A6" t="s">
        <v>190</v>
      </c>
      <c r="B6" t="s">
        <v>188</v>
      </c>
      <c r="C6">
        <v>54096</v>
      </c>
      <c r="D6">
        <v>39783</v>
      </c>
      <c r="E6">
        <v>1612</v>
      </c>
      <c r="F6" s="3">
        <v>0.03</v>
      </c>
      <c r="G6" s="3">
        <v>0.33100000000000002</v>
      </c>
      <c r="H6" s="3">
        <v>4.1000000000000002E-2</v>
      </c>
      <c r="I6">
        <v>2676</v>
      </c>
      <c r="J6">
        <v>2657</v>
      </c>
      <c r="K6">
        <v>877</v>
      </c>
      <c r="L6">
        <v>55708</v>
      </c>
      <c r="M6" s="3">
        <v>2.9000000000000001E-2</v>
      </c>
      <c r="N6" s="3">
        <v>0.58299999999999996</v>
      </c>
      <c r="O6" s="3">
        <v>0.56699999999999995</v>
      </c>
    </row>
    <row r="7" spans="1:15" x14ac:dyDescent="0.35">
      <c r="A7" t="s">
        <v>191</v>
      </c>
      <c r="B7" t="s">
        <v>188</v>
      </c>
      <c r="C7">
        <v>234983</v>
      </c>
      <c r="D7">
        <v>135617</v>
      </c>
      <c r="E7">
        <v>7200</v>
      </c>
      <c r="F7" s="3">
        <v>1.2E-2</v>
      </c>
      <c r="G7" s="3">
        <v>0.128</v>
      </c>
      <c r="H7" s="3">
        <v>2.1000000000000001E-2</v>
      </c>
      <c r="I7">
        <v>4633</v>
      </c>
      <c r="J7">
        <v>4643</v>
      </c>
      <c r="K7">
        <v>1520</v>
      </c>
      <c r="L7">
        <v>242183</v>
      </c>
      <c r="M7" s="3">
        <v>0.03</v>
      </c>
      <c r="N7" s="3">
        <v>0.64100000000000001</v>
      </c>
      <c r="O7" s="3">
        <v>0.622</v>
      </c>
    </row>
    <row r="8" spans="1:15" x14ac:dyDescent="0.35">
      <c r="A8" t="s">
        <v>193</v>
      </c>
      <c r="B8" t="s">
        <v>188</v>
      </c>
      <c r="C8">
        <v>290268</v>
      </c>
      <c r="D8">
        <v>158355</v>
      </c>
      <c r="E8">
        <v>10360</v>
      </c>
      <c r="F8" s="3">
        <v>1.2E-2</v>
      </c>
      <c r="G8" s="3">
        <v>0.106</v>
      </c>
      <c r="H8" s="3">
        <v>0.02</v>
      </c>
      <c r="I8">
        <v>5606</v>
      </c>
      <c r="J8">
        <v>5179</v>
      </c>
      <c r="K8">
        <v>1814</v>
      </c>
      <c r="L8">
        <v>300628</v>
      </c>
      <c r="M8" s="3">
        <v>3.4000000000000002E-2</v>
      </c>
      <c r="N8" s="3">
        <v>0.65500000000000003</v>
      </c>
      <c r="O8" s="3">
        <v>0.63200000000000001</v>
      </c>
    </row>
    <row r="9" spans="1:15" x14ac:dyDescent="0.35">
      <c r="A9" t="s">
        <v>194</v>
      </c>
      <c r="B9" t="s">
        <v>188</v>
      </c>
      <c r="C9">
        <v>32637</v>
      </c>
      <c r="D9">
        <v>20906</v>
      </c>
      <c r="E9">
        <v>985</v>
      </c>
      <c r="F9" s="3">
        <v>2.5999999999999999E-2</v>
      </c>
      <c r="G9" s="3">
        <v>0.38300000000000001</v>
      </c>
      <c r="H9" s="3">
        <v>4.2000000000000003E-2</v>
      </c>
      <c r="I9">
        <v>1417</v>
      </c>
      <c r="J9">
        <v>1437</v>
      </c>
      <c r="K9">
        <v>620</v>
      </c>
      <c r="L9">
        <v>33622</v>
      </c>
      <c r="M9" s="3">
        <v>2.9000000000000001E-2</v>
      </c>
      <c r="N9" s="3">
        <v>0.61699999999999999</v>
      </c>
      <c r="O9" s="3">
        <v>0.59899999999999998</v>
      </c>
    </row>
    <row r="10" spans="1:15" x14ac:dyDescent="0.35">
      <c r="A10" t="s">
        <v>195</v>
      </c>
      <c r="B10" t="s">
        <v>188</v>
      </c>
      <c r="C10">
        <v>142572</v>
      </c>
      <c r="D10">
        <v>98578</v>
      </c>
      <c r="E10">
        <v>3876</v>
      </c>
      <c r="F10" s="3">
        <v>1.7999999999999999E-2</v>
      </c>
      <c r="G10" s="3">
        <v>0.17799999999999999</v>
      </c>
      <c r="H10" s="3">
        <v>2.5999999999999999E-2</v>
      </c>
      <c r="I10">
        <v>4282</v>
      </c>
      <c r="J10">
        <v>4148</v>
      </c>
      <c r="K10">
        <v>1138</v>
      </c>
      <c r="L10">
        <v>146448</v>
      </c>
      <c r="M10" s="3">
        <v>2.5999999999999999E-2</v>
      </c>
      <c r="N10" s="3">
        <v>0.59799999999999998</v>
      </c>
      <c r="O10" s="3">
        <v>0.58199999999999996</v>
      </c>
    </row>
    <row r="11" spans="1:15" x14ac:dyDescent="0.35">
      <c r="A11" t="s">
        <v>196</v>
      </c>
      <c r="B11" t="s">
        <v>188</v>
      </c>
      <c r="C11">
        <v>71439</v>
      </c>
      <c r="D11">
        <v>46985</v>
      </c>
      <c r="E11">
        <v>2627</v>
      </c>
      <c r="F11" s="3">
        <v>2.7E-2</v>
      </c>
      <c r="G11" s="3">
        <v>0.21299999999999999</v>
      </c>
      <c r="H11" s="3">
        <v>3.9E-2</v>
      </c>
      <c r="I11">
        <v>3132</v>
      </c>
      <c r="J11">
        <v>3038</v>
      </c>
      <c r="K11">
        <v>922</v>
      </c>
      <c r="L11">
        <v>74066</v>
      </c>
      <c r="M11" s="3">
        <v>3.5000000000000003E-2</v>
      </c>
      <c r="N11" s="3">
        <v>0.61199999999999999</v>
      </c>
      <c r="O11" s="3">
        <v>0.59</v>
      </c>
    </row>
    <row r="12" spans="1:15" x14ac:dyDescent="0.35">
      <c r="A12" t="s">
        <v>197</v>
      </c>
      <c r="B12" t="s">
        <v>188</v>
      </c>
      <c r="C12">
        <v>611648</v>
      </c>
      <c r="D12">
        <v>286296</v>
      </c>
      <c r="E12">
        <v>21429</v>
      </c>
      <c r="F12" s="3">
        <v>8.0000000000000002E-3</v>
      </c>
      <c r="G12" s="3">
        <v>7.3999999999999996E-2</v>
      </c>
      <c r="H12" s="3">
        <v>1.4999999999999999E-2</v>
      </c>
      <c r="I12">
        <v>7866</v>
      </c>
      <c r="J12">
        <v>6965</v>
      </c>
      <c r="K12">
        <v>2593</v>
      </c>
      <c r="L12">
        <v>633077</v>
      </c>
      <c r="M12" s="3">
        <v>3.4000000000000002E-2</v>
      </c>
      <c r="N12" s="3">
        <v>0.68899999999999995</v>
      </c>
      <c r="O12" s="3">
        <v>0.66500000000000004</v>
      </c>
    </row>
    <row r="13" spans="1:15" x14ac:dyDescent="0.35">
      <c r="A13" t="s">
        <v>199</v>
      </c>
      <c r="B13" t="s">
        <v>188</v>
      </c>
      <c r="C13">
        <v>283691</v>
      </c>
      <c r="D13">
        <v>135880</v>
      </c>
      <c r="E13">
        <v>8057</v>
      </c>
      <c r="F13" s="3">
        <v>0.01</v>
      </c>
      <c r="G13" s="3">
        <v>0.11</v>
      </c>
      <c r="H13" s="3">
        <v>0.02</v>
      </c>
      <c r="I13">
        <v>4571</v>
      </c>
      <c r="J13">
        <v>4547</v>
      </c>
      <c r="K13">
        <v>1462</v>
      </c>
      <c r="L13">
        <v>291748</v>
      </c>
      <c r="M13" s="3">
        <v>2.8000000000000001E-2</v>
      </c>
      <c r="N13" s="3">
        <v>0.68200000000000005</v>
      </c>
      <c r="O13" s="3">
        <v>0.66300000000000003</v>
      </c>
    </row>
    <row r="14" spans="1:15" x14ac:dyDescent="0.35">
      <c r="A14" t="s">
        <v>200</v>
      </c>
      <c r="B14" t="s">
        <v>188</v>
      </c>
      <c r="C14">
        <v>223302</v>
      </c>
      <c r="D14">
        <v>120773</v>
      </c>
      <c r="E14">
        <v>9671</v>
      </c>
      <c r="F14" s="3">
        <v>1.4E-2</v>
      </c>
      <c r="G14" s="3">
        <v>0.122</v>
      </c>
      <c r="H14" s="3">
        <v>2.3E-2</v>
      </c>
      <c r="I14">
        <v>5152</v>
      </c>
      <c r="J14">
        <v>4618</v>
      </c>
      <c r="K14">
        <v>1940</v>
      </c>
      <c r="L14">
        <v>232973</v>
      </c>
      <c r="M14" s="3">
        <v>4.2000000000000003E-2</v>
      </c>
      <c r="N14" s="3">
        <v>0.65900000000000003</v>
      </c>
      <c r="O14" s="3">
        <v>0.63100000000000001</v>
      </c>
    </row>
    <row r="15" spans="1:15" x14ac:dyDescent="0.35">
      <c r="A15" t="s">
        <v>201</v>
      </c>
      <c r="B15" t="s">
        <v>188</v>
      </c>
      <c r="C15">
        <v>226271</v>
      </c>
      <c r="D15">
        <v>91297</v>
      </c>
      <c r="E15">
        <v>7581</v>
      </c>
      <c r="F15" s="3">
        <v>1.2999999999999999E-2</v>
      </c>
      <c r="G15" s="3">
        <v>0.14000000000000001</v>
      </c>
      <c r="H15" s="3">
        <v>0.03</v>
      </c>
      <c r="I15">
        <v>4653</v>
      </c>
      <c r="J15">
        <v>4456</v>
      </c>
      <c r="K15">
        <v>1745</v>
      </c>
      <c r="L15">
        <v>233852</v>
      </c>
      <c r="M15" s="3">
        <v>3.2000000000000001E-2</v>
      </c>
      <c r="N15" s="3">
        <v>0.71899999999999997</v>
      </c>
      <c r="O15" s="3">
        <v>0.69599999999999995</v>
      </c>
    </row>
    <row r="16" spans="1:15" x14ac:dyDescent="0.35">
      <c r="A16" t="s">
        <v>202</v>
      </c>
      <c r="B16" t="s">
        <v>188</v>
      </c>
      <c r="C16">
        <v>328428</v>
      </c>
      <c r="D16">
        <v>183976</v>
      </c>
      <c r="E16">
        <v>13084</v>
      </c>
      <c r="F16" s="3">
        <v>1.2E-2</v>
      </c>
      <c r="G16" s="3">
        <v>0.112</v>
      </c>
      <c r="H16" s="3">
        <v>1.7999999999999999E-2</v>
      </c>
      <c r="I16">
        <v>6278</v>
      </c>
      <c r="J16">
        <v>5538</v>
      </c>
      <c r="K16">
        <v>2420</v>
      </c>
      <c r="L16">
        <v>341512</v>
      </c>
      <c r="M16" s="3">
        <v>3.7999999999999999E-2</v>
      </c>
      <c r="N16" s="3">
        <v>0.65</v>
      </c>
      <c r="O16" s="3">
        <v>0.625</v>
      </c>
    </row>
    <row r="17" spans="1:1" x14ac:dyDescent="0.35">
      <c r="A17" t="s">
        <v>2</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7"/>
  <sheetViews>
    <sheetView workbookViewId="0"/>
  </sheetViews>
  <sheetFormatPr defaultColWidth="10.81640625" defaultRowHeight="14.5" x14ac:dyDescent="0.35"/>
  <sheetData>
    <row r="1" spans="1:19" ht="18.5" x14ac:dyDescent="0.45">
      <c r="A1" s="1" t="s">
        <v>221</v>
      </c>
    </row>
    <row r="2" spans="1:19" x14ac:dyDescent="0.35">
      <c r="A2" t="s">
        <v>111</v>
      </c>
      <c r="B2" t="s">
        <v>222</v>
      </c>
      <c r="C2" t="s">
        <v>223</v>
      </c>
      <c r="D2" t="s">
        <v>224</v>
      </c>
      <c r="E2" t="s">
        <v>225</v>
      </c>
      <c r="F2" t="s">
        <v>226</v>
      </c>
      <c r="G2" t="s">
        <v>227</v>
      </c>
      <c r="H2" t="s">
        <v>228</v>
      </c>
      <c r="I2" t="s">
        <v>229</v>
      </c>
      <c r="J2" t="s">
        <v>230</v>
      </c>
      <c r="K2" t="s">
        <v>231</v>
      </c>
      <c r="L2" t="s">
        <v>232</v>
      </c>
      <c r="M2" t="s">
        <v>233</v>
      </c>
      <c r="N2" t="s">
        <v>234</v>
      </c>
      <c r="O2" t="s">
        <v>235</v>
      </c>
      <c r="P2" t="s">
        <v>236</v>
      </c>
      <c r="Q2" t="s">
        <v>237</v>
      </c>
      <c r="R2" t="s">
        <v>238</v>
      </c>
      <c r="S2" t="s">
        <v>239</v>
      </c>
    </row>
    <row r="3" spans="1:19" x14ac:dyDescent="0.35">
      <c r="A3" t="s">
        <v>240</v>
      </c>
      <c r="B3" t="s">
        <v>189</v>
      </c>
      <c r="C3">
        <v>6441</v>
      </c>
      <c r="D3">
        <v>740</v>
      </c>
      <c r="E3">
        <v>450</v>
      </c>
      <c r="F3">
        <v>223107</v>
      </c>
      <c r="G3" s="3">
        <v>2.9000000000000001E-2</v>
      </c>
      <c r="H3" s="4">
        <v>75394</v>
      </c>
      <c r="I3" s="4">
        <v>10918</v>
      </c>
      <c r="J3" s="4">
        <v>6637</v>
      </c>
      <c r="K3" t="s">
        <v>188</v>
      </c>
      <c r="L3">
        <v>197297</v>
      </c>
      <c r="M3">
        <v>1675</v>
      </c>
      <c r="N3">
        <v>1018</v>
      </c>
      <c r="O3">
        <v>223107</v>
      </c>
      <c r="P3" s="3">
        <v>0.88400000000000001</v>
      </c>
      <c r="Q3" s="4">
        <v>97192</v>
      </c>
      <c r="R3" s="4">
        <v>3502</v>
      </c>
      <c r="S3" s="4">
        <v>2129</v>
      </c>
    </row>
    <row r="4" spans="1:19" x14ac:dyDescent="0.35">
      <c r="A4" t="s">
        <v>241</v>
      </c>
      <c r="B4" t="s">
        <v>189</v>
      </c>
      <c r="C4">
        <v>3310</v>
      </c>
      <c r="D4">
        <v>442</v>
      </c>
      <c r="E4">
        <v>269</v>
      </c>
      <c r="F4">
        <v>121839</v>
      </c>
      <c r="G4" s="3">
        <v>2.7E-2</v>
      </c>
      <c r="H4" s="4">
        <v>45479</v>
      </c>
      <c r="I4" s="4">
        <v>13699</v>
      </c>
      <c r="J4" s="4">
        <v>8328</v>
      </c>
      <c r="K4" t="s">
        <v>188</v>
      </c>
      <c r="L4">
        <v>109712</v>
      </c>
      <c r="M4">
        <v>441</v>
      </c>
      <c r="N4">
        <v>268</v>
      </c>
      <c r="O4">
        <v>121839</v>
      </c>
      <c r="P4" s="3">
        <v>0.9</v>
      </c>
      <c r="Q4" s="4">
        <v>77312</v>
      </c>
      <c r="R4" s="4">
        <v>2911</v>
      </c>
      <c r="S4" s="4">
        <v>1770</v>
      </c>
    </row>
    <row r="5" spans="1:19" x14ac:dyDescent="0.35">
      <c r="A5" t="s">
        <v>242</v>
      </c>
      <c r="B5" t="s">
        <v>189</v>
      </c>
      <c r="C5">
        <v>23490</v>
      </c>
      <c r="D5">
        <v>1141</v>
      </c>
      <c r="E5">
        <v>694</v>
      </c>
      <c r="F5">
        <v>522881</v>
      </c>
      <c r="G5" s="3">
        <v>4.4999999999999998E-2</v>
      </c>
      <c r="H5" s="4">
        <v>71757</v>
      </c>
      <c r="I5" s="4">
        <v>9527</v>
      </c>
      <c r="J5" s="4">
        <v>5791</v>
      </c>
      <c r="K5" t="s">
        <v>188</v>
      </c>
      <c r="L5">
        <v>438495</v>
      </c>
      <c r="M5">
        <v>2335</v>
      </c>
      <c r="N5">
        <v>1419</v>
      </c>
      <c r="O5">
        <v>522881</v>
      </c>
      <c r="P5" s="3">
        <v>0.83899999999999997</v>
      </c>
      <c r="Q5" s="4">
        <v>90810</v>
      </c>
      <c r="R5" s="4">
        <v>1841</v>
      </c>
      <c r="S5" s="4">
        <v>1119</v>
      </c>
    </row>
    <row r="6" spans="1:19" x14ac:dyDescent="0.35">
      <c r="A6" t="s">
        <v>243</v>
      </c>
      <c r="B6" t="s">
        <v>189</v>
      </c>
      <c r="C6">
        <v>574</v>
      </c>
      <c r="D6">
        <v>314</v>
      </c>
      <c r="E6">
        <v>191</v>
      </c>
      <c r="F6">
        <v>20251</v>
      </c>
      <c r="G6" s="3">
        <v>2.8000000000000001E-2</v>
      </c>
      <c r="H6" s="4" t="s">
        <v>17</v>
      </c>
      <c r="I6" s="4" t="s">
        <v>17</v>
      </c>
      <c r="J6" s="4" t="s">
        <v>17</v>
      </c>
      <c r="K6" t="s">
        <v>188</v>
      </c>
      <c r="L6">
        <v>16741</v>
      </c>
      <c r="M6">
        <v>729</v>
      </c>
      <c r="N6">
        <v>443</v>
      </c>
      <c r="O6">
        <v>20251</v>
      </c>
      <c r="P6" s="3">
        <v>0.82699999999999996</v>
      </c>
      <c r="Q6" s="4">
        <v>127464</v>
      </c>
      <c r="R6" s="4">
        <v>12195</v>
      </c>
      <c r="S6" s="4">
        <v>7413</v>
      </c>
    </row>
    <row r="7" spans="1:19" x14ac:dyDescent="0.35">
      <c r="A7" t="s">
        <v>244</v>
      </c>
      <c r="B7" t="s">
        <v>189</v>
      </c>
      <c r="C7">
        <v>28297</v>
      </c>
      <c r="D7">
        <v>1116</v>
      </c>
      <c r="E7">
        <v>678</v>
      </c>
      <c r="F7">
        <v>617461</v>
      </c>
      <c r="G7" s="3">
        <v>4.5999999999999999E-2</v>
      </c>
      <c r="H7" s="4">
        <v>73298</v>
      </c>
      <c r="I7" s="4">
        <v>7035</v>
      </c>
      <c r="J7" s="4">
        <v>4277</v>
      </c>
      <c r="K7" t="s">
        <v>188</v>
      </c>
      <c r="L7">
        <v>524651</v>
      </c>
      <c r="M7">
        <v>2191</v>
      </c>
      <c r="N7">
        <v>1332</v>
      </c>
      <c r="O7">
        <v>617461</v>
      </c>
      <c r="P7" s="3">
        <v>0.85</v>
      </c>
      <c r="Q7" s="4">
        <v>111784</v>
      </c>
      <c r="R7" s="4">
        <v>1801</v>
      </c>
      <c r="S7" s="4">
        <v>1095</v>
      </c>
    </row>
    <row r="8" spans="1:19" x14ac:dyDescent="0.35">
      <c r="A8" t="s">
        <v>245</v>
      </c>
      <c r="B8" t="s">
        <v>189</v>
      </c>
      <c r="C8">
        <v>897</v>
      </c>
      <c r="D8">
        <v>135</v>
      </c>
      <c r="E8">
        <v>82</v>
      </c>
      <c r="F8">
        <v>67105</v>
      </c>
      <c r="G8" s="3">
        <v>1.2999999999999999E-2</v>
      </c>
      <c r="H8" s="4" t="s">
        <v>17</v>
      </c>
      <c r="I8" s="4" t="s">
        <v>17</v>
      </c>
      <c r="J8" s="4" t="s">
        <v>17</v>
      </c>
      <c r="K8" t="s">
        <v>188</v>
      </c>
      <c r="L8">
        <v>62047</v>
      </c>
      <c r="M8">
        <v>233</v>
      </c>
      <c r="N8">
        <v>142</v>
      </c>
      <c r="O8">
        <v>67105</v>
      </c>
      <c r="P8" s="3">
        <v>0.92500000000000004</v>
      </c>
      <c r="Q8" s="4">
        <v>76055</v>
      </c>
      <c r="R8" s="4">
        <v>3037</v>
      </c>
      <c r="S8" s="4">
        <v>1846</v>
      </c>
    </row>
    <row r="9" spans="1:19" x14ac:dyDescent="0.35">
      <c r="A9" t="s">
        <v>246</v>
      </c>
      <c r="B9" t="s">
        <v>189</v>
      </c>
      <c r="C9">
        <v>35228</v>
      </c>
      <c r="D9">
        <v>1094</v>
      </c>
      <c r="E9">
        <v>665</v>
      </c>
      <c r="F9">
        <v>337627</v>
      </c>
      <c r="G9" s="3">
        <v>0.104</v>
      </c>
      <c r="H9" s="4">
        <v>57609</v>
      </c>
      <c r="I9" s="4">
        <v>3483</v>
      </c>
      <c r="J9" s="4">
        <v>2117</v>
      </c>
      <c r="K9" t="s">
        <v>188</v>
      </c>
      <c r="L9">
        <v>274463</v>
      </c>
      <c r="M9">
        <v>767</v>
      </c>
      <c r="N9">
        <v>466</v>
      </c>
      <c r="O9">
        <v>337627</v>
      </c>
      <c r="P9" s="3">
        <v>0.81299999999999994</v>
      </c>
      <c r="Q9" s="4">
        <v>84005</v>
      </c>
      <c r="R9" s="4">
        <v>1999</v>
      </c>
      <c r="S9" s="4">
        <v>1215</v>
      </c>
    </row>
    <row r="10" spans="1:19" x14ac:dyDescent="0.35">
      <c r="A10" t="s">
        <v>247</v>
      </c>
      <c r="B10" t="s">
        <v>189</v>
      </c>
      <c r="C10">
        <v>4019</v>
      </c>
      <c r="D10">
        <v>410</v>
      </c>
      <c r="E10">
        <v>249</v>
      </c>
      <c r="F10">
        <v>150064</v>
      </c>
      <c r="G10" s="3">
        <v>2.7E-2</v>
      </c>
      <c r="H10" s="4" t="s">
        <v>17</v>
      </c>
      <c r="I10" s="4" t="s">
        <v>17</v>
      </c>
      <c r="J10" s="4" t="s">
        <v>17</v>
      </c>
      <c r="K10" t="s">
        <v>188</v>
      </c>
      <c r="L10">
        <v>130171</v>
      </c>
      <c r="M10">
        <v>332</v>
      </c>
      <c r="N10">
        <v>202</v>
      </c>
      <c r="O10">
        <v>150064</v>
      </c>
      <c r="P10" s="3">
        <v>0.86699999999999999</v>
      </c>
      <c r="Q10" s="4">
        <v>88963</v>
      </c>
      <c r="R10" s="4">
        <v>3091</v>
      </c>
      <c r="S10" s="4">
        <v>1879</v>
      </c>
    </row>
    <row r="11" spans="1:19" x14ac:dyDescent="0.35">
      <c r="A11" t="s">
        <v>248</v>
      </c>
      <c r="B11" t="s">
        <v>189</v>
      </c>
      <c r="C11">
        <v>77245</v>
      </c>
      <c r="D11">
        <v>1972</v>
      </c>
      <c r="E11">
        <v>1199</v>
      </c>
      <c r="F11">
        <v>1486604</v>
      </c>
      <c r="G11" s="3">
        <v>5.1999999999999998E-2</v>
      </c>
      <c r="H11" s="4">
        <v>84945</v>
      </c>
      <c r="I11" s="4">
        <v>5542</v>
      </c>
      <c r="J11" s="4">
        <v>3369</v>
      </c>
      <c r="K11" t="s">
        <v>188</v>
      </c>
      <c r="L11">
        <v>1066504</v>
      </c>
      <c r="M11">
        <v>3347</v>
      </c>
      <c r="N11">
        <v>2035</v>
      </c>
      <c r="O11">
        <v>1486604</v>
      </c>
      <c r="P11" s="3">
        <v>0.71699999999999997</v>
      </c>
      <c r="Q11" s="4">
        <v>136859</v>
      </c>
      <c r="R11" s="4">
        <v>1823</v>
      </c>
      <c r="S11" s="4">
        <v>1108</v>
      </c>
    </row>
    <row r="12" spans="1:19" x14ac:dyDescent="0.35">
      <c r="A12" t="s">
        <v>249</v>
      </c>
      <c r="B12" t="s">
        <v>189</v>
      </c>
      <c r="C12">
        <v>1361</v>
      </c>
      <c r="D12">
        <v>245</v>
      </c>
      <c r="E12">
        <v>149</v>
      </c>
      <c r="F12">
        <v>12016</v>
      </c>
      <c r="G12" s="3">
        <v>0.113</v>
      </c>
      <c r="H12" s="4" t="s">
        <v>17</v>
      </c>
      <c r="I12" s="4" t="s">
        <v>17</v>
      </c>
      <c r="J12" s="4" t="s">
        <v>17</v>
      </c>
      <c r="K12" t="s">
        <v>188</v>
      </c>
      <c r="L12">
        <v>9879</v>
      </c>
      <c r="M12">
        <v>129</v>
      </c>
      <c r="N12">
        <v>78</v>
      </c>
      <c r="O12">
        <v>12016</v>
      </c>
      <c r="P12" s="3">
        <v>0.82199999999999995</v>
      </c>
      <c r="Q12" s="4">
        <v>149375</v>
      </c>
      <c r="R12" s="4">
        <v>17807</v>
      </c>
      <c r="S12" s="4">
        <v>10825</v>
      </c>
    </row>
    <row r="13" spans="1:19" x14ac:dyDescent="0.35">
      <c r="A13" t="s">
        <v>250</v>
      </c>
      <c r="B13" t="s">
        <v>189</v>
      </c>
      <c r="C13">
        <v>51987</v>
      </c>
      <c r="D13">
        <v>1238</v>
      </c>
      <c r="E13">
        <v>753</v>
      </c>
      <c r="F13">
        <v>687699</v>
      </c>
      <c r="G13" s="3">
        <v>7.5999999999999998E-2</v>
      </c>
      <c r="H13" s="4">
        <v>96892</v>
      </c>
      <c r="I13" s="4">
        <v>11341</v>
      </c>
      <c r="J13" s="4">
        <v>6894</v>
      </c>
      <c r="K13" t="s">
        <v>188</v>
      </c>
      <c r="L13">
        <v>501825</v>
      </c>
      <c r="M13">
        <v>1884</v>
      </c>
      <c r="N13">
        <v>1145</v>
      </c>
      <c r="O13">
        <v>687699</v>
      </c>
      <c r="P13" s="3">
        <v>0.73</v>
      </c>
      <c r="Q13" s="4">
        <v>136349</v>
      </c>
      <c r="R13" s="4">
        <v>3371</v>
      </c>
      <c r="S13" s="4">
        <v>2049</v>
      </c>
    </row>
    <row r="14" spans="1:19" x14ac:dyDescent="0.35">
      <c r="A14" t="s">
        <v>251</v>
      </c>
      <c r="B14" t="s">
        <v>189</v>
      </c>
      <c r="C14">
        <v>41606</v>
      </c>
      <c r="D14">
        <v>2173</v>
      </c>
      <c r="E14">
        <v>1321</v>
      </c>
      <c r="F14">
        <v>508891</v>
      </c>
      <c r="G14" s="3">
        <v>8.2000000000000003E-2</v>
      </c>
      <c r="H14" s="4">
        <v>92500</v>
      </c>
      <c r="I14" s="4">
        <v>6843</v>
      </c>
      <c r="J14" s="4">
        <v>4160</v>
      </c>
      <c r="K14" t="s">
        <v>188</v>
      </c>
      <c r="L14">
        <v>407191</v>
      </c>
      <c r="M14">
        <v>2483</v>
      </c>
      <c r="N14">
        <v>1509</v>
      </c>
      <c r="O14">
        <v>508891</v>
      </c>
      <c r="P14" s="3">
        <v>0.8</v>
      </c>
      <c r="Q14" s="4">
        <v>118834</v>
      </c>
      <c r="R14" s="4">
        <v>2645</v>
      </c>
      <c r="S14" s="4">
        <v>1608</v>
      </c>
    </row>
    <row r="15" spans="1:19" x14ac:dyDescent="0.35">
      <c r="A15" t="s">
        <v>252</v>
      </c>
      <c r="B15" t="s">
        <v>189</v>
      </c>
      <c r="C15">
        <v>134542</v>
      </c>
      <c r="D15">
        <v>2319</v>
      </c>
      <c r="E15">
        <v>1410</v>
      </c>
      <c r="F15">
        <v>602838</v>
      </c>
      <c r="G15" s="3">
        <v>0.223</v>
      </c>
      <c r="H15" s="4">
        <v>60515</v>
      </c>
      <c r="I15" s="4">
        <v>2670</v>
      </c>
      <c r="J15" s="4">
        <v>1623</v>
      </c>
      <c r="K15" t="s">
        <v>188</v>
      </c>
      <c r="L15">
        <v>342378</v>
      </c>
      <c r="M15">
        <v>1187</v>
      </c>
      <c r="N15">
        <v>722</v>
      </c>
      <c r="O15">
        <v>602838</v>
      </c>
      <c r="P15" s="3">
        <v>0.56799999999999995</v>
      </c>
      <c r="Q15" s="4">
        <v>124777</v>
      </c>
      <c r="R15" s="4">
        <v>2807</v>
      </c>
      <c r="S15" s="4">
        <v>1706</v>
      </c>
    </row>
    <row r="16" spans="1:19" x14ac:dyDescent="0.35">
      <c r="A16" t="s">
        <v>253</v>
      </c>
      <c r="B16" t="s">
        <v>189</v>
      </c>
      <c r="C16">
        <v>41254</v>
      </c>
      <c r="D16">
        <v>1173</v>
      </c>
      <c r="E16">
        <v>713</v>
      </c>
      <c r="F16">
        <v>748820</v>
      </c>
      <c r="G16" s="3">
        <v>5.5E-2</v>
      </c>
      <c r="H16" s="4">
        <v>75168</v>
      </c>
      <c r="I16" s="4">
        <v>6277</v>
      </c>
      <c r="J16" s="4">
        <v>3816</v>
      </c>
      <c r="K16" t="s">
        <v>188</v>
      </c>
      <c r="L16">
        <v>610037</v>
      </c>
      <c r="M16">
        <v>2496</v>
      </c>
      <c r="N16">
        <v>1517</v>
      </c>
      <c r="O16">
        <v>748820</v>
      </c>
      <c r="P16" s="3">
        <v>0.81499999999999995</v>
      </c>
      <c r="Q16" s="4">
        <v>100663</v>
      </c>
      <c r="R16" s="4">
        <v>1581</v>
      </c>
      <c r="S16" s="4">
        <v>961</v>
      </c>
    </row>
    <row r="17" spans="1:1" x14ac:dyDescent="0.35">
      <c r="A17" t="s">
        <v>2</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59"/>
  <sheetViews>
    <sheetView workbookViewId="0"/>
  </sheetViews>
  <sheetFormatPr defaultColWidth="10.81640625" defaultRowHeight="14.5" x14ac:dyDescent="0.35"/>
  <sheetData>
    <row r="1" spans="1:7" ht="18.5" x14ac:dyDescent="0.45">
      <c r="A1" s="1" t="s">
        <v>254</v>
      </c>
    </row>
    <row r="2" spans="1:7" x14ac:dyDescent="0.35">
      <c r="A2" t="s">
        <v>255</v>
      </c>
      <c r="B2" t="s">
        <v>5</v>
      </c>
      <c r="C2" t="s">
        <v>10</v>
      </c>
      <c r="D2" t="s">
        <v>256</v>
      </c>
      <c r="E2" t="s">
        <v>6</v>
      </c>
      <c r="F2" t="s">
        <v>257</v>
      </c>
      <c r="G2" t="s">
        <v>7</v>
      </c>
    </row>
    <row r="3" spans="1:7" x14ac:dyDescent="0.35">
      <c r="A3" t="s">
        <v>258</v>
      </c>
      <c r="B3" t="s">
        <v>14</v>
      </c>
      <c r="C3" t="s">
        <v>91</v>
      </c>
      <c r="D3" t="s">
        <v>259</v>
      </c>
      <c r="E3">
        <v>92113</v>
      </c>
      <c r="F3" s="4">
        <v>106601.25</v>
      </c>
      <c r="G3">
        <v>4784</v>
      </c>
    </row>
    <row r="4" spans="1:7" x14ac:dyDescent="0.35">
      <c r="A4" t="s">
        <v>258</v>
      </c>
      <c r="B4" t="s">
        <v>18</v>
      </c>
      <c r="C4" t="s">
        <v>91</v>
      </c>
      <c r="D4" t="s">
        <v>259</v>
      </c>
      <c r="E4">
        <v>4267</v>
      </c>
      <c r="F4" s="4">
        <v>89375.44</v>
      </c>
      <c r="G4">
        <v>175</v>
      </c>
    </row>
    <row r="5" spans="1:7" x14ac:dyDescent="0.35">
      <c r="A5" t="s">
        <v>260</v>
      </c>
      <c r="B5" t="s">
        <v>14</v>
      </c>
      <c r="C5" t="s">
        <v>91</v>
      </c>
      <c r="D5" t="s">
        <v>259</v>
      </c>
      <c r="E5">
        <v>55174</v>
      </c>
      <c r="F5" s="4">
        <v>66848.126366197306</v>
      </c>
      <c r="G5">
        <v>2995</v>
      </c>
    </row>
    <row r="6" spans="1:7" x14ac:dyDescent="0.35">
      <c r="A6" t="s">
        <v>260</v>
      </c>
      <c r="B6" t="s">
        <v>18</v>
      </c>
      <c r="C6" t="s">
        <v>91</v>
      </c>
      <c r="D6" t="s">
        <v>259</v>
      </c>
      <c r="E6">
        <v>4031</v>
      </c>
      <c r="F6" s="4">
        <v>50161.097199999997</v>
      </c>
      <c r="G6">
        <v>152</v>
      </c>
    </row>
    <row r="7" spans="1:7" x14ac:dyDescent="0.35">
      <c r="A7" t="s">
        <v>261</v>
      </c>
      <c r="B7" t="s">
        <v>14</v>
      </c>
      <c r="C7" t="s">
        <v>91</v>
      </c>
      <c r="D7" t="s">
        <v>259</v>
      </c>
      <c r="E7">
        <v>76337</v>
      </c>
      <c r="F7" s="4">
        <v>33510.390833333302</v>
      </c>
      <c r="G7">
        <v>3156</v>
      </c>
    </row>
    <row r="8" spans="1:7" x14ac:dyDescent="0.35">
      <c r="A8" t="s">
        <v>261</v>
      </c>
      <c r="B8" t="s">
        <v>18</v>
      </c>
      <c r="C8" t="s">
        <v>91</v>
      </c>
      <c r="D8" t="s">
        <v>259</v>
      </c>
      <c r="E8">
        <v>14356</v>
      </c>
      <c r="F8" s="4">
        <v>31680.807357513</v>
      </c>
      <c r="G8">
        <v>461</v>
      </c>
    </row>
    <row r="9" spans="1:7" x14ac:dyDescent="0.35">
      <c r="A9" t="s">
        <v>262</v>
      </c>
      <c r="B9" t="s">
        <v>14</v>
      </c>
      <c r="C9" t="s">
        <v>91</v>
      </c>
      <c r="D9" t="s">
        <v>259</v>
      </c>
      <c r="E9">
        <v>227738</v>
      </c>
      <c r="F9" s="4">
        <v>96551.24</v>
      </c>
      <c r="G9">
        <v>11719</v>
      </c>
    </row>
    <row r="10" spans="1:7" x14ac:dyDescent="0.35">
      <c r="A10" t="s">
        <v>262</v>
      </c>
      <c r="B10" t="s">
        <v>18</v>
      </c>
      <c r="C10" t="s">
        <v>91</v>
      </c>
      <c r="D10" t="s">
        <v>259</v>
      </c>
      <c r="E10">
        <v>15832</v>
      </c>
      <c r="F10" s="4">
        <v>77560.664999999994</v>
      </c>
      <c r="G10">
        <v>586</v>
      </c>
    </row>
    <row r="11" spans="1:7" x14ac:dyDescent="0.35">
      <c r="A11" t="s">
        <v>263</v>
      </c>
      <c r="B11" t="s">
        <v>14</v>
      </c>
      <c r="C11" t="s">
        <v>91</v>
      </c>
      <c r="D11" t="s">
        <v>259</v>
      </c>
      <c r="E11">
        <v>62121</v>
      </c>
      <c r="F11" s="4">
        <v>59662.05</v>
      </c>
      <c r="G11">
        <v>3317</v>
      </c>
    </row>
    <row r="12" spans="1:7" x14ac:dyDescent="0.35">
      <c r="A12" t="s">
        <v>263</v>
      </c>
      <c r="B12" t="s">
        <v>18</v>
      </c>
      <c r="C12" t="s">
        <v>91</v>
      </c>
      <c r="D12" t="s">
        <v>259</v>
      </c>
      <c r="E12">
        <v>13551</v>
      </c>
      <c r="F12" s="4">
        <v>50362.2581707317</v>
      </c>
      <c r="G12">
        <v>494</v>
      </c>
    </row>
    <row r="13" spans="1:7" x14ac:dyDescent="0.35">
      <c r="A13" t="s">
        <v>264</v>
      </c>
      <c r="B13" t="s">
        <v>14</v>
      </c>
      <c r="C13" t="s">
        <v>91</v>
      </c>
      <c r="D13" t="s">
        <v>259</v>
      </c>
      <c r="E13">
        <v>164438</v>
      </c>
      <c r="F13" s="4">
        <v>120689.05</v>
      </c>
      <c r="G13">
        <v>8650</v>
      </c>
    </row>
    <row r="14" spans="1:7" x14ac:dyDescent="0.35">
      <c r="A14" t="s">
        <v>264</v>
      </c>
      <c r="B14" t="s">
        <v>18</v>
      </c>
      <c r="C14" t="s">
        <v>91</v>
      </c>
      <c r="D14" t="s">
        <v>259</v>
      </c>
      <c r="E14">
        <v>9594</v>
      </c>
      <c r="F14" s="4">
        <v>96504.377280701796</v>
      </c>
      <c r="G14">
        <v>385</v>
      </c>
    </row>
    <row r="15" spans="1:7" x14ac:dyDescent="0.35">
      <c r="A15" t="s">
        <v>265</v>
      </c>
      <c r="B15" t="s">
        <v>14</v>
      </c>
      <c r="C15" t="s">
        <v>91</v>
      </c>
      <c r="D15" t="s">
        <v>259</v>
      </c>
      <c r="E15">
        <v>116297</v>
      </c>
      <c r="F15" s="4">
        <v>59701.485000000801</v>
      </c>
      <c r="G15">
        <v>4754</v>
      </c>
    </row>
    <row r="16" spans="1:7" x14ac:dyDescent="0.35">
      <c r="A16" t="s">
        <v>265</v>
      </c>
      <c r="B16" t="s">
        <v>18</v>
      </c>
      <c r="C16" t="s">
        <v>91</v>
      </c>
      <c r="D16" t="s">
        <v>259</v>
      </c>
      <c r="E16">
        <v>11800</v>
      </c>
      <c r="F16" s="4">
        <v>50211.775551724197</v>
      </c>
      <c r="G16">
        <v>358</v>
      </c>
    </row>
    <row r="17" spans="1:7" x14ac:dyDescent="0.35">
      <c r="A17" t="s">
        <v>266</v>
      </c>
      <c r="B17" t="s">
        <v>14</v>
      </c>
      <c r="C17" t="s">
        <v>91</v>
      </c>
      <c r="D17" t="s">
        <v>259</v>
      </c>
      <c r="E17">
        <v>253457</v>
      </c>
      <c r="F17" s="4">
        <v>61100.85</v>
      </c>
      <c r="G17">
        <v>13820</v>
      </c>
    </row>
    <row r="18" spans="1:7" x14ac:dyDescent="0.35">
      <c r="A18" t="s">
        <v>266</v>
      </c>
      <c r="B18" t="s">
        <v>18</v>
      </c>
      <c r="C18" t="s">
        <v>91</v>
      </c>
      <c r="D18" t="s">
        <v>259</v>
      </c>
      <c r="E18">
        <v>18908</v>
      </c>
      <c r="F18" s="4">
        <v>47226.15</v>
      </c>
      <c r="G18">
        <v>797</v>
      </c>
    </row>
    <row r="19" spans="1:7" x14ac:dyDescent="0.35">
      <c r="A19" t="s">
        <v>267</v>
      </c>
      <c r="B19" t="s">
        <v>14</v>
      </c>
      <c r="C19" t="s">
        <v>91</v>
      </c>
      <c r="D19" t="s">
        <v>259</v>
      </c>
      <c r="E19">
        <v>5745</v>
      </c>
      <c r="F19" s="4">
        <v>30477.9551886792</v>
      </c>
      <c r="G19">
        <v>288</v>
      </c>
    </row>
    <row r="20" spans="1:7" x14ac:dyDescent="0.35">
      <c r="A20" t="s">
        <v>267</v>
      </c>
      <c r="B20" t="s">
        <v>18</v>
      </c>
      <c r="C20" t="s">
        <v>91</v>
      </c>
      <c r="D20" t="s">
        <v>259</v>
      </c>
      <c r="E20">
        <v>682</v>
      </c>
      <c r="F20" s="4">
        <v>13171.705470000001</v>
      </c>
      <c r="G20">
        <v>25</v>
      </c>
    </row>
    <row r="21" spans="1:7" x14ac:dyDescent="0.35">
      <c r="A21" t="s">
        <v>268</v>
      </c>
      <c r="B21" t="s">
        <v>14</v>
      </c>
      <c r="C21" t="s">
        <v>91</v>
      </c>
      <c r="D21" t="s">
        <v>259</v>
      </c>
      <c r="E21">
        <v>143602</v>
      </c>
      <c r="F21" s="4">
        <v>20305</v>
      </c>
      <c r="G21">
        <v>6378</v>
      </c>
    </row>
    <row r="22" spans="1:7" x14ac:dyDescent="0.35">
      <c r="A22" t="s">
        <v>268</v>
      </c>
      <c r="B22" t="s">
        <v>18</v>
      </c>
      <c r="C22" t="s">
        <v>91</v>
      </c>
      <c r="D22" t="s">
        <v>259</v>
      </c>
      <c r="E22">
        <v>17677</v>
      </c>
      <c r="F22" s="4">
        <v>20989.4</v>
      </c>
      <c r="G22">
        <v>640</v>
      </c>
    </row>
    <row r="23" spans="1:7" x14ac:dyDescent="0.35">
      <c r="A23" t="s">
        <v>269</v>
      </c>
      <c r="B23" t="s">
        <v>14</v>
      </c>
      <c r="C23" t="s">
        <v>91</v>
      </c>
      <c r="D23" t="s">
        <v>259</v>
      </c>
      <c r="E23">
        <v>216210</v>
      </c>
      <c r="F23" s="4">
        <v>83789.475000000006</v>
      </c>
      <c r="G23">
        <v>11241</v>
      </c>
    </row>
    <row r="24" spans="1:7" x14ac:dyDescent="0.35">
      <c r="A24" t="s">
        <v>269</v>
      </c>
      <c r="B24" t="s">
        <v>18</v>
      </c>
      <c r="C24" t="s">
        <v>91</v>
      </c>
      <c r="D24" t="s">
        <v>259</v>
      </c>
      <c r="E24">
        <v>22650</v>
      </c>
      <c r="F24" s="4">
        <v>78710.25</v>
      </c>
      <c r="G24">
        <v>791</v>
      </c>
    </row>
    <row r="25" spans="1:7" x14ac:dyDescent="0.35">
      <c r="A25" t="s">
        <v>270</v>
      </c>
      <c r="B25" t="s">
        <v>14</v>
      </c>
      <c r="C25" t="s">
        <v>91</v>
      </c>
      <c r="D25" t="s">
        <v>259</v>
      </c>
      <c r="E25">
        <v>81653</v>
      </c>
      <c r="F25" s="4">
        <v>34518.5</v>
      </c>
      <c r="G25">
        <v>3520</v>
      </c>
    </row>
    <row r="26" spans="1:7" x14ac:dyDescent="0.35">
      <c r="A26" t="s">
        <v>270</v>
      </c>
      <c r="B26" t="s">
        <v>18</v>
      </c>
      <c r="C26" t="s">
        <v>91</v>
      </c>
      <c r="D26" t="s">
        <v>259</v>
      </c>
      <c r="E26">
        <v>34785</v>
      </c>
      <c r="F26" s="4">
        <v>36660.51</v>
      </c>
      <c r="G26">
        <v>1194</v>
      </c>
    </row>
    <row r="27" spans="1:7" x14ac:dyDescent="0.35">
      <c r="A27" t="s">
        <v>271</v>
      </c>
      <c r="B27" t="s">
        <v>14</v>
      </c>
      <c r="C27" t="s">
        <v>91</v>
      </c>
      <c r="D27" t="s">
        <v>259</v>
      </c>
      <c r="E27">
        <v>66046</v>
      </c>
      <c r="F27" s="4">
        <v>66821.495999999999</v>
      </c>
      <c r="G27">
        <v>2946</v>
      </c>
    </row>
    <row r="28" spans="1:7" x14ac:dyDescent="0.35">
      <c r="A28" t="s">
        <v>271</v>
      </c>
      <c r="B28" t="s">
        <v>18</v>
      </c>
      <c r="C28" t="s">
        <v>91</v>
      </c>
      <c r="D28" t="s">
        <v>259</v>
      </c>
      <c r="E28">
        <v>5269</v>
      </c>
      <c r="F28" s="4">
        <v>58094.036</v>
      </c>
      <c r="G28">
        <v>169</v>
      </c>
    </row>
    <row r="29" spans="1:7" x14ac:dyDescent="0.35">
      <c r="A29" t="s">
        <v>272</v>
      </c>
      <c r="B29" t="s">
        <v>14</v>
      </c>
      <c r="C29" t="s">
        <v>91</v>
      </c>
      <c r="D29" t="s">
        <v>259</v>
      </c>
      <c r="E29">
        <v>42182</v>
      </c>
      <c r="F29" s="4">
        <v>111719.3</v>
      </c>
      <c r="G29">
        <v>2312</v>
      </c>
    </row>
    <row r="30" spans="1:7" x14ac:dyDescent="0.35">
      <c r="A30" t="s">
        <v>272</v>
      </c>
      <c r="B30" t="s">
        <v>18</v>
      </c>
      <c r="C30" t="s">
        <v>91</v>
      </c>
      <c r="D30" t="s">
        <v>259</v>
      </c>
      <c r="E30">
        <v>2400</v>
      </c>
      <c r="F30" s="4">
        <v>69040.580506024096</v>
      </c>
      <c r="G30">
        <v>105</v>
      </c>
    </row>
    <row r="31" spans="1:7" x14ac:dyDescent="0.35">
      <c r="A31" t="s">
        <v>273</v>
      </c>
      <c r="B31" t="s">
        <v>14</v>
      </c>
      <c r="C31" t="s">
        <v>91</v>
      </c>
      <c r="D31" t="s">
        <v>259</v>
      </c>
      <c r="E31">
        <v>86951</v>
      </c>
      <c r="F31" s="4">
        <v>91609.826000000001</v>
      </c>
      <c r="G31">
        <v>4740</v>
      </c>
    </row>
    <row r="32" spans="1:7" x14ac:dyDescent="0.35">
      <c r="A32" t="s">
        <v>273</v>
      </c>
      <c r="B32" t="s">
        <v>18</v>
      </c>
      <c r="C32" t="s">
        <v>91</v>
      </c>
      <c r="D32" t="s">
        <v>259</v>
      </c>
      <c r="E32">
        <v>4061</v>
      </c>
      <c r="F32" s="4">
        <v>66684.465106796095</v>
      </c>
      <c r="G32">
        <v>178</v>
      </c>
    </row>
    <row r="33" spans="1:7" x14ac:dyDescent="0.35">
      <c r="A33" t="s">
        <v>274</v>
      </c>
      <c r="B33" t="s">
        <v>14</v>
      </c>
      <c r="C33" t="s">
        <v>91</v>
      </c>
      <c r="D33" t="s">
        <v>259</v>
      </c>
      <c r="E33">
        <v>413755</v>
      </c>
      <c r="F33" s="4">
        <v>112692.75</v>
      </c>
      <c r="G33">
        <v>21266</v>
      </c>
    </row>
    <row r="34" spans="1:7" x14ac:dyDescent="0.35">
      <c r="A34" t="s">
        <v>274</v>
      </c>
      <c r="B34" t="s">
        <v>18</v>
      </c>
      <c r="C34" t="s">
        <v>91</v>
      </c>
      <c r="D34" t="s">
        <v>259</v>
      </c>
      <c r="E34">
        <v>30159</v>
      </c>
      <c r="F34" s="4">
        <v>86274.977888888898</v>
      </c>
      <c r="G34">
        <v>1140</v>
      </c>
    </row>
    <row r="35" spans="1:7" x14ac:dyDescent="0.35">
      <c r="A35" t="s">
        <v>275</v>
      </c>
      <c r="B35" t="s">
        <v>14</v>
      </c>
      <c r="C35" t="s">
        <v>91</v>
      </c>
      <c r="D35" t="s">
        <v>259</v>
      </c>
      <c r="E35">
        <v>296063</v>
      </c>
      <c r="F35" s="4">
        <v>47729.64</v>
      </c>
      <c r="G35">
        <v>14759</v>
      </c>
    </row>
    <row r="36" spans="1:7" x14ac:dyDescent="0.35">
      <c r="A36" t="s">
        <v>275</v>
      </c>
      <c r="B36" t="s">
        <v>18</v>
      </c>
      <c r="C36" t="s">
        <v>91</v>
      </c>
      <c r="D36" t="s">
        <v>259</v>
      </c>
      <c r="E36">
        <v>34011</v>
      </c>
      <c r="F36" s="4">
        <v>41763.434999999998</v>
      </c>
      <c r="G36">
        <v>1297</v>
      </c>
    </row>
    <row r="37" spans="1:7" x14ac:dyDescent="0.35">
      <c r="A37" t="s">
        <v>276</v>
      </c>
      <c r="B37" t="s">
        <v>14</v>
      </c>
      <c r="C37" t="s">
        <v>91</v>
      </c>
      <c r="D37" t="s">
        <v>259</v>
      </c>
      <c r="E37">
        <v>62677</v>
      </c>
      <c r="F37" s="4">
        <v>22343.86</v>
      </c>
      <c r="G37">
        <v>3102</v>
      </c>
    </row>
    <row r="38" spans="1:7" x14ac:dyDescent="0.35">
      <c r="A38" t="s">
        <v>276</v>
      </c>
      <c r="B38" t="s">
        <v>18</v>
      </c>
      <c r="C38" t="s">
        <v>91</v>
      </c>
      <c r="D38" t="s">
        <v>259</v>
      </c>
      <c r="E38">
        <v>9293</v>
      </c>
      <c r="F38" s="4">
        <v>27929.825000000001</v>
      </c>
      <c r="G38">
        <v>363</v>
      </c>
    </row>
    <row r="39" spans="1:7" x14ac:dyDescent="0.35">
      <c r="A39" t="s">
        <v>277</v>
      </c>
      <c r="B39" t="s">
        <v>14</v>
      </c>
      <c r="C39" t="s">
        <v>91</v>
      </c>
      <c r="D39" t="s">
        <v>259</v>
      </c>
      <c r="E39">
        <v>118842</v>
      </c>
      <c r="F39" s="4">
        <v>48922.881000000001</v>
      </c>
      <c r="G39">
        <v>5281</v>
      </c>
    </row>
    <row r="40" spans="1:7" x14ac:dyDescent="0.35">
      <c r="A40" t="s">
        <v>277</v>
      </c>
      <c r="B40" t="s">
        <v>18</v>
      </c>
      <c r="C40" t="s">
        <v>91</v>
      </c>
      <c r="D40" t="s">
        <v>259</v>
      </c>
      <c r="E40">
        <v>12365</v>
      </c>
      <c r="F40" s="4">
        <v>40904.450519999999</v>
      </c>
      <c r="G40">
        <v>424</v>
      </c>
    </row>
    <row r="41" spans="1:7" x14ac:dyDescent="0.35">
      <c r="A41" t="s">
        <v>278</v>
      </c>
      <c r="B41" t="s">
        <v>14</v>
      </c>
      <c r="C41" t="s">
        <v>91</v>
      </c>
      <c r="D41" t="s">
        <v>259</v>
      </c>
      <c r="E41">
        <v>63560</v>
      </c>
      <c r="F41" s="4">
        <v>81220</v>
      </c>
      <c r="G41">
        <v>2967</v>
      </c>
    </row>
    <row r="42" spans="1:7" x14ac:dyDescent="0.35">
      <c r="A42" t="s">
        <v>278</v>
      </c>
      <c r="B42" t="s">
        <v>18</v>
      </c>
      <c r="C42" t="s">
        <v>91</v>
      </c>
      <c r="D42" t="s">
        <v>259</v>
      </c>
      <c r="E42">
        <v>10559</v>
      </c>
      <c r="F42" s="4">
        <v>44687.72</v>
      </c>
      <c r="G42">
        <v>361</v>
      </c>
    </row>
    <row r="43" spans="1:7" x14ac:dyDescent="0.35">
      <c r="A43" t="s">
        <v>279</v>
      </c>
      <c r="B43" t="s">
        <v>14</v>
      </c>
      <c r="C43" t="s">
        <v>91</v>
      </c>
      <c r="D43" t="s">
        <v>259</v>
      </c>
      <c r="E43">
        <v>249557</v>
      </c>
      <c r="F43" s="4">
        <v>50273.684999999998</v>
      </c>
      <c r="G43">
        <v>11951</v>
      </c>
    </row>
    <row r="44" spans="1:7" x14ac:dyDescent="0.35">
      <c r="A44" t="s">
        <v>279</v>
      </c>
      <c r="B44" t="s">
        <v>18</v>
      </c>
      <c r="C44" t="s">
        <v>91</v>
      </c>
      <c r="D44" t="s">
        <v>259</v>
      </c>
      <c r="E44">
        <v>23488</v>
      </c>
      <c r="F44" s="4">
        <v>23864.82</v>
      </c>
      <c r="G44">
        <v>871</v>
      </c>
    </row>
    <row r="45" spans="1:7" x14ac:dyDescent="0.35">
      <c r="A45" t="s">
        <v>280</v>
      </c>
      <c r="B45" t="s">
        <v>14</v>
      </c>
      <c r="C45" t="s">
        <v>91</v>
      </c>
      <c r="D45" t="s">
        <v>259</v>
      </c>
      <c r="E45">
        <v>148198</v>
      </c>
      <c r="F45" s="4">
        <v>36731.449999999997</v>
      </c>
      <c r="G45">
        <v>6587</v>
      </c>
    </row>
    <row r="46" spans="1:7" x14ac:dyDescent="0.35">
      <c r="A46" t="s">
        <v>280</v>
      </c>
      <c r="B46" t="s">
        <v>18</v>
      </c>
      <c r="C46" t="s">
        <v>91</v>
      </c>
      <c r="D46" t="s">
        <v>259</v>
      </c>
      <c r="E46">
        <v>30534</v>
      </c>
      <c r="F46" s="4">
        <v>36035.878199999999</v>
      </c>
      <c r="G46">
        <v>1008</v>
      </c>
    </row>
    <row r="47" spans="1:7" x14ac:dyDescent="0.35">
      <c r="A47" t="s">
        <v>258</v>
      </c>
      <c r="B47" t="s">
        <v>14</v>
      </c>
      <c r="C47" t="s">
        <v>101</v>
      </c>
      <c r="D47" t="s">
        <v>259</v>
      </c>
      <c r="E47">
        <v>93152</v>
      </c>
      <c r="F47" s="4">
        <v>106133.33500000001</v>
      </c>
      <c r="G47">
        <v>4835</v>
      </c>
    </row>
    <row r="48" spans="1:7" x14ac:dyDescent="0.35">
      <c r="A48" t="s">
        <v>258</v>
      </c>
      <c r="B48" t="s">
        <v>20</v>
      </c>
      <c r="C48" t="s">
        <v>101</v>
      </c>
      <c r="D48" t="s">
        <v>259</v>
      </c>
      <c r="E48">
        <v>3228</v>
      </c>
      <c r="F48" s="4">
        <v>89375.44</v>
      </c>
      <c r="G48">
        <v>124</v>
      </c>
    </row>
    <row r="49" spans="1:7" x14ac:dyDescent="0.35">
      <c r="A49" t="s">
        <v>260</v>
      </c>
      <c r="B49" t="s">
        <v>14</v>
      </c>
      <c r="C49" t="s">
        <v>101</v>
      </c>
      <c r="D49" t="s">
        <v>259</v>
      </c>
      <c r="E49">
        <v>56485</v>
      </c>
      <c r="F49" s="4">
        <v>65991.25</v>
      </c>
      <c r="G49">
        <v>3049</v>
      </c>
    </row>
    <row r="50" spans="1:7" x14ac:dyDescent="0.35">
      <c r="A50" t="s">
        <v>260</v>
      </c>
      <c r="B50" t="s">
        <v>20</v>
      </c>
      <c r="C50" t="s">
        <v>101</v>
      </c>
      <c r="D50" t="s">
        <v>259</v>
      </c>
      <c r="E50">
        <v>2720</v>
      </c>
      <c r="F50" s="4">
        <v>61802.122222222199</v>
      </c>
      <c r="G50">
        <v>98</v>
      </c>
    </row>
    <row r="51" spans="1:7" x14ac:dyDescent="0.35">
      <c r="A51" t="s">
        <v>261</v>
      </c>
      <c r="B51" t="s">
        <v>14</v>
      </c>
      <c r="C51" t="s">
        <v>101</v>
      </c>
      <c r="D51" t="s">
        <v>259</v>
      </c>
      <c r="E51">
        <v>83850</v>
      </c>
      <c r="F51" s="4">
        <v>32910.135396551799</v>
      </c>
      <c r="G51">
        <v>3380</v>
      </c>
    </row>
    <row r="52" spans="1:7" x14ac:dyDescent="0.35">
      <c r="A52" t="s">
        <v>261</v>
      </c>
      <c r="B52" t="s">
        <v>20</v>
      </c>
      <c r="C52" t="s">
        <v>101</v>
      </c>
      <c r="D52" t="s">
        <v>259</v>
      </c>
      <c r="E52">
        <v>6843</v>
      </c>
      <c r="F52" s="4">
        <v>35414.6623469388</v>
      </c>
      <c r="G52">
        <v>237</v>
      </c>
    </row>
    <row r="53" spans="1:7" x14ac:dyDescent="0.35">
      <c r="A53" t="s">
        <v>262</v>
      </c>
      <c r="B53" t="s">
        <v>14</v>
      </c>
      <c r="C53" t="s">
        <v>101</v>
      </c>
      <c r="D53" t="s">
        <v>259</v>
      </c>
      <c r="E53">
        <v>232908</v>
      </c>
      <c r="F53" s="4">
        <v>96078.597999999998</v>
      </c>
      <c r="G53">
        <v>11920</v>
      </c>
    </row>
    <row r="54" spans="1:7" x14ac:dyDescent="0.35">
      <c r="A54" t="s">
        <v>262</v>
      </c>
      <c r="B54" t="s">
        <v>20</v>
      </c>
      <c r="C54" t="s">
        <v>101</v>
      </c>
      <c r="D54" t="s">
        <v>259</v>
      </c>
      <c r="E54">
        <v>10662</v>
      </c>
      <c r="F54" s="4">
        <v>77560.664999999994</v>
      </c>
      <c r="G54">
        <v>385</v>
      </c>
    </row>
    <row r="55" spans="1:7" x14ac:dyDescent="0.35">
      <c r="A55" t="s">
        <v>263</v>
      </c>
      <c r="B55" t="s">
        <v>14</v>
      </c>
      <c r="C55" t="s">
        <v>101</v>
      </c>
      <c r="D55" t="s">
        <v>259</v>
      </c>
      <c r="E55">
        <v>65513</v>
      </c>
      <c r="F55" s="4">
        <v>58884.5</v>
      </c>
      <c r="G55">
        <v>3453</v>
      </c>
    </row>
    <row r="56" spans="1:7" x14ac:dyDescent="0.35">
      <c r="A56" t="s">
        <v>263</v>
      </c>
      <c r="B56" t="s">
        <v>20</v>
      </c>
      <c r="C56" t="s">
        <v>101</v>
      </c>
      <c r="D56" t="s">
        <v>259</v>
      </c>
      <c r="E56">
        <v>10159</v>
      </c>
      <c r="F56" s="4">
        <v>51324.714</v>
      </c>
      <c r="G56">
        <v>358</v>
      </c>
    </row>
    <row r="57" spans="1:7" x14ac:dyDescent="0.35">
      <c r="A57" t="s">
        <v>264</v>
      </c>
      <c r="B57" t="s">
        <v>14</v>
      </c>
      <c r="C57" t="s">
        <v>101</v>
      </c>
      <c r="D57" t="s">
        <v>259</v>
      </c>
      <c r="E57">
        <v>166697</v>
      </c>
      <c r="F57" s="4">
        <v>120656.844</v>
      </c>
      <c r="G57">
        <v>8760</v>
      </c>
    </row>
    <row r="58" spans="1:7" x14ac:dyDescent="0.35">
      <c r="A58" t="s">
        <v>264</v>
      </c>
      <c r="B58" t="s">
        <v>20</v>
      </c>
      <c r="C58" t="s">
        <v>101</v>
      </c>
      <c r="D58" t="s">
        <v>259</v>
      </c>
      <c r="E58">
        <v>7335</v>
      </c>
      <c r="F58" s="4">
        <v>95009.978170731702</v>
      </c>
      <c r="G58">
        <v>275</v>
      </c>
    </row>
    <row r="59" spans="1:7" x14ac:dyDescent="0.35">
      <c r="A59" t="s">
        <v>265</v>
      </c>
      <c r="B59" t="s">
        <v>14</v>
      </c>
      <c r="C59" t="s">
        <v>101</v>
      </c>
      <c r="D59" t="s">
        <v>259</v>
      </c>
      <c r="E59">
        <v>123441</v>
      </c>
      <c r="F59" s="4">
        <v>59662.05</v>
      </c>
      <c r="G59">
        <v>4952</v>
      </c>
    </row>
    <row r="60" spans="1:7" x14ac:dyDescent="0.35">
      <c r="A60" t="s">
        <v>265</v>
      </c>
      <c r="B60" t="s">
        <v>20</v>
      </c>
      <c r="C60" t="s">
        <v>101</v>
      </c>
      <c r="D60" t="s">
        <v>259</v>
      </c>
      <c r="E60">
        <v>4656</v>
      </c>
      <c r="F60" s="4">
        <v>65628.255000000005</v>
      </c>
      <c r="G60">
        <v>160</v>
      </c>
    </row>
    <row r="61" spans="1:7" x14ac:dyDescent="0.35">
      <c r="A61" t="s">
        <v>266</v>
      </c>
      <c r="B61" t="s">
        <v>14</v>
      </c>
      <c r="C61" t="s">
        <v>101</v>
      </c>
      <c r="D61" t="s">
        <v>259</v>
      </c>
      <c r="E61">
        <v>259672</v>
      </c>
      <c r="F61" s="4">
        <v>60915</v>
      </c>
      <c r="G61">
        <v>14082</v>
      </c>
    </row>
    <row r="62" spans="1:7" x14ac:dyDescent="0.35">
      <c r="A62" t="s">
        <v>266</v>
      </c>
      <c r="B62" t="s">
        <v>20</v>
      </c>
      <c r="C62" t="s">
        <v>101</v>
      </c>
      <c r="D62" t="s">
        <v>259</v>
      </c>
      <c r="E62">
        <v>12693</v>
      </c>
      <c r="F62" s="4">
        <v>50273.684999999998</v>
      </c>
      <c r="G62">
        <v>535</v>
      </c>
    </row>
    <row r="63" spans="1:7" x14ac:dyDescent="0.35">
      <c r="A63" t="s">
        <v>267</v>
      </c>
      <c r="B63" t="s">
        <v>14</v>
      </c>
      <c r="C63" t="s">
        <v>101</v>
      </c>
      <c r="D63" t="s">
        <v>259</v>
      </c>
      <c r="E63">
        <v>6277</v>
      </c>
      <c r="F63" s="4">
        <v>29047.018</v>
      </c>
      <c r="G63">
        <v>303</v>
      </c>
    </row>
    <row r="64" spans="1:7" x14ac:dyDescent="0.35">
      <c r="A64" t="s">
        <v>267</v>
      </c>
      <c r="B64" t="s">
        <v>20</v>
      </c>
      <c r="C64" t="s">
        <v>101</v>
      </c>
      <c r="D64" t="s">
        <v>259</v>
      </c>
      <c r="E64">
        <v>150</v>
      </c>
      <c r="F64" s="4">
        <v>12847.719499999999</v>
      </c>
      <c r="G64">
        <v>10</v>
      </c>
    </row>
    <row r="65" spans="1:7" x14ac:dyDescent="0.35">
      <c r="A65" t="s">
        <v>268</v>
      </c>
      <c r="B65" t="s">
        <v>14</v>
      </c>
      <c r="C65" t="s">
        <v>101</v>
      </c>
      <c r="D65" t="s">
        <v>259</v>
      </c>
      <c r="E65">
        <v>151076</v>
      </c>
      <c r="F65" s="4">
        <v>20258.9699846154</v>
      </c>
      <c r="G65">
        <v>6647</v>
      </c>
    </row>
    <row r="66" spans="1:7" x14ac:dyDescent="0.35">
      <c r="A66" t="s">
        <v>268</v>
      </c>
      <c r="B66" t="s">
        <v>20</v>
      </c>
      <c r="C66" t="s">
        <v>101</v>
      </c>
      <c r="D66" t="s">
        <v>259</v>
      </c>
      <c r="E66">
        <v>10203</v>
      </c>
      <c r="F66" s="4">
        <v>22359.057004054099</v>
      </c>
      <c r="G66">
        <v>371</v>
      </c>
    </row>
    <row r="67" spans="1:7" x14ac:dyDescent="0.35">
      <c r="A67" t="s">
        <v>269</v>
      </c>
      <c r="B67" t="s">
        <v>14</v>
      </c>
      <c r="C67" t="s">
        <v>101</v>
      </c>
      <c r="D67" t="s">
        <v>259</v>
      </c>
      <c r="E67">
        <v>221316</v>
      </c>
      <c r="F67" s="4">
        <v>83526.87</v>
      </c>
      <c r="G67">
        <v>11434</v>
      </c>
    </row>
    <row r="68" spans="1:7" x14ac:dyDescent="0.35">
      <c r="A68" t="s">
        <v>269</v>
      </c>
      <c r="B68" t="s">
        <v>20</v>
      </c>
      <c r="C68" t="s">
        <v>101</v>
      </c>
      <c r="D68" t="s">
        <v>259</v>
      </c>
      <c r="E68">
        <v>17544</v>
      </c>
      <c r="F68" s="4">
        <v>80936.682758620693</v>
      </c>
      <c r="G68">
        <v>598</v>
      </c>
    </row>
    <row r="69" spans="1:7" x14ac:dyDescent="0.35">
      <c r="A69" t="s">
        <v>270</v>
      </c>
      <c r="B69" t="s">
        <v>14</v>
      </c>
      <c r="C69" t="s">
        <v>101</v>
      </c>
      <c r="D69" t="s">
        <v>259</v>
      </c>
      <c r="E69">
        <v>89069</v>
      </c>
      <c r="F69" s="4">
        <v>33520.963076924199</v>
      </c>
      <c r="G69">
        <v>3786</v>
      </c>
    </row>
    <row r="70" spans="1:7" x14ac:dyDescent="0.35">
      <c r="A70" t="s">
        <v>270</v>
      </c>
      <c r="B70" t="s">
        <v>20</v>
      </c>
      <c r="C70" t="s">
        <v>101</v>
      </c>
      <c r="D70" t="s">
        <v>259</v>
      </c>
      <c r="E70">
        <v>27369</v>
      </c>
      <c r="F70" s="4">
        <v>38970.785298888797</v>
      </c>
      <c r="G70">
        <v>928</v>
      </c>
    </row>
    <row r="71" spans="1:7" x14ac:dyDescent="0.35">
      <c r="A71" t="s">
        <v>271</v>
      </c>
      <c r="B71" t="s">
        <v>14</v>
      </c>
      <c r="C71" t="s">
        <v>101</v>
      </c>
      <c r="D71" t="s">
        <v>259</v>
      </c>
      <c r="E71">
        <v>68332</v>
      </c>
      <c r="F71" s="4">
        <v>65914.387000000002</v>
      </c>
      <c r="G71">
        <v>3012</v>
      </c>
    </row>
    <row r="72" spans="1:7" x14ac:dyDescent="0.35">
      <c r="A72" t="s">
        <v>271</v>
      </c>
      <c r="B72" t="s">
        <v>20</v>
      </c>
      <c r="C72" t="s">
        <v>101</v>
      </c>
      <c r="D72" t="s">
        <v>259</v>
      </c>
      <c r="E72">
        <v>2983</v>
      </c>
      <c r="F72" s="4">
        <v>60156.947213793101</v>
      </c>
      <c r="G72">
        <v>103</v>
      </c>
    </row>
    <row r="73" spans="1:7" x14ac:dyDescent="0.35">
      <c r="A73" t="s">
        <v>272</v>
      </c>
      <c r="B73" t="s">
        <v>14</v>
      </c>
      <c r="C73" t="s">
        <v>101</v>
      </c>
      <c r="D73" t="s">
        <v>259</v>
      </c>
      <c r="E73">
        <v>43180</v>
      </c>
      <c r="F73" s="4">
        <v>111719.3</v>
      </c>
      <c r="G73">
        <v>2357</v>
      </c>
    </row>
    <row r="74" spans="1:7" x14ac:dyDescent="0.35">
      <c r="A74" t="s">
        <v>272</v>
      </c>
      <c r="B74" t="s">
        <v>20</v>
      </c>
      <c r="C74" t="s">
        <v>101</v>
      </c>
      <c r="D74" t="s">
        <v>259</v>
      </c>
      <c r="E74">
        <v>1402</v>
      </c>
      <c r="F74" s="4">
        <v>57275.567999999999</v>
      </c>
      <c r="G74">
        <v>60</v>
      </c>
    </row>
    <row r="75" spans="1:7" x14ac:dyDescent="0.35">
      <c r="A75" t="s">
        <v>273</v>
      </c>
      <c r="B75" t="s">
        <v>14</v>
      </c>
      <c r="C75" t="s">
        <v>101</v>
      </c>
      <c r="D75" t="s">
        <v>259</v>
      </c>
      <c r="E75">
        <v>88589</v>
      </c>
      <c r="F75" s="4">
        <v>91372.5</v>
      </c>
      <c r="G75">
        <v>4803</v>
      </c>
    </row>
    <row r="76" spans="1:7" x14ac:dyDescent="0.35">
      <c r="A76" t="s">
        <v>273</v>
      </c>
      <c r="B76" t="s">
        <v>20</v>
      </c>
      <c r="C76" t="s">
        <v>101</v>
      </c>
      <c r="D76" t="s">
        <v>259</v>
      </c>
      <c r="E76">
        <v>2423</v>
      </c>
      <c r="F76" s="4">
        <v>66843.504799999995</v>
      </c>
      <c r="G76">
        <v>115</v>
      </c>
    </row>
    <row r="77" spans="1:7" x14ac:dyDescent="0.35">
      <c r="A77" t="s">
        <v>274</v>
      </c>
      <c r="B77" t="s">
        <v>14</v>
      </c>
      <c r="C77" t="s">
        <v>101</v>
      </c>
      <c r="D77" t="s">
        <v>259</v>
      </c>
      <c r="E77">
        <v>422799</v>
      </c>
      <c r="F77" s="4">
        <v>111719.3</v>
      </c>
      <c r="G77">
        <v>21637</v>
      </c>
    </row>
    <row r="78" spans="1:7" x14ac:dyDescent="0.35">
      <c r="A78" t="s">
        <v>274</v>
      </c>
      <c r="B78" t="s">
        <v>20</v>
      </c>
      <c r="C78" t="s">
        <v>101</v>
      </c>
      <c r="D78" t="s">
        <v>259</v>
      </c>
      <c r="E78">
        <v>21115</v>
      </c>
      <c r="F78" s="4">
        <v>86482.241347457602</v>
      </c>
      <c r="G78">
        <v>769</v>
      </c>
    </row>
    <row r="79" spans="1:7" x14ac:dyDescent="0.35">
      <c r="A79" t="s">
        <v>275</v>
      </c>
      <c r="B79" t="s">
        <v>14</v>
      </c>
      <c r="C79" t="s">
        <v>101</v>
      </c>
      <c r="D79" t="s">
        <v>259</v>
      </c>
      <c r="E79">
        <v>307309</v>
      </c>
      <c r="F79" s="4">
        <v>47658.663</v>
      </c>
      <c r="G79">
        <v>15187</v>
      </c>
    </row>
    <row r="80" spans="1:7" x14ac:dyDescent="0.35">
      <c r="A80" t="s">
        <v>275</v>
      </c>
      <c r="B80" t="s">
        <v>20</v>
      </c>
      <c r="C80" t="s">
        <v>101</v>
      </c>
      <c r="D80" t="s">
        <v>259</v>
      </c>
      <c r="E80">
        <v>22765</v>
      </c>
      <c r="F80" s="4">
        <v>42770.595000000001</v>
      </c>
      <c r="G80">
        <v>869</v>
      </c>
    </row>
    <row r="81" spans="1:7" x14ac:dyDescent="0.35">
      <c r="A81" t="s">
        <v>276</v>
      </c>
      <c r="B81" t="s">
        <v>14</v>
      </c>
      <c r="C81" t="s">
        <v>101</v>
      </c>
      <c r="D81" t="s">
        <v>259</v>
      </c>
      <c r="E81">
        <v>65436</v>
      </c>
      <c r="F81" s="4">
        <v>22343.86</v>
      </c>
      <c r="G81">
        <v>3217</v>
      </c>
    </row>
    <row r="82" spans="1:7" x14ac:dyDescent="0.35">
      <c r="A82" t="s">
        <v>276</v>
      </c>
      <c r="B82" t="s">
        <v>20</v>
      </c>
      <c r="C82" t="s">
        <v>101</v>
      </c>
      <c r="D82" t="s">
        <v>259</v>
      </c>
      <c r="E82">
        <v>6534</v>
      </c>
      <c r="F82" s="4">
        <v>28659.479290909101</v>
      </c>
      <c r="G82">
        <v>248</v>
      </c>
    </row>
    <row r="83" spans="1:7" x14ac:dyDescent="0.35">
      <c r="A83" t="s">
        <v>277</v>
      </c>
      <c r="B83" t="s">
        <v>14</v>
      </c>
      <c r="C83" t="s">
        <v>101</v>
      </c>
      <c r="D83" t="s">
        <v>259</v>
      </c>
      <c r="E83">
        <v>124148</v>
      </c>
      <c r="F83" s="4">
        <v>48880.68</v>
      </c>
      <c r="G83">
        <v>5475</v>
      </c>
    </row>
    <row r="84" spans="1:7" x14ac:dyDescent="0.35">
      <c r="A84" t="s">
        <v>277</v>
      </c>
      <c r="B84" t="s">
        <v>20</v>
      </c>
      <c r="C84" t="s">
        <v>101</v>
      </c>
      <c r="D84" t="s">
        <v>259</v>
      </c>
      <c r="E84">
        <v>7059</v>
      </c>
      <c r="F84" s="4">
        <v>41978.8</v>
      </c>
      <c r="G84">
        <v>230</v>
      </c>
    </row>
    <row r="85" spans="1:7" x14ac:dyDescent="0.35">
      <c r="A85" t="s">
        <v>278</v>
      </c>
      <c r="B85" t="s">
        <v>14</v>
      </c>
      <c r="C85" t="s">
        <v>101</v>
      </c>
      <c r="D85" t="s">
        <v>259</v>
      </c>
      <c r="E85">
        <v>66797</v>
      </c>
      <c r="F85" s="4">
        <v>79431.104999999996</v>
      </c>
      <c r="G85">
        <v>3083</v>
      </c>
    </row>
    <row r="86" spans="1:7" x14ac:dyDescent="0.35">
      <c r="A86" t="s">
        <v>278</v>
      </c>
      <c r="B86" t="s">
        <v>20</v>
      </c>
      <c r="C86" t="s">
        <v>101</v>
      </c>
      <c r="D86" t="s">
        <v>259</v>
      </c>
      <c r="E86">
        <v>7322</v>
      </c>
      <c r="F86" s="4">
        <v>41775.289954128399</v>
      </c>
      <c r="G86">
        <v>245</v>
      </c>
    </row>
    <row r="87" spans="1:7" x14ac:dyDescent="0.35">
      <c r="A87" t="s">
        <v>279</v>
      </c>
      <c r="B87" t="s">
        <v>14</v>
      </c>
      <c r="C87" t="s">
        <v>101</v>
      </c>
      <c r="D87" t="s">
        <v>259</v>
      </c>
      <c r="E87">
        <v>258366</v>
      </c>
      <c r="F87" s="4">
        <v>48880.68</v>
      </c>
      <c r="G87">
        <v>12273</v>
      </c>
    </row>
    <row r="88" spans="1:7" x14ac:dyDescent="0.35">
      <c r="A88" t="s">
        <v>279</v>
      </c>
      <c r="B88" t="s">
        <v>20</v>
      </c>
      <c r="C88" t="s">
        <v>101</v>
      </c>
      <c r="D88" t="s">
        <v>259</v>
      </c>
      <c r="E88">
        <v>14679</v>
      </c>
      <c r="F88" s="4">
        <v>22794.2633019231</v>
      </c>
      <c r="G88">
        <v>549</v>
      </c>
    </row>
    <row r="89" spans="1:7" x14ac:dyDescent="0.35">
      <c r="A89" t="s">
        <v>280</v>
      </c>
      <c r="B89" t="s">
        <v>14</v>
      </c>
      <c r="C89" t="s">
        <v>101</v>
      </c>
      <c r="D89" t="s">
        <v>259</v>
      </c>
      <c r="E89">
        <v>158665</v>
      </c>
      <c r="F89" s="4">
        <v>36660.51</v>
      </c>
      <c r="G89">
        <v>6938</v>
      </c>
    </row>
    <row r="90" spans="1:7" x14ac:dyDescent="0.35">
      <c r="A90" t="s">
        <v>280</v>
      </c>
      <c r="B90" t="s">
        <v>20</v>
      </c>
      <c r="C90" t="s">
        <v>101</v>
      </c>
      <c r="D90" t="s">
        <v>259</v>
      </c>
      <c r="E90">
        <v>20067</v>
      </c>
      <c r="F90" s="4">
        <v>37456.998078350502</v>
      </c>
      <c r="G90">
        <v>657</v>
      </c>
    </row>
    <row r="91" spans="1:7" x14ac:dyDescent="0.35">
      <c r="A91" t="s">
        <v>281</v>
      </c>
      <c r="B91" t="s">
        <v>14</v>
      </c>
      <c r="C91" t="s">
        <v>91</v>
      </c>
      <c r="D91" t="s">
        <v>282</v>
      </c>
      <c r="E91">
        <v>11052</v>
      </c>
      <c r="F91" s="4">
        <v>43028.885823853198</v>
      </c>
      <c r="G91">
        <v>575</v>
      </c>
    </row>
    <row r="92" spans="1:7" x14ac:dyDescent="0.35">
      <c r="A92" t="s">
        <v>281</v>
      </c>
      <c r="B92" t="s">
        <v>18</v>
      </c>
      <c r="C92" t="s">
        <v>91</v>
      </c>
      <c r="D92" t="s">
        <v>282</v>
      </c>
      <c r="E92">
        <v>683</v>
      </c>
      <c r="F92" s="4">
        <v>19999.229512820501</v>
      </c>
      <c r="G92">
        <v>33</v>
      </c>
    </row>
    <row r="93" spans="1:7" x14ac:dyDescent="0.35">
      <c r="A93" t="s">
        <v>283</v>
      </c>
      <c r="B93" t="s">
        <v>14</v>
      </c>
      <c r="C93" t="s">
        <v>91</v>
      </c>
      <c r="D93" t="s">
        <v>282</v>
      </c>
      <c r="E93">
        <v>162218</v>
      </c>
      <c r="F93" s="4">
        <v>65991.25</v>
      </c>
      <c r="G93">
        <v>6889</v>
      </c>
    </row>
    <row r="94" spans="1:7" x14ac:dyDescent="0.35">
      <c r="A94" t="s">
        <v>283</v>
      </c>
      <c r="B94" t="s">
        <v>18</v>
      </c>
      <c r="C94" t="s">
        <v>91</v>
      </c>
      <c r="D94" t="s">
        <v>282</v>
      </c>
      <c r="E94">
        <v>13411</v>
      </c>
      <c r="F94" s="4">
        <v>52108.3156695652</v>
      </c>
      <c r="G94">
        <v>414</v>
      </c>
    </row>
    <row r="95" spans="1:7" x14ac:dyDescent="0.35">
      <c r="A95" t="s">
        <v>284</v>
      </c>
      <c r="B95" t="s">
        <v>14</v>
      </c>
      <c r="C95" t="s">
        <v>91</v>
      </c>
      <c r="D95" t="s">
        <v>282</v>
      </c>
      <c r="E95">
        <v>305723</v>
      </c>
      <c r="F95" s="4">
        <v>81140.388000000006</v>
      </c>
      <c r="G95">
        <v>14877</v>
      </c>
    </row>
    <row r="96" spans="1:7" x14ac:dyDescent="0.35">
      <c r="A96" t="s">
        <v>284</v>
      </c>
      <c r="B96" t="s">
        <v>18</v>
      </c>
      <c r="C96" t="s">
        <v>91</v>
      </c>
      <c r="D96" t="s">
        <v>282</v>
      </c>
      <c r="E96">
        <v>19097</v>
      </c>
      <c r="F96" s="4">
        <v>53808.25</v>
      </c>
      <c r="G96">
        <v>718</v>
      </c>
    </row>
    <row r="97" spans="1:7" x14ac:dyDescent="0.35">
      <c r="A97" t="s">
        <v>285</v>
      </c>
      <c r="B97" t="s">
        <v>14</v>
      </c>
      <c r="C97" t="s">
        <v>91</v>
      </c>
      <c r="D97" t="s">
        <v>282</v>
      </c>
      <c r="E97">
        <v>57907</v>
      </c>
      <c r="F97" s="4">
        <v>70876.986000000004</v>
      </c>
      <c r="G97">
        <v>2704</v>
      </c>
    </row>
    <row r="98" spans="1:7" x14ac:dyDescent="0.35">
      <c r="A98" t="s">
        <v>285</v>
      </c>
      <c r="B98" t="s">
        <v>18</v>
      </c>
      <c r="C98" t="s">
        <v>91</v>
      </c>
      <c r="D98" t="s">
        <v>282</v>
      </c>
      <c r="E98">
        <v>4312</v>
      </c>
      <c r="F98" s="4">
        <v>51113.222604651201</v>
      </c>
      <c r="G98">
        <v>142</v>
      </c>
    </row>
    <row r="99" spans="1:7" x14ac:dyDescent="0.35">
      <c r="A99" t="s">
        <v>286</v>
      </c>
      <c r="B99" t="s">
        <v>14</v>
      </c>
      <c r="C99" t="s">
        <v>91</v>
      </c>
      <c r="D99" t="s">
        <v>282</v>
      </c>
      <c r="E99">
        <v>305722</v>
      </c>
      <c r="F99" s="4">
        <v>36731.449999999997</v>
      </c>
      <c r="G99">
        <v>14436</v>
      </c>
    </row>
    <row r="100" spans="1:7" x14ac:dyDescent="0.35">
      <c r="A100" t="s">
        <v>286</v>
      </c>
      <c r="B100" t="s">
        <v>18</v>
      </c>
      <c r="C100" t="s">
        <v>91</v>
      </c>
      <c r="D100" t="s">
        <v>282</v>
      </c>
      <c r="E100">
        <v>33520</v>
      </c>
      <c r="F100" s="4">
        <v>24806.945100000001</v>
      </c>
      <c r="G100">
        <v>1203</v>
      </c>
    </row>
    <row r="101" spans="1:7" x14ac:dyDescent="0.35">
      <c r="A101" t="s">
        <v>287</v>
      </c>
      <c r="B101" t="s">
        <v>14</v>
      </c>
      <c r="C101" t="s">
        <v>91</v>
      </c>
      <c r="D101" t="s">
        <v>282</v>
      </c>
      <c r="E101">
        <v>116719</v>
      </c>
      <c r="F101" s="4">
        <v>61445.614999999998</v>
      </c>
      <c r="G101">
        <v>5383</v>
      </c>
    </row>
    <row r="102" spans="1:7" x14ac:dyDescent="0.35">
      <c r="A102" t="s">
        <v>287</v>
      </c>
      <c r="B102" t="s">
        <v>18</v>
      </c>
      <c r="C102" t="s">
        <v>91</v>
      </c>
      <c r="D102" t="s">
        <v>282</v>
      </c>
      <c r="E102">
        <v>21468</v>
      </c>
      <c r="F102" s="4">
        <v>44687.72</v>
      </c>
      <c r="G102">
        <v>716</v>
      </c>
    </row>
    <row r="103" spans="1:7" x14ac:dyDescent="0.35">
      <c r="A103" t="s">
        <v>288</v>
      </c>
      <c r="B103" t="s">
        <v>14</v>
      </c>
      <c r="C103" t="s">
        <v>91</v>
      </c>
      <c r="D103" t="s">
        <v>282</v>
      </c>
      <c r="E103">
        <v>63296</v>
      </c>
      <c r="F103" s="4">
        <v>89510.780697675102</v>
      </c>
      <c r="G103">
        <v>3349</v>
      </c>
    </row>
    <row r="104" spans="1:7" x14ac:dyDescent="0.35">
      <c r="A104" t="s">
        <v>288</v>
      </c>
      <c r="B104" t="s">
        <v>18</v>
      </c>
      <c r="C104" t="s">
        <v>91</v>
      </c>
      <c r="D104" t="s">
        <v>282</v>
      </c>
      <c r="E104">
        <v>4047</v>
      </c>
      <c r="F104" s="4">
        <v>72739.441894736796</v>
      </c>
      <c r="G104">
        <v>146</v>
      </c>
    </row>
    <row r="105" spans="1:7" x14ac:dyDescent="0.35">
      <c r="A105" t="s">
        <v>289</v>
      </c>
      <c r="B105" t="s">
        <v>14</v>
      </c>
      <c r="C105" t="s">
        <v>91</v>
      </c>
      <c r="D105" t="s">
        <v>282</v>
      </c>
      <c r="E105">
        <v>187470</v>
      </c>
      <c r="F105" s="4">
        <v>105093.462</v>
      </c>
      <c r="G105">
        <v>9543</v>
      </c>
    </row>
    <row r="106" spans="1:7" x14ac:dyDescent="0.35">
      <c r="A106" t="s">
        <v>289</v>
      </c>
      <c r="B106" t="s">
        <v>18</v>
      </c>
      <c r="C106" t="s">
        <v>91</v>
      </c>
      <c r="D106" t="s">
        <v>282</v>
      </c>
      <c r="E106">
        <v>13191</v>
      </c>
      <c r="F106" s="4">
        <v>79645.232363636402</v>
      </c>
      <c r="G106">
        <v>514</v>
      </c>
    </row>
    <row r="107" spans="1:7" x14ac:dyDescent="0.35">
      <c r="A107" t="s">
        <v>290</v>
      </c>
      <c r="B107" t="s">
        <v>14</v>
      </c>
      <c r="C107" t="s">
        <v>91</v>
      </c>
      <c r="D107" t="s">
        <v>282</v>
      </c>
      <c r="E107">
        <v>40642</v>
      </c>
      <c r="F107" s="4">
        <v>71500.351999999999</v>
      </c>
      <c r="G107">
        <v>1988</v>
      </c>
    </row>
    <row r="108" spans="1:7" x14ac:dyDescent="0.35">
      <c r="A108" t="s">
        <v>290</v>
      </c>
      <c r="B108" t="s">
        <v>18</v>
      </c>
      <c r="C108" t="s">
        <v>91</v>
      </c>
      <c r="D108" t="s">
        <v>282</v>
      </c>
      <c r="E108">
        <v>5221</v>
      </c>
      <c r="F108" s="4">
        <v>52225.859340000003</v>
      </c>
      <c r="G108">
        <v>163</v>
      </c>
    </row>
    <row r="109" spans="1:7" x14ac:dyDescent="0.35">
      <c r="A109" t="s">
        <v>291</v>
      </c>
      <c r="B109" t="s">
        <v>14</v>
      </c>
      <c r="C109" t="s">
        <v>91</v>
      </c>
      <c r="D109" t="s">
        <v>282</v>
      </c>
      <c r="E109">
        <v>362072</v>
      </c>
      <c r="F109" s="4">
        <v>111719.3</v>
      </c>
      <c r="G109">
        <v>19115</v>
      </c>
    </row>
    <row r="110" spans="1:7" x14ac:dyDescent="0.35">
      <c r="A110" t="s">
        <v>291</v>
      </c>
      <c r="B110" t="s">
        <v>18</v>
      </c>
      <c r="C110" t="s">
        <v>91</v>
      </c>
      <c r="D110" t="s">
        <v>282</v>
      </c>
      <c r="E110">
        <v>19057</v>
      </c>
      <c r="F110" s="4">
        <v>81564.037735632199</v>
      </c>
      <c r="G110">
        <v>709</v>
      </c>
    </row>
    <row r="111" spans="1:7" x14ac:dyDescent="0.35">
      <c r="A111" t="s">
        <v>292</v>
      </c>
      <c r="B111" t="s">
        <v>14</v>
      </c>
      <c r="C111" t="s">
        <v>91</v>
      </c>
      <c r="D111" t="s">
        <v>282</v>
      </c>
      <c r="E111">
        <v>100467</v>
      </c>
      <c r="F111" s="4">
        <v>50762.5</v>
      </c>
      <c r="G111">
        <v>4360</v>
      </c>
    </row>
    <row r="112" spans="1:7" x14ac:dyDescent="0.35">
      <c r="A112" t="s">
        <v>292</v>
      </c>
      <c r="B112" t="s">
        <v>18</v>
      </c>
      <c r="C112" t="s">
        <v>91</v>
      </c>
      <c r="D112" t="s">
        <v>282</v>
      </c>
      <c r="E112">
        <v>15524</v>
      </c>
      <c r="F112" s="4">
        <v>33515.79</v>
      </c>
      <c r="G112">
        <v>500</v>
      </c>
    </row>
    <row r="113" spans="1:7" x14ac:dyDescent="0.35">
      <c r="A113" t="s">
        <v>293</v>
      </c>
      <c r="B113" t="s">
        <v>14</v>
      </c>
      <c r="C113" t="s">
        <v>91</v>
      </c>
      <c r="D113" t="s">
        <v>282</v>
      </c>
      <c r="E113">
        <v>396087</v>
      </c>
      <c r="F113" s="4">
        <v>64976</v>
      </c>
      <c r="G113">
        <v>22110</v>
      </c>
    </row>
    <row r="114" spans="1:7" x14ac:dyDescent="0.35">
      <c r="A114" t="s">
        <v>293</v>
      </c>
      <c r="B114" t="s">
        <v>18</v>
      </c>
      <c r="C114" t="s">
        <v>91</v>
      </c>
      <c r="D114" t="s">
        <v>282</v>
      </c>
      <c r="E114">
        <v>33283</v>
      </c>
      <c r="F114" s="4">
        <v>50762.5</v>
      </c>
      <c r="G114">
        <v>1493</v>
      </c>
    </row>
    <row r="115" spans="1:7" x14ac:dyDescent="0.35">
      <c r="A115" t="s">
        <v>294</v>
      </c>
      <c r="B115" t="s">
        <v>14</v>
      </c>
      <c r="C115" t="s">
        <v>91</v>
      </c>
      <c r="D115" t="s">
        <v>282</v>
      </c>
      <c r="E115">
        <v>472768</v>
      </c>
      <c r="F115" s="4">
        <v>59662.05</v>
      </c>
      <c r="G115">
        <v>23219</v>
      </c>
    </row>
    <row r="116" spans="1:7" x14ac:dyDescent="0.35">
      <c r="A116" t="s">
        <v>294</v>
      </c>
      <c r="B116" t="s">
        <v>18</v>
      </c>
      <c r="C116" t="s">
        <v>91</v>
      </c>
      <c r="D116" t="s">
        <v>282</v>
      </c>
      <c r="E116">
        <v>90602</v>
      </c>
      <c r="F116" s="4">
        <v>45695.149789285701</v>
      </c>
      <c r="G116">
        <v>3155</v>
      </c>
    </row>
    <row r="117" spans="1:7" x14ac:dyDescent="0.35">
      <c r="A117" t="s">
        <v>295</v>
      </c>
      <c r="B117" t="s">
        <v>14</v>
      </c>
      <c r="C117" t="s">
        <v>91</v>
      </c>
      <c r="D117" t="s">
        <v>282</v>
      </c>
      <c r="E117">
        <v>53184</v>
      </c>
      <c r="F117" s="4">
        <v>27644.219571427799</v>
      </c>
      <c r="G117">
        <v>2731</v>
      </c>
    </row>
    <row r="118" spans="1:7" x14ac:dyDescent="0.35">
      <c r="A118" t="s">
        <v>295</v>
      </c>
      <c r="B118" t="s">
        <v>18</v>
      </c>
      <c r="C118" t="s">
        <v>91</v>
      </c>
      <c r="D118" t="s">
        <v>282</v>
      </c>
      <c r="E118">
        <v>4875</v>
      </c>
      <c r="F118" s="4">
        <v>29578.5481694915</v>
      </c>
      <c r="G118">
        <v>166</v>
      </c>
    </row>
    <row r="119" spans="1:7" x14ac:dyDescent="0.35">
      <c r="A119" t="s">
        <v>296</v>
      </c>
      <c r="B119" t="s">
        <v>14</v>
      </c>
      <c r="C119" t="s">
        <v>91</v>
      </c>
      <c r="D119" t="s">
        <v>282</v>
      </c>
      <c r="E119">
        <v>170157</v>
      </c>
      <c r="F119" s="4">
        <v>22861.3239044744</v>
      </c>
      <c r="G119">
        <v>7446</v>
      </c>
    </row>
    <row r="120" spans="1:7" x14ac:dyDescent="0.35">
      <c r="A120" t="s">
        <v>296</v>
      </c>
      <c r="B120" t="s">
        <v>18</v>
      </c>
      <c r="C120" t="s">
        <v>91</v>
      </c>
      <c r="D120" t="s">
        <v>282</v>
      </c>
      <c r="E120">
        <v>21470</v>
      </c>
      <c r="F120" s="4">
        <v>22910.227200000001</v>
      </c>
      <c r="G120">
        <v>782</v>
      </c>
    </row>
    <row r="121" spans="1:7" x14ac:dyDescent="0.35">
      <c r="A121" t="s">
        <v>297</v>
      </c>
      <c r="B121" t="s">
        <v>14</v>
      </c>
      <c r="C121" t="s">
        <v>91</v>
      </c>
      <c r="D121" t="s">
        <v>282</v>
      </c>
      <c r="E121">
        <v>108029</v>
      </c>
      <c r="F121" s="4">
        <v>41978.8</v>
      </c>
      <c r="G121">
        <v>5284</v>
      </c>
    </row>
    <row r="122" spans="1:7" x14ac:dyDescent="0.35">
      <c r="A122" t="s">
        <v>297</v>
      </c>
      <c r="B122" t="s">
        <v>18</v>
      </c>
      <c r="C122" t="s">
        <v>91</v>
      </c>
      <c r="D122" t="s">
        <v>282</v>
      </c>
      <c r="E122">
        <v>13397</v>
      </c>
      <c r="F122" s="4">
        <v>37984.561999999998</v>
      </c>
      <c r="G122">
        <v>526</v>
      </c>
    </row>
    <row r="123" spans="1:7" x14ac:dyDescent="0.35">
      <c r="A123" t="s">
        <v>298</v>
      </c>
      <c r="B123" t="s">
        <v>14</v>
      </c>
      <c r="C123" t="s">
        <v>91</v>
      </c>
      <c r="D123" t="s">
        <v>282</v>
      </c>
      <c r="E123">
        <v>129203</v>
      </c>
      <c r="F123" s="4">
        <v>86032.030749999598</v>
      </c>
      <c r="G123">
        <v>6524</v>
      </c>
    </row>
    <row r="124" spans="1:7" x14ac:dyDescent="0.35">
      <c r="A124" t="s">
        <v>298</v>
      </c>
      <c r="B124" t="s">
        <v>18</v>
      </c>
      <c r="C124" t="s">
        <v>91</v>
      </c>
      <c r="D124" t="s">
        <v>282</v>
      </c>
      <c r="E124">
        <v>17114</v>
      </c>
      <c r="F124" s="4">
        <v>71594.460000000006</v>
      </c>
      <c r="G124">
        <v>594</v>
      </c>
    </row>
    <row r="125" spans="1:7" x14ac:dyDescent="0.35">
      <c r="A125" t="s">
        <v>281</v>
      </c>
      <c r="B125" t="s">
        <v>14</v>
      </c>
      <c r="C125" t="s">
        <v>101</v>
      </c>
      <c r="D125" t="s">
        <v>282</v>
      </c>
      <c r="E125">
        <v>11499</v>
      </c>
      <c r="F125" s="4">
        <v>41978.8</v>
      </c>
      <c r="G125">
        <v>592</v>
      </c>
    </row>
    <row r="126" spans="1:7" x14ac:dyDescent="0.35">
      <c r="A126" t="s">
        <v>281</v>
      </c>
      <c r="B126" t="s">
        <v>20</v>
      </c>
      <c r="C126" t="s">
        <v>101</v>
      </c>
      <c r="D126" t="s">
        <v>282</v>
      </c>
      <c r="E126">
        <v>236</v>
      </c>
      <c r="F126" s="4">
        <v>14547.795804347799</v>
      </c>
      <c r="G126">
        <v>16</v>
      </c>
    </row>
    <row r="127" spans="1:7" x14ac:dyDescent="0.35">
      <c r="A127" t="s">
        <v>283</v>
      </c>
      <c r="B127" t="s">
        <v>14</v>
      </c>
      <c r="C127" t="s">
        <v>101</v>
      </c>
      <c r="D127" t="s">
        <v>282</v>
      </c>
      <c r="E127">
        <v>170252</v>
      </c>
      <c r="F127" s="4">
        <v>64435.014000000003</v>
      </c>
      <c r="G127">
        <v>7122</v>
      </c>
    </row>
    <row r="128" spans="1:7" x14ac:dyDescent="0.35">
      <c r="A128" t="s">
        <v>283</v>
      </c>
      <c r="B128" t="s">
        <v>20</v>
      </c>
      <c r="C128" t="s">
        <v>101</v>
      </c>
      <c r="D128" t="s">
        <v>282</v>
      </c>
      <c r="E128">
        <v>5377</v>
      </c>
      <c r="F128" s="4">
        <v>65628.255000000005</v>
      </c>
      <c r="G128">
        <v>181</v>
      </c>
    </row>
    <row r="129" spans="1:7" x14ac:dyDescent="0.35">
      <c r="A129" t="s">
        <v>284</v>
      </c>
      <c r="B129" t="s">
        <v>14</v>
      </c>
      <c r="C129" t="s">
        <v>101</v>
      </c>
      <c r="D129" t="s">
        <v>282</v>
      </c>
      <c r="E129">
        <v>313327</v>
      </c>
      <c r="F129" s="4">
        <v>79783.646851066107</v>
      </c>
      <c r="G129">
        <v>15168</v>
      </c>
    </row>
    <row r="130" spans="1:7" x14ac:dyDescent="0.35">
      <c r="A130" t="s">
        <v>284</v>
      </c>
      <c r="B130" t="s">
        <v>20</v>
      </c>
      <c r="C130" t="s">
        <v>101</v>
      </c>
      <c r="D130" t="s">
        <v>282</v>
      </c>
      <c r="E130">
        <v>11493</v>
      </c>
      <c r="F130" s="4">
        <v>58141.2186046512</v>
      </c>
      <c r="G130">
        <v>427</v>
      </c>
    </row>
    <row r="131" spans="1:7" x14ac:dyDescent="0.35">
      <c r="A131" t="s">
        <v>285</v>
      </c>
      <c r="B131" t="s">
        <v>14</v>
      </c>
      <c r="C131" t="s">
        <v>101</v>
      </c>
      <c r="D131" t="s">
        <v>282</v>
      </c>
      <c r="E131">
        <v>59952</v>
      </c>
      <c r="F131" s="4">
        <v>69853.609500001403</v>
      </c>
      <c r="G131">
        <v>2776</v>
      </c>
    </row>
    <row r="132" spans="1:7" x14ac:dyDescent="0.35">
      <c r="A132" t="s">
        <v>285</v>
      </c>
      <c r="B132" t="s">
        <v>20</v>
      </c>
      <c r="C132" t="s">
        <v>101</v>
      </c>
      <c r="D132" t="s">
        <v>282</v>
      </c>
      <c r="E132">
        <v>2267</v>
      </c>
      <c r="F132" s="4">
        <v>55112.222043010799</v>
      </c>
      <c r="G132">
        <v>70</v>
      </c>
    </row>
    <row r="133" spans="1:7" x14ac:dyDescent="0.35">
      <c r="A133" t="s">
        <v>286</v>
      </c>
      <c r="B133" t="s">
        <v>14</v>
      </c>
      <c r="C133" t="s">
        <v>101</v>
      </c>
      <c r="D133" t="s">
        <v>282</v>
      </c>
      <c r="E133">
        <v>318878</v>
      </c>
      <c r="F133" s="4">
        <v>36660.51</v>
      </c>
      <c r="G133">
        <v>14904</v>
      </c>
    </row>
    <row r="134" spans="1:7" x14ac:dyDescent="0.35">
      <c r="A134" t="s">
        <v>286</v>
      </c>
      <c r="B134" t="s">
        <v>20</v>
      </c>
      <c r="C134" t="s">
        <v>101</v>
      </c>
      <c r="D134" t="s">
        <v>282</v>
      </c>
      <c r="E134">
        <v>20364</v>
      </c>
      <c r="F134" s="4">
        <v>23864.82</v>
      </c>
      <c r="G134">
        <v>735</v>
      </c>
    </row>
    <row r="135" spans="1:7" x14ac:dyDescent="0.35">
      <c r="A135" t="s">
        <v>287</v>
      </c>
      <c r="B135" t="s">
        <v>14</v>
      </c>
      <c r="C135" t="s">
        <v>101</v>
      </c>
      <c r="D135" t="s">
        <v>282</v>
      </c>
      <c r="E135">
        <v>122409</v>
      </c>
      <c r="F135" s="4">
        <v>61100.85</v>
      </c>
      <c r="G135">
        <v>5581</v>
      </c>
    </row>
    <row r="136" spans="1:7" x14ac:dyDescent="0.35">
      <c r="A136" t="s">
        <v>287</v>
      </c>
      <c r="B136" t="s">
        <v>20</v>
      </c>
      <c r="C136" t="s">
        <v>101</v>
      </c>
      <c r="D136" t="s">
        <v>282</v>
      </c>
      <c r="E136">
        <v>15778</v>
      </c>
      <c r="F136" s="4">
        <v>43858.689814117599</v>
      </c>
      <c r="G136">
        <v>518</v>
      </c>
    </row>
    <row r="137" spans="1:7" x14ac:dyDescent="0.35">
      <c r="A137" t="s">
        <v>288</v>
      </c>
      <c r="B137" t="s">
        <v>14</v>
      </c>
      <c r="C137" t="s">
        <v>101</v>
      </c>
      <c r="D137" t="s">
        <v>282</v>
      </c>
      <c r="E137">
        <v>64138</v>
      </c>
      <c r="F137" s="4">
        <v>89683.411250000703</v>
      </c>
      <c r="G137">
        <v>3385</v>
      </c>
    </row>
    <row r="138" spans="1:7" x14ac:dyDescent="0.35">
      <c r="A138" t="s">
        <v>288</v>
      </c>
      <c r="B138" t="s">
        <v>20</v>
      </c>
      <c r="C138" t="s">
        <v>101</v>
      </c>
      <c r="D138" t="s">
        <v>282</v>
      </c>
      <c r="E138">
        <v>3205</v>
      </c>
      <c r="F138" s="4">
        <v>71594.460000000006</v>
      </c>
      <c r="G138">
        <v>110</v>
      </c>
    </row>
    <row r="139" spans="1:7" x14ac:dyDescent="0.35">
      <c r="A139" t="s">
        <v>289</v>
      </c>
      <c r="B139" t="s">
        <v>14</v>
      </c>
      <c r="C139" t="s">
        <v>101</v>
      </c>
      <c r="D139" t="s">
        <v>282</v>
      </c>
      <c r="E139">
        <v>191284</v>
      </c>
      <c r="F139" s="4">
        <v>105005.208</v>
      </c>
      <c r="G139">
        <v>9697</v>
      </c>
    </row>
    <row r="140" spans="1:7" x14ac:dyDescent="0.35">
      <c r="A140" t="s">
        <v>289</v>
      </c>
      <c r="B140" t="s">
        <v>20</v>
      </c>
      <c r="C140" t="s">
        <v>101</v>
      </c>
      <c r="D140" t="s">
        <v>282</v>
      </c>
      <c r="E140">
        <v>9377</v>
      </c>
      <c r="F140" s="4">
        <v>77086.316999999995</v>
      </c>
      <c r="G140">
        <v>360</v>
      </c>
    </row>
    <row r="141" spans="1:7" x14ac:dyDescent="0.35">
      <c r="A141" t="s">
        <v>290</v>
      </c>
      <c r="B141" t="s">
        <v>14</v>
      </c>
      <c r="C141" t="s">
        <v>101</v>
      </c>
      <c r="D141" t="s">
        <v>282</v>
      </c>
      <c r="E141">
        <v>43002</v>
      </c>
      <c r="F141" s="4">
        <v>68215.55</v>
      </c>
      <c r="G141">
        <v>2066</v>
      </c>
    </row>
    <row r="142" spans="1:7" x14ac:dyDescent="0.35">
      <c r="A142" t="s">
        <v>290</v>
      </c>
      <c r="B142" t="s">
        <v>20</v>
      </c>
      <c r="C142" t="s">
        <v>101</v>
      </c>
      <c r="D142" t="s">
        <v>282</v>
      </c>
      <c r="E142">
        <v>2861</v>
      </c>
      <c r="F142" s="4">
        <v>58884.5</v>
      </c>
      <c r="G142">
        <v>85</v>
      </c>
    </row>
    <row r="143" spans="1:7" x14ac:dyDescent="0.35">
      <c r="A143" t="s">
        <v>291</v>
      </c>
      <c r="B143" t="s">
        <v>14</v>
      </c>
      <c r="C143" t="s">
        <v>101</v>
      </c>
      <c r="D143" t="s">
        <v>282</v>
      </c>
      <c r="E143">
        <v>368637</v>
      </c>
      <c r="F143" s="4">
        <v>111677.5</v>
      </c>
      <c r="G143">
        <v>19362</v>
      </c>
    </row>
    <row r="144" spans="1:7" x14ac:dyDescent="0.35">
      <c r="A144" t="s">
        <v>291</v>
      </c>
      <c r="B144" t="s">
        <v>20</v>
      </c>
      <c r="C144" t="s">
        <v>101</v>
      </c>
      <c r="D144" t="s">
        <v>282</v>
      </c>
      <c r="E144">
        <v>12492</v>
      </c>
      <c r="F144" s="4">
        <v>85542.858887892406</v>
      </c>
      <c r="G144">
        <v>462</v>
      </c>
    </row>
    <row r="145" spans="1:7" x14ac:dyDescent="0.35">
      <c r="A145" t="s">
        <v>292</v>
      </c>
      <c r="B145" t="s">
        <v>14</v>
      </c>
      <c r="C145" t="s">
        <v>101</v>
      </c>
      <c r="D145" t="s">
        <v>282</v>
      </c>
      <c r="E145">
        <v>107025</v>
      </c>
      <c r="F145" s="4">
        <v>48880.68</v>
      </c>
      <c r="G145">
        <v>4575</v>
      </c>
    </row>
    <row r="146" spans="1:7" x14ac:dyDescent="0.35">
      <c r="A146" t="s">
        <v>292</v>
      </c>
      <c r="B146" t="s">
        <v>20</v>
      </c>
      <c r="C146" t="s">
        <v>101</v>
      </c>
      <c r="D146" t="s">
        <v>282</v>
      </c>
      <c r="E146">
        <v>8966</v>
      </c>
      <c r="F146" s="4">
        <v>36660.51</v>
      </c>
      <c r="G146">
        <v>285</v>
      </c>
    </row>
    <row r="147" spans="1:7" x14ac:dyDescent="0.35">
      <c r="A147" t="s">
        <v>293</v>
      </c>
      <c r="B147" t="s">
        <v>14</v>
      </c>
      <c r="C147" t="s">
        <v>101</v>
      </c>
      <c r="D147" t="s">
        <v>282</v>
      </c>
      <c r="E147">
        <v>406810</v>
      </c>
      <c r="F147" s="4">
        <v>64435.014000000003</v>
      </c>
      <c r="G147">
        <v>22587</v>
      </c>
    </row>
    <row r="148" spans="1:7" x14ac:dyDescent="0.35">
      <c r="A148" t="s">
        <v>293</v>
      </c>
      <c r="B148" t="s">
        <v>20</v>
      </c>
      <c r="C148" t="s">
        <v>101</v>
      </c>
      <c r="D148" t="s">
        <v>282</v>
      </c>
      <c r="E148">
        <v>22560</v>
      </c>
      <c r="F148" s="4">
        <v>55859.65</v>
      </c>
      <c r="G148">
        <v>1016</v>
      </c>
    </row>
    <row r="149" spans="1:7" x14ac:dyDescent="0.35">
      <c r="A149" t="s">
        <v>294</v>
      </c>
      <c r="B149" t="s">
        <v>14</v>
      </c>
      <c r="C149" t="s">
        <v>101</v>
      </c>
      <c r="D149" t="s">
        <v>282</v>
      </c>
      <c r="E149">
        <v>494887</v>
      </c>
      <c r="F149" s="4">
        <v>58468.809000000001</v>
      </c>
      <c r="G149">
        <v>24030</v>
      </c>
    </row>
    <row r="150" spans="1:7" x14ac:dyDescent="0.35">
      <c r="A150" t="s">
        <v>294</v>
      </c>
      <c r="B150" t="s">
        <v>20</v>
      </c>
      <c r="C150" t="s">
        <v>101</v>
      </c>
      <c r="D150" t="s">
        <v>282</v>
      </c>
      <c r="E150">
        <v>68483</v>
      </c>
      <c r="F150" s="4">
        <v>47117.293590243702</v>
      </c>
      <c r="G150">
        <v>2344</v>
      </c>
    </row>
    <row r="151" spans="1:7" x14ac:dyDescent="0.35">
      <c r="A151" t="s">
        <v>295</v>
      </c>
      <c r="B151" t="s">
        <v>14</v>
      </c>
      <c r="C151" t="s">
        <v>101</v>
      </c>
      <c r="D151" t="s">
        <v>282</v>
      </c>
      <c r="E151">
        <v>54744</v>
      </c>
      <c r="F151" s="4">
        <v>26812.632000000001</v>
      </c>
      <c r="G151">
        <v>2794</v>
      </c>
    </row>
    <row r="152" spans="1:7" x14ac:dyDescent="0.35">
      <c r="A152" t="s">
        <v>295</v>
      </c>
      <c r="B152" t="s">
        <v>20</v>
      </c>
      <c r="C152" t="s">
        <v>101</v>
      </c>
      <c r="D152" t="s">
        <v>282</v>
      </c>
      <c r="E152">
        <v>3315</v>
      </c>
      <c r="F152" s="4">
        <v>33515.79</v>
      </c>
      <c r="G152">
        <v>103</v>
      </c>
    </row>
    <row r="153" spans="1:7" x14ac:dyDescent="0.35">
      <c r="A153" t="s">
        <v>296</v>
      </c>
      <c r="B153" t="s">
        <v>14</v>
      </c>
      <c r="C153" t="s">
        <v>101</v>
      </c>
      <c r="D153" t="s">
        <v>282</v>
      </c>
      <c r="E153">
        <v>179539</v>
      </c>
      <c r="F153" s="4">
        <v>22343.86</v>
      </c>
      <c r="G153">
        <v>7774</v>
      </c>
    </row>
    <row r="154" spans="1:7" x14ac:dyDescent="0.35">
      <c r="A154" t="s">
        <v>296</v>
      </c>
      <c r="B154" t="s">
        <v>20</v>
      </c>
      <c r="C154" t="s">
        <v>101</v>
      </c>
      <c r="D154" t="s">
        <v>282</v>
      </c>
      <c r="E154">
        <v>12088</v>
      </c>
      <c r="F154" s="4">
        <v>25022.309437499898</v>
      </c>
      <c r="G154">
        <v>454</v>
      </c>
    </row>
    <row r="155" spans="1:7" x14ac:dyDescent="0.35">
      <c r="A155" t="s">
        <v>297</v>
      </c>
      <c r="B155" t="s">
        <v>14</v>
      </c>
      <c r="C155" t="s">
        <v>101</v>
      </c>
      <c r="D155" t="s">
        <v>282</v>
      </c>
      <c r="E155">
        <v>112976</v>
      </c>
      <c r="F155" s="4">
        <v>41978.8</v>
      </c>
      <c r="G155">
        <v>5475</v>
      </c>
    </row>
    <row r="156" spans="1:7" x14ac:dyDescent="0.35">
      <c r="A156" t="s">
        <v>297</v>
      </c>
      <c r="B156" t="s">
        <v>20</v>
      </c>
      <c r="C156" t="s">
        <v>101</v>
      </c>
      <c r="D156" t="s">
        <v>282</v>
      </c>
      <c r="E156">
        <v>8450</v>
      </c>
      <c r="F156" s="4">
        <v>38176.022825</v>
      </c>
      <c r="G156">
        <v>335</v>
      </c>
    </row>
    <row r="157" spans="1:7" x14ac:dyDescent="0.35">
      <c r="A157" t="s">
        <v>298</v>
      </c>
      <c r="B157" t="s">
        <v>14</v>
      </c>
      <c r="C157" t="s">
        <v>101</v>
      </c>
      <c r="D157" t="s">
        <v>282</v>
      </c>
      <c r="E157">
        <v>133718</v>
      </c>
      <c r="F157" s="4">
        <v>85541.19</v>
      </c>
      <c r="G157">
        <v>6695</v>
      </c>
    </row>
    <row r="158" spans="1:7" x14ac:dyDescent="0.35">
      <c r="A158" t="s">
        <v>298</v>
      </c>
      <c r="B158" t="s">
        <v>20</v>
      </c>
      <c r="C158" t="s">
        <v>101</v>
      </c>
      <c r="D158" t="s">
        <v>282</v>
      </c>
      <c r="E158">
        <v>12599</v>
      </c>
      <c r="F158" s="4">
        <v>69265.328769230793</v>
      </c>
      <c r="G158">
        <v>423</v>
      </c>
    </row>
    <row r="159" spans="1:7" x14ac:dyDescent="0.35">
      <c r="A159" t="s">
        <v>2</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81"/>
  <sheetViews>
    <sheetView workbookViewId="0"/>
  </sheetViews>
  <sheetFormatPr defaultColWidth="10.81640625" defaultRowHeight="14.5" x14ac:dyDescent="0.35"/>
  <sheetData>
    <row r="1" spans="1:14" ht="18.5" x14ac:dyDescent="0.45">
      <c r="A1" s="1" t="s">
        <v>299</v>
      </c>
    </row>
    <row r="2" spans="1:14" x14ac:dyDescent="0.35">
      <c r="A2" t="s">
        <v>255</v>
      </c>
      <c r="B2" t="s">
        <v>5</v>
      </c>
      <c r="C2" t="s">
        <v>10</v>
      </c>
      <c r="D2" t="s">
        <v>256</v>
      </c>
      <c r="E2" t="s">
        <v>223</v>
      </c>
      <c r="F2" t="s">
        <v>300</v>
      </c>
      <c r="G2" t="s">
        <v>301</v>
      </c>
      <c r="H2" t="s">
        <v>302</v>
      </c>
      <c r="I2" t="s">
        <v>303</v>
      </c>
      <c r="J2" t="s">
        <v>304</v>
      </c>
      <c r="K2" t="s">
        <v>305</v>
      </c>
      <c r="L2" t="s">
        <v>306</v>
      </c>
      <c r="M2" t="s">
        <v>257</v>
      </c>
      <c r="N2" t="s">
        <v>7</v>
      </c>
    </row>
    <row r="3" spans="1:14" x14ac:dyDescent="0.35">
      <c r="A3" t="s">
        <v>307</v>
      </c>
      <c r="B3" t="s">
        <v>18</v>
      </c>
      <c r="C3" t="s">
        <v>91</v>
      </c>
      <c r="D3" t="s">
        <v>259</v>
      </c>
      <c r="E3">
        <v>34785</v>
      </c>
      <c r="F3" s="3">
        <v>9.8000000000000004E-2</v>
      </c>
      <c r="G3" s="3">
        <v>0.29899999999999999</v>
      </c>
      <c r="H3" s="3" t="s">
        <v>17</v>
      </c>
      <c r="I3" s="3">
        <v>2.0499999999999998</v>
      </c>
      <c r="J3">
        <v>3.1</v>
      </c>
      <c r="K3" t="s">
        <v>308</v>
      </c>
      <c r="L3">
        <v>116438</v>
      </c>
      <c r="M3" s="4">
        <v>35474.444422222099</v>
      </c>
      <c r="N3">
        <v>1194</v>
      </c>
    </row>
    <row r="4" spans="1:14" x14ac:dyDescent="0.35">
      <c r="A4" t="s">
        <v>309</v>
      </c>
      <c r="B4" t="s">
        <v>18</v>
      </c>
      <c r="C4" t="s">
        <v>91</v>
      </c>
      <c r="D4" t="s">
        <v>259</v>
      </c>
      <c r="E4">
        <v>34011</v>
      </c>
      <c r="F4" s="3">
        <v>9.8000000000000004E-2</v>
      </c>
      <c r="G4" s="3">
        <v>0.10299999999999999</v>
      </c>
      <c r="H4" s="3" t="s">
        <v>17</v>
      </c>
      <c r="I4" s="3">
        <v>0.05</v>
      </c>
      <c r="J4">
        <v>1.1000000000000001</v>
      </c>
      <c r="K4" t="s">
        <v>308</v>
      </c>
      <c r="L4">
        <v>330074</v>
      </c>
      <c r="M4" s="4">
        <v>47226.15</v>
      </c>
      <c r="N4">
        <v>1297</v>
      </c>
    </row>
    <row r="5" spans="1:14" x14ac:dyDescent="0.35">
      <c r="A5" t="s">
        <v>310</v>
      </c>
      <c r="B5" t="s">
        <v>18</v>
      </c>
      <c r="C5" t="s">
        <v>91</v>
      </c>
      <c r="D5" t="s">
        <v>259</v>
      </c>
      <c r="E5">
        <v>30534</v>
      </c>
      <c r="F5" s="3">
        <v>9.8000000000000004E-2</v>
      </c>
      <c r="G5" s="3">
        <v>0.17100000000000001</v>
      </c>
      <c r="H5" s="3" t="s">
        <v>17</v>
      </c>
      <c r="I5" s="3">
        <v>0.74</v>
      </c>
      <c r="J5">
        <v>1.7</v>
      </c>
      <c r="K5" t="s">
        <v>308</v>
      </c>
      <c r="L5">
        <v>178732</v>
      </c>
      <c r="M5" s="4">
        <v>36731.449999999997</v>
      </c>
      <c r="N5">
        <v>1008</v>
      </c>
    </row>
    <row r="6" spans="1:14" x14ac:dyDescent="0.35">
      <c r="A6" t="s">
        <v>311</v>
      </c>
      <c r="B6" t="s">
        <v>18</v>
      </c>
      <c r="C6" t="s">
        <v>91</v>
      </c>
      <c r="D6" t="s">
        <v>259</v>
      </c>
      <c r="E6">
        <v>30159</v>
      </c>
      <c r="F6" s="3">
        <v>9.8000000000000004E-2</v>
      </c>
      <c r="G6" s="3">
        <v>6.8000000000000005E-2</v>
      </c>
      <c r="H6" s="3" t="s">
        <v>17</v>
      </c>
      <c r="I6" s="3">
        <v>-0.31</v>
      </c>
      <c r="J6">
        <v>0.7</v>
      </c>
      <c r="K6" t="s">
        <v>312</v>
      </c>
      <c r="L6">
        <v>443914</v>
      </c>
      <c r="M6" s="4">
        <v>111243.82</v>
      </c>
      <c r="N6">
        <v>1140</v>
      </c>
    </row>
    <row r="7" spans="1:14" x14ac:dyDescent="0.35">
      <c r="A7" t="s">
        <v>313</v>
      </c>
      <c r="B7" t="s">
        <v>18</v>
      </c>
      <c r="C7" t="s">
        <v>91</v>
      </c>
      <c r="D7" t="s">
        <v>259</v>
      </c>
      <c r="E7">
        <v>23488</v>
      </c>
      <c r="F7" s="3">
        <v>9.8000000000000004E-2</v>
      </c>
      <c r="G7" s="3">
        <v>8.5999999999999993E-2</v>
      </c>
      <c r="H7" s="3" t="s">
        <v>17</v>
      </c>
      <c r="I7" s="3">
        <v>-0.12</v>
      </c>
      <c r="J7">
        <v>0.9</v>
      </c>
      <c r="K7" t="s">
        <v>312</v>
      </c>
      <c r="L7">
        <v>273045</v>
      </c>
      <c r="M7" s="4">
        <v>47642.617675675501</v>
      </c>
      <c r="N7">
        <v>871</v>
      </c>
    </row>
    <row r="8" spans="1:14" x14ac:dyDescent="0.35">
      <c r="A8" t="s">
        <v>314</v>
      </c>
      <c r="B8" t="s">
        <v>18</v>
      </c>
      <c r="C8" t="s">
        <v>91</v>
      </c>
      <c r="D8" t="s">
        <v>259</v>
      </c>
      <c r="E8">
        <v>22650</v>
      </c>
      <c r="F8" s="3">
        <v>9.8000000000000004E-2</v>
      </c>
      <c r="G8" s="3">
        <v>9.5000000000000001E-2</v>
      </c>
      <c r="H8" s="3" t="s">
        <v>17</v>
      </c>
      <c r="I8" s="3">
        <v>-0.03</v>
      </c>
      <c r="J8">
        <v>1</v>
      </c>
      <c r="K8" t="s">
        <v>312</v>
      </c>
      <c r="L8">
        <v>238860</v>
      </c>
      <c r="M8" s="4">
        <v>83526.87</v>
      </c>
      <c r="N8">
        <v>791</v>
      </c>
    </row>
    <row r="9" spans="1:14" x14ac:dyDescent="0.35">
      <c r="A9" t="s">
        <v>315</v>
      </c>
      <c r="B9" t="s">
        <v>18</v>
      </c>
      <c r="C9" t="s">
        <v>91</v>
      </c>
      <c r="D9" t="s">
        <v>259</v>
      </c>
      <c r="E9">
        <v>18908</v>
      </c>
      <c r="F9" s="3">
        <v>9.8000000000000004E-2</v>
      </c>
      <c r="G9" s="3">
        <v>6.9000000000000006E-2</v>
      </c>
      <c r="H9" s="3" t="s">
        <v>17</v>
      </c>
      <c r="I9" s="3">
        <v>-0.28999999999999998</v>
      </c>
      <c r="J9">
        <v>0.7</v>
      </c>
      <c r="K9" t="s">
        <v>312</v>
      </c>
      <c r="L9">
        <v>272365</v>
      </c>
      <c r="M9" s="4">
        <v>60489.841500000002</v>
      </c>
      <c r="N9">
        <v>797</v>
      </c>
    </row>
    <row r="10" spans="1:14" x14ac:dyDescent="0.35">
      <c r="A10" t="s">
        <v>316</v>
      </c>
      <c r="B10" t="s">
        <v>18</v>
      </c>
      <c r="C10" t="s">
        <v>91</v>
      </c>
      <c r="D10" t="s">
        <v>259</v>
      </c>
      <c r="E10">
        <v>17677</v>
      </c>
      <c r="F10" s="3">
        <v>9.8000000000000004E-2</v>
      </c>
      <c r="G10" s="3">
        <v>0.11</v>
      </c>
      <c r="H10" s="3" t="s">
        <v>17</v>
      </c>
      <c r="I10" s="3">
        <v>0.12</v>
      </c>
      <c r="J10">
        <v>1.1000000000000001</v>
      </c>
      <c r="K10" t="s">
        <v>308</v>
      </c>
      <c r="L10">
        <v>161279</v>
      </c>
      <c r="M10" s="4">
        <v>20305</v>
      </c>
      <c r="N10">
        <v>640</v>
      </c>
    </row>
    <row r="11" spans="1:14" x14ac:dyDescent="0.35">
      <c r="A11" t="s">
        <v>317</v>
      </c>
      <c r="B11" t="s">
        <v>18</v>
      </c>
      <c r="C11" t="s">
        <v>91</v>
      </c>
      <c r="D11" t="s">
        <v>259</v>
      </c>
      <c r="E11">
        <v>15832</v>
      </c>
      <c r="F11" s="3">
        <v>9.8000000000000004E-2</v>
      </c>
      <c r="G11" s="3">
        <v>6.5000000000000002E-2</v>
      </c>
      <c r="H11" s="3" t="s">
        <v>17</v>
      </c>
      <c r="I11" s="3">
        <v>-0.34</v>
      </c>
      <c r="J11">
        <v>0.7</v>
      </c>
      <c r="K11" t="s">
        <v>312</v>
      </c>
      <c r="L11">
        <v>243570</v>
      </c>
      <c r="M11" s="4">
        <v>95459.28</v>
      </c>
      <c r="N11">
        <v>586</v>
      </c>
    </row>
    <row r="12" spans="1:14" x14ac:dyDescent="0.35">
      <c r="A12" t="s">
        <v>318</v>
      </c>
      <c r="B12" t="s">
        <v>18</v>
      </c>
      <c r="C12" t="s">
        <v>91</v>
      </c>
      <c r="D12" t="s">
        <v>259</v>
      </c>
      <c r="E12">
        <v>14356</v>
      </c>
      <c r="F12" s="3">
        <v>9.8000000000000004E-2</v>
      </c>
      <c r="G12" s="3">
        <v>0.158</v>
      </c>
      <c r="H12" s="3" t="s">
        <v>17</v>
      </c>
      <c r="I12" s="3">
        <v>0.62</v>
      </c>
      <c r="J12">
        <v>1.6</v>
      </c>
      <c r="K12" t="s">
        <v>308</v>
      </c>
      <c r="L12">
        <v>90693</v>
      </c>
      <c r="M12" s="4">
        <v>33410.748</v>
      </c>
      <c r="N12">
        <v>461</v>
      </c>
    </row>
    <row r="13" spans="1:14" x14ac:dyDescent="0.35">
      <c r="A13" t="s">
        <v>319</v>
      </c>
      <c r="B13" t="s">
        <v>18</v>
      </c>
      <c r="C13" t="s">
        <v>91</v>
      </c>
      <c r="D13" t="s">
        <v>259</v>
      </c>
      <c r="E13">
        <v>13551</v>
      </c>
      <c r="F13" s="3">
        <v>9.8000000000000004E-2</v>
      </c>
      <c r="G13" s="3">
        <v>0.17899999999999999</v>
      </c>
      <c r="H13" s="3" t="s">
        <v>17</v>
      </c>
      <c r="I13" s="3">
        <v>0.83</v>
      </c>
      <c r="J13">
        <v>1.8</v>
      </c>
      <c r="K13" t="s">
        <v>308</v>
      </c>
      <c r="L13">
        <v>75672</v>
      </c>
      <c r="M13" s="4">
        <v>58094.036</v>
      </c>
      <c r="N13">
        <v>494</v>
      </c>
    </row>
    <row r="14" spans="1:14" x14ac:dyDescent="0.35">
      <c r="A14" t="s">
        <v>320</v>
      </c>
      <c r="B14" t="s">
        <v>18</v>
      </c>
      <c r="C14" t="s">
        <v>91</v>
      </c>
      <c r="D14" t="s">
        <v>259</v>
      </c>
      <c r="E14">
        <v>12365</v>
      </c>
      <c r="F14" s="3">
        <v>9.8000000000000004E-2</v>
      </c>
      <c r="G14" s="3">
        <v>9.4E-2</v>
      </c>
      <c r="H14" s="3" t="s">
        <v>17</v>
      </c>
      <c r="I14" s="3">
        <v>-0.04</v>
      </c>
      <c r="J14">
        <v>1</v>
      </c>
      <c r="K14" t="s">
        <v>312</v>
      </c>
      <c r="L14">
        <v>131207</v>
      </c>
      <c r="M14" s="4">
        <v>48065.726000000002</v>
      </c>
      <c r="N14">
        <v>424</v>
      </c>
    </row>
    <row r="15" spans="1:14" x14ac:dyDescent="0.35">
      <c r="A15" t="s">
        <v>321</v>
      </c>
      <c r="B15" t="s">
        <v>18</v>
      </c>
      <c r="C15" t="s">
        <v>91</v>
      </c>
      <c r="D15" t="s">
        <v>259</v>
      </c>
      <c r="E15">
        <v>11800</v>
      </c>
      <c r="F15" s="3">
        <v>9.8000000000000004E-2</v>
      </c>
      <c r="G15" s="3">
        <v>9.1999999999999998E-2</v>
      </c>
      <c r="H15" s="3" t="s">
        <v>17</v>
      </c>
      <c r="I15" s="3">
        <v>-0.06</v>
      </c>
      <c r="J15">
        <v>0.9</v>
      </c>
      <c r="K15" t="s">
        <v>312</v>
      </c>
      <c r="L15">
        <v>128097</v>
      </c>
      <c r="M15" s="4">
        <v>59662.05</v>
      </c>
      <c r="N15">
        <v>358</v>
      </c>
    </row>
    <row r="16" spans="1:14" x14ac:dyDescent="0.35">
      <c r="A16" t="s">
        <v>322</v>
      </c>
      <c r="B16" t="s">
        <v>18</v>
      </c>
      <c r="C16" t="s">
        <v>91</v>
      </c>
      <c r="D16" t="s">
        <v>259</v>
      </c>
      <c r="E16">
        <v>10559</v>
      </c>
      <c r="F16" s="3">
        <v>9.8000000000000004E-2</v>
      </c>
      <c r="G16" s="3">
        <v>0.14199999999999999</v>
      </c>
      <c r="H16" s="3" t="s">
        <v>17</v>
      </c>
      <c r="I16" s="3">
        <v>0.45</v>
      </c>
      <c r="J16">
        <v>1.4</v>
      </c>
      <c r="K16" t="s">
        <v>308</v>
      </c>
      <c r="L16">
        <v>74119</v>
      </c>
      <c r="M16" s="4">
        <v>75171.691200000001</v>
      </c>
      <c r="N16">
        <v>361</v>
      </c>
    </row>
    <row r="17" spans="1:14" x14ac:dyDescent="0.35">
      <c r="A17" t="s">
        <v>323</v>
      </c>
      <c r="B17" t="s">
        <v>18</v>
      </c>
      <c r="C17" t="s">
        <v>91</v>
      </c>
      <c r="D17" t="s">
        <v>259</v>
      </c>
      <c r="E17">
        <v>9594</v>
      </c>
      <c r="F17" s="3">
        <v>9.8000000000000004E-2</v>
      </c>
      <c r="G17" s="3">
        <v>5.5E-2</v>
      </c>
      <c r="H17" s="3" t="s">
        <v>17</v>
      </c>
      <c r="I17" s="3">
        <v>-0.44</v>
      </c>
      <c r="J17">
        <v>0.6</v>
      </c>
      <c r="K17" t="s">
        <v>312</v>
      </c>
      <c r="L17">
        <v>174032</v>
      </c>
      <c r="M17" s="4">
        <v>119324.1</v>
      </c>
      <c r="N17">
        <v>385</v>
      </c>
    </row>
    <row r="18" spans="1:14" x14ac:dyDescent="0.35">
      <c r="A18" t="s">
        <v>324</v>
      </c>
      <c r="B18" t="s">
        <v>18</v>
      </c>
      <c r="C18" t="s">
        <v>91</v>
      </c>
      <c r="D18" t="s">
        <v>259</v>
      </c>
      <c r="E18">
        <v>9293</v>
      </c>
      <c r="F18" s="3">
        <v>9.8000000000000004E-2</v>
      </c>
      <c r="G18" s="3">
        <v>0.129</v>
      </c>
      <c r="H18" s="3" t="s">
        <v>17</v>
      </c>
      <c r="I18" s="3">
        <v>0.32</v>
      </c>
      <c r="J18">
        <v>1.3</v>
      </c>
      <c r="K18" t="s">
        <v>308</v>
      </c>
      <c r="L18">
        <v>71970</v>
      </c>
      <c r="M18" s="4">
        <v>22671.579000000002</v>
      </c>
      <c r="N18">
        <v>363</v>
      </c>
    </row>
    <row r="19" spans="1:14" x14ac:dyDescent="0.35">
      <c r="A19" t="s">
        <v>325</v>
      </c>
      <c r="B19" t="s">
        <v>18</v>
      </c>
      <c r="C19" t="s">
        <v>91</v>
      </c>
      <c r="D19" t="s">
        <v>259</v>
      </c>
      <c r="E19">
        <v>5269</v>
      </c>
      <c r="F19" s="3">
        <v>9.8000000000000004E-2</v>
      </c>
      <c r="G19" s="3">
        <v>7.3999999999999996E-2</v>
      </c>
      <c r="H19" s="3" t="s">
        <v>17</v>
      </c>
      <c r="I19" s="3">
        <v>-0.25</v>
      </c>
      <c r="J19">
        <v>0.8</v>
      </c>
      <c r="K19" t="s">
        <v>312</v>
      </c>
      <c r="L19">
        <v>71315</v>
      </c>
      <c r="M19" s="4">
        <v>65067.14</v>
      </c>
      <c r="N19">
        <v>169</v>
      </c>
    </row>
    <row r="20" spans="1:14" x14ac:dyDescent="0.35">
      <c r="A20" t="s">
        <v>326</v>
      </c>
      <c r="B20" t="s">
        <v>18</v>
      </c>
      <c r="C20" t="s">
        <v>91</v>
      </c>
      <c r="D20" t="s">
        <v>259</v>
      </c>
      <c r="E20">
        <v>4267</v>
      </c>
      <c r="F20" s="3">
        <v>9.8000000000000004E-2</v>
      </c>
      <c r="G20" s="3">
        <v>4.3999999999999997E-2</v>
      </c>
      <c r="H20" s="3" t="s">
        <v>17</v>
      </c>
      <c r="I20" s="3">
        <v>-0.55000000000000004</v>
      </c>
      <c r="J20">
        <v>0.4</v>
      </c>
      <c r="K20" t="s">
        <v>312</v>
      </c>
      <c r="L20">
        <v>96380</v>
      </c>
      <c r="M20" s="4">
        <v>104947</v>
      </c>
      <c r="N20">
        <v>175</v>
      </c>
    </row>
    <row r="21" spans="1:14" x14ac:dyDescent="0.35">
      <c r="A21" t="s">
        <v>327</v>
      </c>
      <c r="B21" t="s">
        <v>18</v>
      </c>
      <c r="C21" t="s">
        <v>91</v>
      </c>
      <c r="D21" t="s">
        <v>259</v>
      </c>
      <c r="E21">
        <v>4061</v>
      </c>
      <c r="F21" s="3">
        <v>9.8000000000000004E-2</v>
      </c>
      <c r="G21" s="3">
        <v>4.4999999999999998E-2</v>
      </c>
      <c r="H21" s="3" t="s">
        <v>17</v>
      </c>
      <c r="I21" s="3">
        <v>-0.54</v>
      </c>
      <c r="J21">
        <v>0.5</v>
      </c>
      <c r="K21" t="s">
        <v>312</v>
      </c>
      <c r="L21">
        <v>91012</v>
      </c>
      <c r="M21" s="4">
        <v>90632.515166665995</v>
      </c>
      <c r="N21">
        <v>178</v>
      </c>
    </row>
    <row r="22" spans="1:14" x14ac:dyDescent="0.35">
      <c r="A22" t="s">
        <v>328</v>
      </c>
      <c r="B22" t="s">
        <v>18</v>
      </c>
      <c r="C22" t="s">
        <v>91</v>
      </c>
      <c r="D22" t="s">
        <v>259</v>
      </c>
      <c r="E22">
        <v>4031</v>
      </c>
      <c r="F22" s="3">
        <v>9.8000000000000004E-2</v>
      </c>
      <c r="G22" s="3">
        <v>6.8000000000000005E-2</v>
      </c>
      <c r="H22" s="3" t="s">
        <v>17</v>
      </c>
      <c r="I22" s="3">
        <v>-0.31</v>
      </c>
      <c r="J22">
        <v>0.7</v>
      </c>
      <c r="K22" t="s">
        <v>312</v>
      </c>
      <c r="L22">
        <v>59205</v>
      </c>
      <c r="M22" s="4">
        <v>65628.255000000005</v>
      </c>
      <c r="N22">
        <v>152</v>
      </c>
    </row>
    <row r="23" spans="1:14" x14ac:dyDescent="0.35">
      <c r="A23" t="s">
        <v>329</v>
      </c>
      <c r="B23" t="s">
        <v>18</v>
      </c>
      <c r="C23" t="s">
        <v>91</v>
      </c>
      <c r="D23" t="s">
        <v>259</v>
      </c>
      <c r="E23">
        <v>2400</v>
      </c>
      <c r="F23" s="3">
        <v>9.8000000000000004E-2</v>
      </c>
      <c r="G23" s="3">
        <v>5.3999999999999999E-2</v>
      </c>
      <c r="H23" s="3" t="s">
        <v>17</v>
      </c>
      <c r="I23" s="3">
        <v>-0.45</v>
      </c>
      <c r="J23">
        <v>0.6</v>
      </c>
      <c r="K23" t="s">
        <v>312</v>
      </c>
      <c r="L23">
        <v>44582</v>
      </c>
      <c r="M23" s="4">
        <v>110194.35</v>
      </c>
      <c r="N23">
        <v>105</v>
      </c>
    </row>
    <row r="24" spans="1:14" x14ac:dyDescent="0.35">
      <c r="A24" t="s">
        <v>330</v>
      </c>
      <c r="B24" t="s">
        <v>18</v>
      </c>
      <c r="C24" t="s">
        <v>91</v>
      </c>
      <c r="D24" t="s">
        <v>259</v>
      </c>
      <c r="E24" t="s">
        <v>17</v>
      </c>
      <c r="F24" s="3" t="s">
        <v>17</v>
      </c>
      <c r="G24" s="3" t="s">
        <v>17</v>
      </c>
      <c r="H24" s="3" t="s">
        <v>17</v>
      </c>
      <c r="I24" s="3" t="s">
        <v>17</v>
      </c>
      <c r="J24" t="s">
        <v>17</v>
      </c>
      <c r="K24" t="s">
        <v>17</v>
      </c>
      <c r="L24" t="s">
        <v>17</v>
      </c>
      <c r="M24" s="4" t="s">
        <v>17</v>
      </c>
      <c r="N24" t="s">
        <v>17</v>
      </c>
    </row>
    <row r="25" spans="1:14" x14ac:dyDescent="0.35">
      <c r="A25" t="s">
        <v>307</v>
      </c>
      <c r="B25" t="s">
        <v>20</v>
      </c>
      <c r="C25" t="s">
        <v>101</v>
      </c>
      <c r="D25" t="s">
        <v>259</v>
      </c>
      <c r="E25">
        <v>27369</v>
      </c>
      <c r="F25" s="3">
        <v>6.5000000000000002E-2</v>
      </c>
      <c r="G25" s="3">
        <v>0.23499999999999999</v>
      </c>
      <c r="H25" s="3" t="s">
        <v>17</v>
      </c>
      <c r="I25" s="3">
        <v>2.62</v>
      </c>
      <c r="J25">
        <v>3.6</v>
      </c>
      <c r="K25" t="s">
        <v>308</v>
      </c>
      <c r="L25">
        <v>116438</v>
      </c>
      <c r="M25" s="4">
        <v>35474.444422222099</v>
      </c>
      <c r="N25">
        <v>928</v>
      </c>
    </row>
    <row r="26" spans="1:14" x14ac:dyDescent="0.35">
      <c r="A26" t="s">
        <v>309</v>
      </c>
      <c r="B26" t="s">
        <v>20</v>
      </c>
      <c r="C26" t="s">
        <v>101</v>
      </c>
      <c r="D26" t="s">
        <v>259</v>
      </c>
      <c r="E26">
        <v>22765</v>
      </c>
      <c r="F26" s="3">
        <v>6.5000000000000002E-2</v>
      </c>
      <c r="G26" s="3">
        <v>6.9000000000000006E-2</v>
      </c>
      <c r="H26" s="3" t="s">
        <v>17</v>
      </c>
      <c r="I26" s="3">
        <v>0.06</v>
      </c>
      <c r="J26">
        <v>1.1000000000000001</v>
      </c>
      <c r="K26" t="s">
        <v>308</v>
      </c>
      <c r="L26">
        <v>330074</v>
      </c>
      <c r="M26" s="4">
        <v>47226.15</v>
      </c>
      <c r="N26">
        <v>869</v>
      </c>
    </row>
    <row r="27" spans="1:14" x14ac:dyDescent="0.35">
      <c r="A27" t="s">
        <v>311</v>
      </c>
      <c r="B27" t="s">
        <v>20</v>
      </c>
      <c r="C27" t="s">
        <v>101</v>
      </c>
      <c r="D27" t="s">
        <v>259</v>
      </c>
      <c r="E27">
        <v>21115</v>
      </c>
      <c r="F27" s="3">
        <v>6.5000000000000002E-2</v>
      </c>
      <c r="G27" s="3">
        <v>4.8000000000000001E-2</v>
      </c>
      <c r="H27" s="3" t="s">
        <v>17</v>
      </c>
      <c r="I27" s="3">
        <v>-0.27</v>
      </c>
      <c r="J27">
        <v>0.7</v>
      </c>
      <c r="K27" t="s">
        <v>312</v>
      </c>
      <c r="L27">
        <v>443914</v>
      </c>
      <c r="M27" s="4">
        <v>111243.82</v>
      </c>
      <c r="N27">
        <v>769</v>
      </c>
    </row>
    <row r="28" spans="1:14" x14ac:dyDescent="0.35">
      <c r="A28" t="s">
        <v>310</v>
      </c>
      <c r="B28" t="s">
        <v>20</v>
      </c>
      <c r="C28" t="s">
        <v>101</v>
      </c>
      <c r="D28" t="s">
        <v>259</v>
      </c>
      <c r="E28">
        <v>20067</v>
      </c>
      <c r="F28" s="3">
        <v>6.5000000000000002E-2</v>
      </c>
      <c r="G28" s="3">
        <v>0.112</v>
      </c>
      <c r="H28" s="3" t="s">
        <v>17</v>
      </c>
      <c r="I28" s="3">
        <v>0.73</v>
      </c>
      <c r="J28">
        <v>1.7</v>
      </c>
      <c r="K28" t="s">
        <v>308</v>
      </c>
      <c r="L28">
        <v>178732</v>
      </c>
      <c r="M28" s="4">
        <v>36731.449999999997</v>
      </c>
      <c r="N28">
        <v>657</v>
      </c>
    </row>
    <row r="29" spans="1:14" x14ac:dyDescent="0.35">
      <c r="A29" t="s">
        <v>314</v>
      </c>
      <c r="B29" t="s">
        <v>20</v>
      </c>
      <c r="C29" t="s">
        <v>101</v>
      </c>
      <c r="D29" t="s">
        <v>259</v>
      </c>
      <c r="E29">
        <v>17544</v>
      </c>
      <c r="F29" s="3">
        <v>6.5000000000000002E-2</v>
      </c>
      <c r="G29" s="3">
        <v>7.2999999999999995E-2</v>
      </c>
      <c r="H29" s="3" t="s">
        <v>17</v>
      </c>
      <c r="I29" s="3">
        <v>0.13</v>
      </c>
      <c r="J29">
        <v>1.1000000000000001</v>
      </c>
      <c r="K29" t="s">
        <v>308</v>
      </c>
      <c r="L29">
        <v>238860</v>
      </c>
      <c r="M29" s="4">
        <v>83526.87</v>
      </c>
      <c r="N29">
        <v>598</v>
      </c>
    </row>
    <row r="30" spans="1:14" x14ac:dyDescent="0.35">
      <c r="A30" t="s">
        <v>313</v>
      </c>
      <c r="B30" t="s">
        <v>20</v>
      </c>
      <c r="C30" t="s">
        <v>101</v>
      </c>
      <c r="D30" t="s">
        <v>259</v>
      </c>
      <c r="E30">
        <v>14679</v>
      </c>
      <c r="F30" s="3">
        <v>6.5000000000000002E-2</v>
      </c>
      <c r="G30" s="3">
        <v>5.3999999999999999E-2</v>
      </c>
      <c r="H30" s="3" t="s">
        <v>17</v>
      </c>
      <c r="I30" s="3">
        <v>-0.17</v>
      </c>
      <c r="J30">
        <v>0.8</v>
      </c>
      <c r="K30" t="s">
        <v>312</v>
      </c>
      <c r="L30">
        <v>273045</v>
      </c>
      <c r="M30" s="4">
        <v>47642.617675675501</v>
      </c>
      <c r="N30">
        <v>549</v>
      </c>
    </row>
    <row r="31" spans="1:14" x14ac:dyDescent="0.35">
      <c r="A31" t="s">
        <v>315</v>
      </c>
      <c r="B31" t="s">
        <v>20</v>
      </c>
      <c r="C31" t="s">
        <v>101</v>
      </c>
      <c r="D31" t="s">
        <v>259</v>
      </c>
      <c r="E31">
        <v>12693</v>
      </c>
      <c r="F31" s="3">
        <v>6.5000000000000002E-2</v>
      </c>
      <c r="G31" s="3">
        <v>4.7E-2</v>
      </c>
      <c r="H31" s="3" t="s">
        <v>17</v>
      </c>
      <c r="I31" s="3">
        <v>-0.28000000000000003</v>
      </c>
      <c r="J31">
        <v>0.7</v>
      </c>
      <c r="K31" t="s">
        <v>312</v>
      </c>
      <c r="L31">
        <v>272365</v>
      </c>
      <c r="M31" s="4">
        <v>60489.841500000002</v>
      </c>
      <c r="N31">
        <v>535</v>
      </c>
    </row>
    <row r="32" spans="1:14" x14ac:dyDescent="0.35">
      <c r="A32" t="s">
        <v>317</v>
      </c>
      <c r="B32" t="s">
        <v>20</v>
      </c>
      <c r="C32" t="s">
        <v>101</v>
      </c>
      <c r="D32" t="s">
        <v>259</v>
      </c>
      <c r="E32">
        <v>10662</v>
      </c>
      <c r="F32" s="3">
        <v>6.5000000000000002E-2</v>
      </c>
      <c r="G32" s="3">
        <v>4.3999999999999997E-2</v>
      </c>
      <c r="H32" s="3" t="s">
        <v>17</v>
      </c>
      <c r="I32" s="3">
        <v>-0.33</v>
      </c>
      <c r="J32">
        <v>0.7</v>
      </c>
      <c r="K32" t="s">
        <v>312</v>
      </c>
      <c r="L32">
        <v>243570</v>
      </c>
      <c r="M32" s="4">
        <v>95459.28</v>
      </c>
      <c r="N32">
        <v>385</v>
      </c>
    </row>
    <row r="33" spans="1:14" x14ac:dyDescent="0.35">
      <c r="A33" t="s">
        <v>316</v>
      </c>
      <c r="B33" t="s">
        <v>20</v>
      </c>
      <c r="C33" t="s">
        <v>101</v>
      </c>
      <c r="D33" t="s">
        <v>259</v>
      </c>
      <c r="E33">
        <v>10203</v>
      </c>
      <c r="F33" s="3">
        <v>6.5000000000000002E-2</v>
      </c>
      <c r="G33" s="3">
        <v>6.3E-2</v>
      </c>
      <c r="H33" s="3" t="s">
        <v>17</v>
      </c>
      <c r="I33" s="3">
        <v>-0.03</v>
      </c>
      <c r="J33">
        <v>1</v>
      </c>
      <c r="K33" t="s">
        <v>312</v>
      </c>
      <c r="L33">
        <v>161279</v>
      </c>
      <c r="M33" s="4">
        <v>20305</v>
      </c>
      <c r="N33">
        <v>371</v>
      </c>
    </row>
    <row r="34" spans="1:14" x14ac:dyDescent="0.35">
      <c r="A34" t="s">
        <v>319</v>
      </c>
      <c r="B34" t="s">
        <v>20</v>
      </c>
      <c r="C34" t="s">
        <v>101</v>
      </c>
      <c r="D34" t="s">
        <v>259</v>
      </c>
      <c r="E34">
        <v>10159</v>
      </c>
      <c r="F34" s="3">
        <v>6.5000000000000002E-2</v>
      </c>
      <c r="G34" s="3">
        <v>0.13400000000000001</v>
      </c>
      <c r="H34" s="3" t="s">
        <v>17</v>
      </c>
      <c r="I34" s="3">
        <v>1.07</v>
      </c>
      <c r="J34">
        <v>2.1</v>
      </c>
      <c r="K34" t="s">
        <v>308</v>
      </c>
      <c r="L34">
        <v>75672</v>
      </c>
      <c r="M34" s="4">
        <v>58094.036</v>
      </c>
      <c r="N34">
        <v>358</v>
      </c>
    </row>
    <row r="35" spans="1:14" x14ac:dyDescent="0.35">
      <c r="A35" t="s">
        <v>323</v>
      </c>
      <c r="B35" t="s">
        <v>20</v>
      </c>
      <c r="C35" t="s">
        <v>101</v>
      </c>
      <c r="D35" t="s">
        <v>259</v>
      </c>
      <c r="E35">
        <v>7335</v>
      </c>
      <c r="F35" s="3">
        <v>6.5000000000000002E-2</v>
      </c>
      <c r="G35" s="3">
        <v>4.2000000000000003E-2</v>
      </c>
      <c r="H35" s="3" t="s">
        <v>17</v>
      </c>
      <c r="I35" s="3">
        <v>-0.35</v>
      </c>
      <c r="J35">
        <v>0.6</v>
      </c>
      <c r="K35" t="s">
        <v>312</v>
      </c>
      <c r="L35">
        <v>174032</v>
      </c>
      <c r="M35" s="4">
        <v>119324.1</v>
      </c>
      <c r="N35">
        <v>275</v>
      </c>
    </row>
    <row r="36" spans="1:14" x14ac:dyDescent="0.35">
      <c r="A36" t="s">
        <v>322</v>
      </c>
      <c r="B36" t="s">
        <v>20</v>
      </c>
      <c r="C36" t="s">
        <v>101</v>
      </c>
      <c r="D36" t="s">
        <v>259</v>
      </c>
      <c r="E36">
        <v>7322</v>
      </c>
      <c r="F36" s="3">
        <v>6.5000000000000002E-2</v>
      </c>
      <c r="G36" s="3">
        <v>9.9000000000000005E-2</v>
      </c>
      <c r="H36" s="3" t="s">
        <v>17</v>
      </c>
      <c r="I36" s="3">
        <v>0.52</v>
      </c>
      <c r="J36">
        <v>1.5</v>
      </c>
      <c r="K36" t="s">
        <v>308</v>
      </c>
      <c r="L36">
        <v>74119</v>
      </c>
      <c r="M36" s="4">
        <v>75171.691200000001</v>
      </c>
      <c r="N36">
        <v>245</v>
      </c>
    </row>
    <row r="37" spans="1:14" x14ac:dyDescent="0.35">
      <c r="A37" t="s">
        <v>320</v>
      </c>
      <c r="B37" t="s">
        <v>20</v>
      </c>
      <c r="C37" t="s">
        <v>101</v>
      </c>
      <c r="D37" t="s">
        <v>259</v>
      </c>
      <c r="E37">
        <v>7059</v>
      </c>
      <c r="F37" s="3">
        <v>6.5000000000000002E-2</v>
      </c>
      <c r="G37" s="3">
        <v>5.3999999999999999E-2</v>
      </c>
      <c r="H37" s="3" t="s">
        <v>17</v>
      </c>
      <c r="I37" s="3">
        <v>-0.17</v>
      </c>
      <c r="J37">
        <v>0.8</v>
      </c>
      <c r="K37" t="s">
        <v>312</v>
      </c>
      <c r="L37">
        <v>131207</v>
      </c>
      <c r="M37" s="4">
        <v>48065.726000000002</v>
      </c>
      <c r="N37">
        <v>230</v>
      </c>
    </row>
    <row r="38" spans="1:14" x14ac:dyDescent="0.35">
      <c r="A38" t="s">
        <v>318</v>
      </c>
      <c r="B38" t="s">
        <v>20</v>
      </c>
      <c r="C38" t="s">
        <v>101</v>
      </c>
      <c r="D38" t="s">
        <v>259</v>
      </c>
      <c r="E38">
        <v>6843</v>
      </c>
      <c r="F38" s="3">
        <v>6.5000000000000002E-2</v>
      </c>
      <c r="G38" s="3">
        <v>7.4999999999999997E-2</v>
      </c>
      <c r="H38" s="3" t="s">
        <v>17</v>
      </c>
      <c r="I38" s="3">
        <v>0.16</v>
      </c>
      <c r="J38">
        <v>1.2</v>
      </c>
      <c r="K38" t="s">
        <v>308</v>
      </c>
      <c r="L38">
        <v>90693</v>
      </c>
      <c r="M38" s="4">
        <v>33410.748</v>
      </c>
      <c r="N38">
        <v>237</v>
      </c>
    </row>
    <row r="39" spans="1:14" x14ac:dyDescent="0.35">
      <c r="A39" t="s">
        <v>324</v>
      </c>
      <c r="B39" t="s">
        <v>20</v>
      </c>
      <c r="C39" t="s">
        <v>101</v>
      </c>
      <c r="D39" t="s">
        <v>259</v>
      </c>
      <c r="E39">
        <v>6534</v>
      </c>
      <c r="F39" s="3">
        <v>6.5000000000000002E-2</v>
      </c>
      <c r="G39" s="3">
        <v>9.0999999999999998E-2</v>
      </c>
      <c r="H39" s="3" t="s">
        <v>17</v>
      </c>
      <c r="I39" s="3">
        <v>0.4</v>
      </c>
      <c r="J39">
        <v>1.4</v>
      </c>
      <c r="K39" t="s">
        <v>308</v>
      </c>
      <c r="L39">
        <v>71970</v>
      </c>
      <c r="M39" s="4">
        <v>22671.579000000002</v>
      </c>
      <c r="N39">
        <v>248</v>
      </c>
    </row>
    <row r="40" spans="1:14" x14ac:dyDescent="0.35">
      <c r="A40" t="s">
        <v>321</v>
      </c>
      <c r="B40" t="s">
        <v>20</v>
      </c>
      <c r="C40" t="s">
        <v>101</v>
      </c>
      <c r="D40" t="s">
        <v>259</v>
      </c>
      <c r="E40">
        <v>4656</v>
      </c>
      <c r="F40" s="3">
        <v>6.5000000000000002E-2</v>
      </c>
      <c r="G40" s="3">
        <v>3.5999999999999997E-2</v>
      </c>
      <c r="H40" s="3" t="s">
        <v>17</v>
      </c>
      <c r="I40" s="3">
        <v>-0.44</v>
      </c>
      <c r="J40">
        <v>0.6</v>
      </c>
      <c r="K40" t="s">
        <v>312</v>
      </c>
      <c r="L40">
        <v>128097</v>
      </c>
      <c r="M40" s="4">
        <v>59662.05</v>
      </c>
      <c r="N40">
        <v>160</v>
      </c>
    </row>
    <row r="41" spans="1:14" x14ac:dyDescent="0.35">
      <c r="A41" t="s">
        <v>326</v>
      </c>
      <c r="B41" t="s">
        <v>20</v>
      </c>
      <c r="C41" t="s">
        <v>101</v>
      </c>
      <c r="D41" t="s">
        <v>259</v>
      </c>
      <c r="E41">
        <v>3228</v>
      </c>
      <c r="F41" s="3">
        <v>6.5000000000000002E-2</v>
      </c>
      <c r="G41" s="3">
        <v>3.3000000000000002E-2</v>
      </c>
      <c r="H41" s="3" t="s">
        <v>17</v>
      </c>
      <c r="I41" s="3">
        <v>-0.48</v>
      </c>
      <c r="J41">
        <v>0.5</v>
      </c>
      <c r="K41" t="s">
        <v>312</v>
      </c>
      <c r="L41">
        <v>96380</v>
      </c>
      <c r="M41" s="4">
        <v>104947</v>
      </c>
      <c r="N41">
        <v>124</v>
      </c>
    </row>
    <row r="42" spans="1:14" x14ac:dyDescent="0.35">
      <c r="A42" t="s">
        <v>325</v>
      </c>
      <c r="B42" t="s">
        <v>20</v>
      </c>
      <c r="C42" t="s">
        <v>101</v>
      </c>
      <c r="D42" t="s">
        <v>259</v>
      </c>
      <c r="E42">
        <v>2983</v>
      </c>
      <c r="F42" s="3">
        <v>6.5000000000000002E-2</v>
      </c>
      <c r="G42" s="3">
        <v>4.2000000000000003E-2</v>
      </c>
      <c r="H42" s="3" t="s">
        <v>17</v>
      </c>
      <c r="I42" s="3">
        <v>-0.36</v>
      </c>
      <c r="J42">
        <v>0.6</v>
      </c>
      <c r="K42" t="s">
        <v>312</v>
      </c>
      <c r="L42">
        <v>71315</v>
      </c>
      <c r="M42" s="4">
        <v>65067.14</v>
      </c>
      <c r="N42">
        <v>103</v>
      </c>
    </row>
    <row r="43" spans="1:14" x14ac:dyDescent="0.35">
      <c r="A43" t="s">
        <v>328</v>
      </c>
      <c r="B43" t="s">
        <v>20</v>
      </c>
      <c r="C43" t="s">
        <v>101</v>
      </c>
      <c r="D43" t="s">
        <v>259</v>
      </c>
      <c r="E43">
        <v>2720</v>
      </c>
      <c r="F43" s="3">
        <v>6.5000000000000002E-2</v>
      </c>
      <c r="G43" s="3">
        <v>4.5999999999999999E-2</v>
      </c>
      <c r="H43" s="3" t="s">
        <v>17</v>
      </c>
      <c r="I43" s="3">
        <v>-0.28999999999999998</v>
      </c>
      <c r="J43">
        <v>0.7</v>
      </c>
      <c r="K43" t="s">
        <v>312</v>
      </c>
      <c r="L43">
        <v>59205</v>
      </c>
      <c r="M43" s="4">
        <v>65628.255000000005</v>
      </c>
      <c r="N43">
        <v>98</v>
      </c>
    </row>
    <row r="44" spans="1:14" x14ac:dyDescent="0.35">
      <c r="A44" t="s">
        <v>327</v>
      </c>
      <c r="B44" t="s">
        <v>20</v>
      </c>
      <c r="C44" t="s">
        <v>101</v>
      </c>
      <c r="D44" t="s">
        <v>259</v>
      </c>
      <c r="E44">
        <v>2423</v>
      </c>
      <c r="F44" s="3">
        <v>6.5000000000000002E-2</v>
      </c>
      <c r="G44" s="3">
        <v>2.7E-2</v>
      </c>
      <c r="H44" s="3" t="s">
        <v>17</v>
      </c>
      <c r="I44" s="3">
        <v>-0.59</v>
      </c>
      <c r="J44">
        <v>0.4</v>
      </c>
      <c r="K44" t="s">
        <v>312</v>
      </c>
      <c r="L44">
        <v>91012</v>
      </c>
      <c r="M44" s="4">
        <v>90632.515166665995</v>
      </c>
      <c r="N44">
        <v>115</v>
      </c>
    </row>
    <row r="45" spans="1:14" x14ac:dyDescent="0.35">
      <c r="A45" t="s">
        <v>329</v>
      </c>
      <c r="B45" t="s">
        <v>20</v>
      </c>
      <c r="C45" t="s">
        <v>101</v>
      </c>
      <c r="D45" t="s">
        <v>259</v>
      </c>
      <c r="E45">
        <v>1402</v>
      </c>
      <c r="F45" s="3">
        <v>6.5000000000000002E-2</v>
      </c>
      <c r="G45" s="3">
        <v>3.1E-2</v>
      </c>
      <c r="H45" s="3" t="s">
        <v>17</v>
      </c>
      <c r="I45" s="3">
        <v>-0.52</v>
      </c>
      <c r="J45">
        <v>0.5</v>
      </c>
      <c r="K45" t="s">
        <v>312</v>
      </c>
      <c r="L45">
        <v>44582</v>
      </c>
      <c r="M45" s="4">
        <v>110194.35</v>
      </c>
      <c r="N45">
        <v>60</v>
      </c>
    </row>
    <row r="46" spans="1:14" x14ac:dyDescent="0.35">
      <c r="A46" t="s">
        <v>330</v>
      </c>
      <c r="B46" t="s">
        <v>20</v>
      </c>
      <c r="C46" t="s">
        <v>101</v>
      </c>
      <c r="D46" t="s">
        <v>259</v>
      </c>
      <c r="E46" t="s">
        <v>17</v>
      </c>
      <c r="F46" s="3" t="s">
        <v>17</v>
      </c>
      <c r="G46" s="3" t="s">
        <v>17</v>
      </c>
      <c r="H46" s="3" t="s">
        <v>17</v>
      </c>
      <c r="I46" s="3" t="s">
        <v>17</v>
      </c>
      <c r="J46" t="s">
        <v>17</v>
      </c>
      <c r="K46" t="s">
        <v>17</v>
      </c>
      <c r="L46" t="s">
        <v>17</v>
      </c>
      <c r="M46" s="4" t="s">
        <v>17</v>
      </c>
      <c r="N46" t="s">
        <v>17</v>
      </c>
    </row>
    <row r="47" spans="1:14" x14ac:dyDescent="0.35">
      <c r="A47" t="s">
        <v>294</v>
      </c>
      <c r="B47" t="s">
        <v>18</v>
      </c>
      <c r="C47" t="s">
        <v>91</v>
      </c>
      <c r="D47" t="s">
        <v>282</v>
      </c>
      <c r="E47">
        <v>90602</v>
      </c>
      <c r="F47" s="3">
        <v>9.8000000000000004E-2</v>
      </c>
      <c r="G47" s="3" t="s">
        <v>17</v>
      </c>
      <c r="H47" s="3">
        <v>0.161</v>
      </c>
      <c r="I47" s="3">
        <v>0.64</v>
      </c>
      <c r="J47">
        <v>1.6</v>
      </c>
      <c r="K47" t="s">
        <v>308</v>
      </c>
      <c r="L47">
        <v>563370</v>
      </c>
      <c r="M47" s="4">
        <v>55859.65</v>
      </c>
      <c r="N47">
        <v>3155</v>
      </c>
    </row>
    <row r="48" spans="1:14" x14ac:dyDescent="0.35">
      <c r="A48" t="s">
        <v>287</v>
      </c>
      <c r="B48" t="s">
        <v>18</v>
      </c>
      <c r="C48" t="s">
        <v>91</v>
      </c>
      <c r="D48" t="s">
        <v>282</v>
      </c>
      <c r="E48">
        <v>21468</v>
      </c>
      <c r="F48" s="3">
        <v>9.8000000000000004E-2</v>
      </c>
      <c r="G48" s="3" t="s">
        <v>17</v>
      </c>
      <c r="H48" s="3">
        <v>0.155</v>
      </c>
      <c r="I48" s="3">
        <v>0.59</v>
      </c>
      <c r="J48">
        <v>1.6</v>
      </c>
      <c r="K48" t="s">
        <v>308</v>
      </c>
      <c r="L48">
        <v>138187</v>
      </c>
      <c r="M48" s="4">
        <v>59662.05</v>
      </c>
      <c r="N48">
        <v>716</v>
      </c>
    </row>
    <row r="49" spans="1:14" x14ac:dyDescent="0.35">
      <c r="A49" t="s">
        <v>292</v>
      </c>
      <c r="B49" t="s">
        <v>18</v>
      </c>
      <c r="C49" t="s">
        <v>91</v>
      </c>
      <c r="D49" t="s">
        <v>282</v>
      </c>
      <c r="E49">
        <v>15524</v>
      </c>
      <c r="F49" s="3">
        <v>9.8000000000000004E-2</v>
      </c>
      <c r="G49" s="3" t="s">
        <v>17</v>
      </c>
      <c r="H49" s="3">
        <v>0.13400000000000001</v>
      </c>
      <c r="I49" s="3">
        <v>0.37</v>
      </c>
      <c r="J49">
        <v>1.4</v>
      </c>
      <c r="K49" t="s">
        <v>308</v>
      </c>
      <c r="L49">
        <v>115991</v>
      </c>
      <c r="M49" s="4">
        <v>47729.64</v>
      </c>
      <c r="N49">
        <v>500</v>
      </c>
    </row>
    <row r="50" spans="1:14" x14ac:dyDescent="0.35">
      <c r="A50" t="s">
        <v>298</v>
      </c>
      <c r="B50" t="s">
        <v>18</v>
      </c>
      <c r="C50" t="s">
        <v>91</v>
      </c>
      <c r="D50" t="s">
        <v>282</v>
      </c>
      <c r="E50">
        <v>17114</v>
      </c>
      <c r="F50" s="3">
        <v>9.8000000000000004E-2</v>
      </c>
      <c r="G50" s="3" t="s">
        <v>17</v>
      </c>
      <c r="H50" s="3">
        <v>0.11700000000000001</v>
      </c>
      <c r="I50" s="3">
        <v>0.19</v>
      </c>
      <c r="J50">
        <v>1.2</v>
      </c>
      <c r="K50" t="s">
        <v>308</v>
      </c>
      <c r="L50">
        <v>146317</v>
      </c>
      <c r="M50" s="4">
        <v>83957.6</v>
      </c>
      <c r="N50">
        <v>594</v>
      </c>
    </row>
    <row r="51" spans="1:14" x14ac:dyDescent="0.35">
      <c r="A51" t="s">
        <v>290</v>
      </c>
      <c r="B51" t="s">
        <v>18</v>
      </c>
      <c r="C51" t="s">
        <v>91</v>
      </c>
      <c r="D51" t="s">
        <v>282</v>
      </c>
      <c r="E51">
        <v>5221</v>
      </c>
      <c r="F51" s="3">
        <v>9.8000000000000004E-2</v>
      </c>
      <c r="G51" s="3" t="s">
        <v>17</v>
      </c>
      <c r="H51" s="3">
        <v>0.114</v>
      </c>
      <c r="I51" s="3">
        <v>0.16</v>
      </c>
      <c r="J51">
        <v>1.2</v>
      </c>
      <c r="K51" t="s">
        <v>308</v>
      </c>
      <c r="L51">
        <v>45863</v>
      </c>
      <c r="M51" s="4">
        <v>67863.112282608403</v>
      </c>
      <c r="N51">
        <v>163</v>
      </c>
    </row>
    <row r="52" spans="1:14" x14ac:dyDescent="0.35">
      <c r="A52" t="s">
        <v>296</v>
      </c>
      <c r="B52" t="s">
        <v>18</v>
      </c>
      <c r="C52" t="s">
        <v>91</v>
      </c>
      <c r="D52" t="s">
        <v>282</v>
      </c>
      <c r="E52">
        <v>21470</v>
      </c>
      <c r="F52" s="3">
        <v>9.8000000000000004E-2</v>
      </c>
      <c r="G52" s="3" t="s">
        <v>17</v>
      </c>
      <c r="H52" s="3">
        <v>0.112</v>
      </c>
      <c r="I52" s="3">
        <v>0.14000000000000001</v>
      </c>
      <c r="J52">
        <v>1.1000000000000001</v>
      </c>
      <c r="K52" t="s">
        <v>308</v>
      </c>
      <c r="L52">
        <v>191627</v>
      </c>
      <c r="M52" s="4">
        <v>22910.227200000001</v>
      </c>
      <c r="N52">
        <v>782</v>
      </c>
    </row>
    <row r="53" spans="1:14" x14ac:dyDescent="0.35">
      <c r="A53" t="s">
        <v>297</v>
      </c>
      <c r="B53" t="s">
        <v>18</v>
      </c>
      <c r="C53" t="s">
        <v>91</v>
      </c>
      <c r="D53" t="s">
        <v>282</v>
      </c>
      <c r="E53">
        <v>13397</v>
      </c>
      <c r="F53" s="3">
        <v>9.8000000000000004E-2</v>
      </c>
      <c r="G53" s="3" t="s">
        <v>17</v>
      </c>
      <c r="H53" s="3">
        <v>0.11</v>
      </c>
      <c r="I53" s="3">
        <v>0.13</v>
      </c>
      <c r="J53">
        <v>1.1000000000000001</v>
      </c>
      <c r="K53" t="s">
        <v>308</v>
      </c>
      <c r="L53">
        <v>121426</v>
      </c>
      <c r="M53" s="4">
        <v>41948.777678565399</v>
      </c>
      <c r="N53">
        <v>526</v>
      </c>
    </row>
    <row r="54" spans="1:14" x14ac:dyDescent="0.35">
      <c r="A54" t="s">
        <v>286</v>
      </c>
      <c r="B54" t="s">
        <v>18</v>
      </c>
      <c r="C54" t="s">
        <v>91</v>
      </c>
      <c r="D54" t="s">
        <v>282</v>
      </c>
      <c r="E54">
        <v>33520</v>
      </c>
      <c r="F54" s="3">
        <v>9.8000000000000004E-2</v>
      </c>
      <c r="G54" s="3" t="s">
        <v>17</v>
      </c>
      <c r="H54" s="3">
        <v>9.9000000000000005E-2</v>
      </c>
      <c r="I54" s="3">
        <v>0.01</v>
      </c>
      <c r="J54">
        <v>1</v>
      </c>
      <c r="K54" t="s">
        <v>308</v>
      </c>
      <c r="L54">
        <v>339242</v>
      </c>
      <c r="M54" s="4">
        <v>35797.230000000003</v>
      </c>
      <c r="N54">
        <v>1203</v>
      </c>
    </row>
    <row r="55" spans="1:14" x14ac:dyDescent="0.35">
      <c r="A55" t="s">
        <v>291</v>
      </c>
      <c r="B55" t="s">
        <v>18</v>
      </c>
      <c r="C55" t="s">
        <v>91</v>
      </c>
      <c r="D55" t="s">
        <v>282</v>
      </c>
      <c r="E55">
        <v>19057</v>
      </c>
      <c r="F55" s="3">
        <v>9.8000000000000004E-2</v>
      </c>
      <c r="G55" s="3" t="s">
        <v>17</v>
      </c>
      <c r="H55" s="3">
        <v>0.05</v>
      </c>
      <c r="I55" s="3">
        <v>-0.49</v>
      </c>
      <c r="J55">
        <v>0.5</v>
      </c>
      <c r="K55" t="s">
        <v>312</v>
      </c>
      <c r="L55">
        <v>381129</v>
      </c>
      <c r="M55" s="4">
        <v>109981.53</v>
      </c>
      <c r="N55">
        <v>709</v>
      </c>
    </row>
    <row r="56" spans="1:14" x14ac:dyDescent="0.35">
      <c r="A56" t="s">
        <v>281</v>
      </c>
      <c r="B56" t="s">
        <v>18</v>
      </c>
      <c r="C56" t="s">
        <v>91</v>
      </c>
      <c r="D56" t="s">
        <v>282</v>
      </c>
      <c r="E56">
        <v>683</v>
      </c>
      <c r="F56" s="3">
        <v>9.8000000000000004E-2</v>
      </c>
      <c r="G56" s="3" t="s">
        <v>17</v>
      </c>
      <c r="H56" s="3">
        <v>5.8000000000000003E-2</v>
      </c>
      <c r="I56" s="3">
        <v>-0.41</v>
      </c>
      <c r="J56">
        <v>0.6</v>
      </c>
      <c r="K56" t="s">
        <v>312</v>
      </c>
      <c r="L56">
        <v>11735</v>
      </c>
      <c r="M56" s="4">
        <v>41978.8</v>
      </c>
      <c r="N56">
        <v>33</v>
      </c>
    </row>
    <row r="57" spans="1:14" x14ac:dyDescent="0.35">
      <c r="A57" t="s">
        <v>284</v>
      </c>
      <c r="B57" t="s">
        <v>18</v>
      </c>
      <c r="C57" t="s">
        <v>91</v>
      </c>
      <c r="D57" t="s">
        <v>282</v>
      </c>
      <c r="E57">
        <v>19097</v>
      </c>
      <c r="F57" s="3">
        <v>9.8000000000000004E-2</v>
      </c>
      <c r="G57" s="3" t="s">
        <v>17</v>
      </c>
      <c r="H57" s="3">
        <v>5.8999999999999997E-2</v>
      </c>
      <c r="I57" s="3">
        <v>-0.4</v>
      </c>
      <c r="J57">
        <v>0.6</v>
      </c>
      <c r="K57" t="s">
        <v>312</v>
      </c>
      <c r="L57">
        <v>324820</v>
      </c>
      <c r="M57" s="4">
        <v>78710.25</v>
      </c>
      <c r="N57">
        <v>718</v>
      </c>
    </row>
    <row r="58" spans="1:14" x14ac:dyDescent="0.35">
      <c r="A58" t="s">
        <v>288</v>
      </c>
      <c r="B58" t="s">
        <v>18</v>
      </c>
      <c r="C58" t="s">
        <v>91</v>
      </c>
      <c r="D58" t="s">
        <v>282</v>
      </c>
      <c r="E58">
        <v>4047</v>
      </c>
      <c r="F58" s="3">
        <v>9.8000000000000004E-2</v>
      </c>
      <c r="G58" s="3" t="s">
        <v>17</v>
      </c>
      <c r="H58" s="3">
        <v>0.06</v>
      </c>
      <c r="I58" s="3">
        <v>-0.39</v>
      </c>
      <c r="J58">
        <v>0.6</v>
      </c>
      <c r="K58" t="s">
        <v>312</v>
      </c>
      <c r="L58">
        <v>67343</v>
      </c>
      <c r="M58" s="4">
        <v>89493.074999999997</v>
      </c>
      <c r="N58">
        <v>146</v>
      </c>
    </row>
    <row r="59" spans="1:14" x14ac:dyDescent="0.35">
      <c r="A59" t="s">
        <v>289</v>
      </c>
      <c r="B59" t="s">
        <v>18</v>
      </c>
      <c r="C59" t="s">
        <v>91</v>
      </c>
      <c r="D59" t="s">
        <v>282</v>
      </c>
      <c r="E59">
        <v>13191</v>
      </c>
      <c r="F59" s="3">
        <v>9.8000000000000004E-2</v>
      </c>
      <c r="G59" s="3" t="s">
        <v>17</v>
      </c>
      <c r="H59" s="3">
        <v>6.6000000000000003E-2</v>
      </c>
      <c r="I59" s="3">
        <v>-0.33</v>
      </c>
      <c r="J59">
        <v>0.7</v>
      </c>
      <c r="K59" t="s">
        <v>312</v>
      </c>
      <c r="L59">
        <v>200661</v>
      </c>
      <c r="M59" s="4">
        <v>103871.44500000001</v>
      </c>
      <c r="N59">
        <v>514</v>
      </c>
    </row>
    <row r="60" spans="1:14" x14ac:dyDescent="0.35">
      <c r="A60" t="s">
        <v>285</v>
      </c>
      <c r="B60" t="s">
        <v>18</v>
      </c>
      <c r="C60" t="s">
        <v>91</v>
      </c>
      <c r="D60" t="s">
        <v>282</v>
      </c>
      <c r="E60">
        <v>4312</v>
      </c>
      <c r="F60" s="3">
        <v>9.8000000000000004E-2</v>
      </c>
      <c r="G60" s="3" t="s">
        <v>17</v>
      </c>
      <c r="H60" s="3">
        <v>6.9000000000000006E-2</v>
      </c>
      <c r="I60" s="3">
        <v>-0.28999999999999998</v>
      </c>
      <c r="J60">
        <v>0.7</v>
      </c>
      <c r="K60" t="s">
        <v>312</v>
      </c>
      <c r="L60">
        <v>62219</v>
      </c>
      <c r="M60" s="4">
        <v>69091.329457943793</v>
      </c>
      <c r="N60">
        <v>142</v>
      </c>
    </row>
    <row r="61" spans="1:14" x14ac:dyDescent="0.35">
      <c r="A61" t="s">
        <v>283</v>
      </c>
      <c r="B61" t="s">
        <v>18</v>
      </c>
      <c r="C61" t="s">
        <v>91</v>
      </c>
      <c r="D61" t="s">
        <v>282</v>
      </c>
      <c r="E61">
        <v>13411</v>
      </c>
      <c r="F61" s="3">
        <v>9.8000000000000004E-2</v>
      </c>
      <c r="G61" s="3" t="s">
        <v>17</v>
      </c>
      <c r="H61" s="3">
        <v>7.5999999999999998E-2</v>
      </c>
      <c r="I61" s="3">
        <v>-0.22</v>
      </c>
      <c r="J61">
        <v>0.8</v>
      </c>
      <c r="K61" t="s">
        <v>312</v>
      </c>
      <c r="L61">
        <v>175629</v>
      </c>
      <c r="M61" s="4">
        <v>64435.014000000003</v>
      </c>
      <c r="N61">
        <v>414</v>
      </c>
    </row>
    <row r="62" spans="1:14" x14ac:dyDescent="0.35">
      <c r="A62" t="s">
        <v>293</v>
      </c>
      <c r="B62" t="s">
        <v>18</v>
      </c>
      <c r="C62" t="s">
        <v>91</v>
      </c>
      <c r="D62" t="s">
        <v>282</v>
      </c>
      <c r="E62">
        <v>33283</v>
      </c>
      <c r="F62" s="3">
        <v>9.8000000000000004E-2</v>
      </c>
      <c r="G62" s="3" t="s">
        <v>17</v>
      </c>
      <c r="H62" s="3">
        <v>7.8E-2</v>
      </c>
      <c r="I62" s="3">
        <v>-0.21</v>
      </c>
      <c r="J62">
        <v>0.8</v>
      </c>
      <c r="K62" t="s">
        <v>312</v>
      </c>
      <c r="L62">
        <v>429370</v>
      </c>
      <c r="M62" s="4">
        <v>63544.883999999998</v>
      </c>
      <c r="N62">
        <v>1493</v>
      </c>
    </row>
    <row r="63" spans="1:14" x14ac:dyDescent="0.35">
      <c r="A63" t="s">
        <v>295</v>
      </c>
      <c r="B63" t="s">
        <v>18</v>
      </c>
      <c r="C63" t="s">
        <v>91</v>
      </c>
      <c r="D63" t="s">
        <v>282</v>
      </c>
      <c r="E63">
        <v>4875</v>
      </c>
      <c r="F63" s="3">
        <v>9.8000000000000004E-2</v>
      </c>
      <c r="G63" s="3" t="s">
        <v>17</v>
      </c>
      <c r="H63" s="3">
        <v>8.4000000000000005E-2</v>
      </c>
      <c r="I63" s="3">
        <v>-0.14000000000000001</v>
      </c>
      <c r="J63">
        <v>0.9</v>
      </c>
      <c r="K63" t="s">
        <v>312</v>
      </c>
      <c r="L63">
        <v>58059</v>
      </c>
      <c r="M63" s="4">
        <v>27740.071307142902</v>
      </c>
      <c r="N63">
        <v>166</v>
      </c>
    </row>
    <row r="64" spans="1:14" x14ac:dyDescent="0.35">
      <c r="A64" t="s">
        <v>294</v>
      </c>
      <c r="B64" t="s">
        <v>20</v>
      </c>
      <c r="C64" t="s">
        <v>101</v>
      </c>
      <c r="D64" t="s">
        <v>282</v>
      </c>
      <c r="E64">
        <v>68483</v>
      </c>
      <c r="F64" s="3">
        <v>6.5000000000000002E-2</v>
      </c>
      <c r="G64" s="3" t="s">
        <v>17</v>
      </c>
      <c r="H64" s="3">
        <v>0.122</v>
      </c>
      <c r="I64" s="3">
        <v>0.87</v>
      </c>
      <c r="J64">
        <v>1.9</v>
      </c>
      <c r="K64" t="s">
        <v>308</v>
      </c>
      <c r="L64">
        <v>563370</v>
      </c>
      <c r="M64" s="4">
        <v>55859.65</v>
      </c>
      <c r="N64">
        <v>2344</v>
      </c>
    </row>
    <row r="65" spans="1:14" x14ac:dyDescent="0.35">
      <c r="A65" t="s">
        <v>293</v>
      </c>
      <c r="B65" t="s">
        <v>20</v>
      </c>
      <c r="C65" t="s">
        <v>101</v>
      </c>
      <c r="D65" t="s">
        <v>282</v>
      </c>
      <c r="E65">
        <v>22560</v>
      </c>
      <c r="F65" s="3">
        <v>6.5000000000000002E-2</v>
      </c>
      <c r="G65" s="3" t="s">
        <v>17</v>
      </c>
      <c r="H65" s="3">
        <v>5.2999999999999999E-2</v>
      </c>
      <c r="I65" s="3">
        <v>-0.19</v>
      </c>
      <c r="J65">
        <v>0.8</v>
      </c>
      <c r="K65" t="s">
        <v>312</v>
      </c>
      <c r="L65">
        <v>429370</v>
      </c>
      <c r="M65" s="4">
        <v>63544.883999999998</v>
      </c>
      <c r="N65">
        <v>1016</v>
      </c>
    </row>
    <row r="66" spans="1:14" x14ac:dyDescent="0.35">
      <c r="A66" t="s">
        <v>286</v>
      </c>
      <c r="B66" t="s">
        <v>20</v>
      </c>
      <c r="C66" t="s">
        <v>101</v>
      </c>
      <c r="D66" t="s">
        <v>282</v>
      </c>
      <c r="E66">
        <v>20364</v>
      </c>
      <c r="F66" s="3">
        <v>6.5000000000000002E-2</v>
      </c>
      <c r="G66" s="3" t="s">
        <v>17</v>
      </c>
      <c r="H66" s="3">
        <v>0.06</v>
      </c>
      <c r="I66" s="3">
        <v>-0.08</v>
      </c>
      <c r="J66">
        <v>0.9</v>
      </c>
      <c r="K66" t="s">
        <v>312</v>
      </c>
      <c r="L66">
        <v>339242</v>
      </c>
      <c r="M66" s="4">
        <v>35797.230000000003</v>
      </c>
      <c r="N66">
        <v>735</v>
      </c>
    </row>
    <row r="67" spans="1:14" x14ac:dyDescent="0.35">
      <c r="A67" t="s">
        <v>287</v>
      </c>
      <c r="B67" t="s">
        <v>20</v>
      </c>
      <c r="C67" t="s">
        <v>101</v>
      </c>
      <c r="D67" t="s">
        <v>282</v>
      </c>
      <c r="E67">
        <v>15778</v>
      </c>
      <c r="F67" s="3">
        <v>6.5000000000000002E-2</v>
      </c>
      <c r="G67" s="3" t="s">
        <v>17</v>
      </c>
      <c r="H67" s="3">
        <v>0.114</v>
      </c>
      <c r="I67" s="3">
        <v>0.76</v>
      </c>
      <c r="J67">
        <v>1.8</v>
      </c>
      <c r="K67" t="s">
        <v>308</v>
      </c>
      <c r="L67">
        <v>138187</v>
      </c>
      <c r="M67" s="4">
        <v>59662.05</v>
      </c>
      <c r="N67">
        <v>518</v>
      </c>
    </row>
    <row r="68" spans="1:14" x14ac:dyDescent="0.35">
      <c r="A68" t="s">
        <v>298</v>
      </c>
      <c r="B68" t="s">
        <v>20</v>
      </c>
      <c r="C68" t="s">
        <v>101</v>
      </c>
      <c r="D68" t="s">
        <v>282</v>
      </c>
      <c r="E68">
        <v>12599</v>
      </c>
      <c r="F68" s="3">
        <v>6.5000000000000002E-2</v>
      </c>
      <c r="G68" s="3" t="s">
        <v>17</v>
      </c>
      <c r="H68" s="3">
        <v>8.5999999999999993E-2</v>
      </c>
      <c r="I68" s="3">
        <v>0.32</v>
      </c>
      <c r="J68">
        <v>1.3</v>
      </c>
      <c r="K68" t="s">
        <v>308</v>
      </c>
      <c r="L68">
        <v>146317</v>
      </c>
      <c r="M68" s="4">
        <v>83957.6</v>
      </c>
      <c r="N68">
        <v>423</v>
      </c>
    </row>
    <row r="69" spans="1:14" x14ac:dyDescent="0.35">
      <c r="A69" t="s">
        <v>291</v>
      </c>
      <c r="B69" t="s">
        <v>20</v>
      </c>
      <c r="C69" t="s">
        <v>101</v>
      </c>
      <c r="D69" t="s">
        <v>282</v>
      </c>
      <c r="E69">
        <v>12492</v>
      </c>
      <c r="F69" s="3">
        <v>6.5000000000000002E-2</v>
      </c>
      <c r="G69" s="3" t="s">
        <v>17</v>
      </c>
      <c r="H69" s="3">
        <v>3.3000000000000002E-2</v>
      </c>
      <c r="I69" s="3">
        <v>-0.5</v>
      </c>
      <c r="J69">
        <v>0.5</v>
      </c>
      <c r="K69" t="s">
        <v>312</v>
      </c>
      <c r="L69">
        <v>381129</v>
      </c>
      <c r="M69" s="4">
        <v>109981.53</v>
      </c>
      <c r="N69">
        <v>462</v>
      </c>
    </row>
    <row r="70" spans="1:14" x14ac:dyDescent="0.35">
      <c r="A70" t="s">
        <v>296</v>
      </c>
      <c r="B70" t="s">
        <v>20</v>
      </c>
      <c r="C70" t="s">
        <v>101</v>
      </c>
      <c r="D70" t="s">
        <v>282</v>
      </c>
      <c r="E70">
        <v>12088</v>
      </c>
      <c r="F70" s="3">
        <v>6.5000000000000002E-2</v>
      </c>
      <c r="G70" s="3" t="s">
        <v>17</v>
      </c>
      <c r="H70" s="3">
        <v>6.3E-2</v>
      </c>
      <c r="I70" s="3">
        <v>-0.03</v>
      </c>
      <c r="J70">
        <v>1</v>
      </c>
      <c r="K70" t="s">
        <v>312</v>
      </c>
      <c r="L70">
        <v>191627</v>
      </c>
      <c r="M70" s="4">
        <v>22910.227200000001</v>
      </c>
      <c r="N70">
        <v>454</v>
      </c>
    </row>
    <row r="71" spans="1:14" x14ac:dyDescent="0.35">
      <c r="A71" t="s">
        <v>284</v>
      </c>
      <c r="B71" t="s">
        <v>20</v>
      </c>
      <c r="C71" t="s">
        <v>101</v>
      </c>
      <c r="D71" t="s">
        <v>282</v>
      </c>
      <c r="E71">
        <v>11493</v>
      </c>
      <c r="F71" s="3">
        <v>6.5000000000000002E-2</v>
      </c>
      <c r="G71" s="3" t="s">
        <v>17</v>
      </c>
      <c r="H71" s="3">
        <v>3.5000000000000003E-2</v>
      </c>
      <c r="I71" s="3">
        <v>-0.46</v>
      </c>
      <c r="J71">
        <v>0.5</v>
      </c>
      <c r="K71" t="s">
        <v>312</v>
      </c>
      <c r="L71">
        <v>324820</v>
      </c>
      <c r="M71" s="4">
        <v>78710.25</v>
      </c>
      <c r="N71">
        <v>427</v>
      </c>
    </row>
    <row r="72" spans="1:14" x14ac:dyDescent="0.35">
      <c r="A72" t="s">
        <v>289</v>
      </c>
      <c r="B72" t="s">
        <v>20</v>
      </c>
      <c r="C72" t="s">
        <v>101</v>
      </c>
      <c r="D72" t="s">
        <v>282</v>
      </c>
      <c r="E72">
        <v>9377</v>
      </c>
      <c r="F72" s="3">
        <v>6.5000000000000002E-2</v>
      </c>
      <c r="G72" s="3" t="s">
        <v>17</v>
      </c>
      <c r="H72" s="3">
        <v>4.7E-2</v>
      </c>
      <c r="I72" s="3">
        <v>-0.28000000000000003</v>
      </c>
      <c r="J72">
        <v>0.7</v>
      </c>
      <c r="K72" t="s">
        <v>312</v>
      </c>
      <c r="L72">
        <v>200661</v>
      </c>
      <c r="M72" s="4">
        <v>103871.44500000001</v>
      </c>
      <c r="N72">
        <v>360</v>
      </c>
    </row>
    <row r="73" spans="1:14" x14ac:dyDescent="0.35">
      <c r="A73" t="s">
        <v>292</v>
      </c>
      <c r="B73" t="s">
        <v>20</v>
      </c>
      <c r="C73" t="s">
        <v>101</v>
      </c>
      <c r="D73" t="s">
        <v>282</v>
      </c>
      <c r="E73">
        <v>8966</v>
      </c>
      <c r="F73" s="3">
        <v>6.5000000000000002E-2</v>
      </c>
      <c r="G73" s="3" t="s">
        <v>17</v>
      </c>
      <c r="H73" s="3">
        <v>7.6999999999999999E-2</v>
      </c>
      <c r="I73" s="3">
        <v>0.19</v>
      </c>
      <c r="J73">
        <v>1.2</v>
      </c>
      <c r="K73" t="s">
        <v>308</v>
      </c>
      <c r="L73">
        <v>115991</v>
      </c>
      <c r="M73" s="4">
        <v>47729.64</v>
      </c>
      <c r="N73">
        <v>285</v>
      </c>
    </row>
    <row r="74" spans="1:14" x14ac:dyDescent="0.35">
      <c r="A74" t="s">
        <v>297</v>
      </c>
      <c r="B74" t="s">
        <v>20</v>
      </c>
      <c r="C74" t="s">
        <v>101</v>
      </c>
      <c r="D74" t="s">
        <v>282</v>
      </c>
      <c r="E74">
        <v>8450</v>
      </c>
      <c r="F74" s="3">
        <v>6.5000000000000002E-2</v>
      </c>
      <c r="G74" s="3" t="s">
        <v>17</v>
      </c>
      <c r="H74" s="3">
        <v>7.0000000000000007E-2</v>
      </c>
      <c r="I74" s="3">
        <v>7.0000000000000007E-2</v>
      </c>
      <c r="J74">
        <v>1.1000000000000001</v>
      </c>
      <c r="K74" t="s">
        <v>308</v>
      </c>
      <c r="L74">
        <v>121426</v>
      </c>
      <c r="M74" s="4">
        <v>41948.777678565399</v>
      </c>
      <c r="N74">
        <v>335</v>
      </c>
    </row>
    <row r="75" spans="1:14" x14ac:dyDescent="0.35">
      <c r="A75" t="s">
        <v>283</v>
      </c>
      <c r="B75" t="s">
        <v>20</v>
      </c>
      <c r="C75" t="s">
        <v>101</v>
      </c>
      <c r="D75" t="s">
        <v>282</v>
      </c>
      <c r="E75">
        <v>5377</v>
      </c>
      <c r="F75" s="3">
        <v>6.5000000000000002E-2</v>
      </c>
      <c r="G75" s="3" t="s">
        <v>17</v>
      </c>
      <c r="H75" s="3">
        <v>3.1E-2</v>
      </c>
      <c r="I75" s="3">
        <v>-0.53</v>
      </c>
      <c r="J75">
        <v>0.5</v>
      </c>
      <c r="K75" t="s">
        <v>312</v>
      </c>
      <c r="L75">
        <v>175629</v>
      </c>
      <c r="M75" s="4">
        <v>64435.014000000003</v>
      </c>
      <c r="N75">
        <v>181</v>
      </c>
    </row>
    <row r="76" spans="1:14" x14ac:dyDescent="0.35">
      <c r="A76" t="s">
        <v>295</v>
      </c>
      <c r="B76" t="s">
        <v>20</v>
      </c>
      <c r="C76" t="s">
        <v>101</v>
      </c>
      <c r="D76" t="s">
        <v>282</v>
      </c>
      <c r="E76">
        <v>3315</v>
      </c>
      <c r="F76" s="3">
        <v>6.5000000000000002E-2</v>
      </c>
      <c r="G76" s="3" t="s">
        <v>17</v>
      </c>
      <c r="H76" s="3">
        <v>5.7000000000000002E-2</v>
      </c>
      <c r="I76" s="3">
        <v>-0.12</v>
      </c>
      <c r="J76">
        <v>0.9</v>
      </c>
      <c r="K76" t="s">
        <v>312</v>
      </c>
      <c r="L76">
        <v>58059</v>
      </c>
      <c r="M76" s="4">
        <v>27740.071307142902</v>
      </c>
      <c r="N76">
        <v>103</v>
      </c>
    </row>
    <row r="77" spans="1:14" x14ac:dyDescent="0.35">
      <c r="A77" t="s">
        <v>288</v>
      </c>
      <c r="B77" t="s">
        <v>20</v>
      </c>
      <c r="C77" t="s">
        <v>101</v>
      </c>
      <c r="D77" t="s">
        <v>282</v>
      </c>
      <c r="E77">
        <v>3205</v>
      </c>
      <c r="F77" s="3">
        <v>6.5000000000000002E-2</v>
      </c>
      <c r="G77" s="3" t="s">
        <v>17</v>
      </c>
      <c r="H77" s="3">
        <v>4.8000000000000001E-2</v>
      </c>
      <c r="I77" s="3">
        <v>-0.27</v>
      </c>
      <c r="J77">
        <v>0.7</v>
      </c>
      <c r="K77" t="s">
        <v>312</v>
      </c>
      <c r="L77">
        <v>67343</v>
      </c>
      <c r="M77" s="4">
        <v>89493.074999999997</v>
      </c>
      <c r="N77">
        <v>110</v>
      </c>
    </row>
    <row r="78" spans="1:14" x14ac:dyDescent="0.35">
      <c r="A78" t="s">
        <v>290</v>
      </c>
      <c r="B78" t="s">
        <v>20</v>
      </c>
      <c r="C78" t="s">
        <v>101</v>
      </c>
      <c r="D78" t="s">
        <v>282</v>
      </c>
      <c r="E78">
        <v>2861</v>
      </c>
      <c r="F78" s="3">
        <v>6.5000000000000002E-2</v>
      </c>
      <c r="G78" s="3" t="s">
        <v>17</v>
      </c>
      <c r="H78" s="3">
        <v>6.2E-2</v>
      </c>
      <c r="I78" s="3">
        <v>-0.04</v>
      </c>
      <c r="J78">
        <v>1</v>
      </c>
      <c r="K78" t="s">
        <v>312</v>
      </c>
      <c r="L78">
        <v>45863</v>
      </c>
      <c r="M78" s="4">
        <v>67863.112282608403</v>
      </c>
      <c r="N78">
        <v>85</v>
      </c>
    </row>
    <row r="79" spans="1:14" x14ac:dyDescent="0.35">
      <c r="A79" t="s">
        <v>285</v>
      </c>
      <c r="B79" t="s">
        <v>20</v>
      </c>
      <c r="C79" t="s">
        <v>101</v>
      </c>
      <c r="D79" t="s">
        <v>282</v>
      </c>
      <c r="E79">
        <v>2267</v>
      </c>
      <c r="F79" s="3">
        <v>6.5000000000000002E-2</v>
      </c>
      <c r="G79" s="3" t="s">
        <v>17</v>
      </c>
      <c r="H79" s="3">
        <v>3.5999999999999997E-2</v>
      </c>
      <c r="I79" s="3">
        <v>-0.44</v>
      </c>
      <c r="J79">
        <v>0.6</v>
      </c>
      <c r="K79" t="s">
        <v>312</v>
      </c>
      <c r="L79">
        <v>62219</v>
      </c>
      <c r="M79" s="4">
        <v>69091.329457943793</v>
      </c>
      <c r="N79">
        <v>70</v>
      </c>
    </row>
    <row r="80" spans="1:14" x14ac:dyDescent="0.35">
      <c r="A80" t="s">
        <v>281</v>
      </c>
      <c r="B80" t="s">
        <v>20</v>
      </c>
      <c r="C80" t="s">
        <v>101</v>
      </c>
      <c r="D80" t="s">
        <v>282</v>
      </c>
      <c r="E80" t="s">
        <v>17</v>
      </c>
      <c r="F80" s="3" t="s">
        <v>17</v>
      </c>
      <c r="G80" s="3" t="s">
        <v>17</v>
      </c>
      <c r="H80" s="3" t="s">
        <v>17</v>
      </c>
      <c r="I80" s="3" t="s">
        <v>17</v>
      </c>
      <c r="J80" t="s">
        <v>17</v>
      </c>
      <c r="K80" t="s">
        <v>17</v>
      </c>
      <c r="L80">
        <v>11735</v>
      </c>
      <c r="M80" s="4" t="s">
        <v>17</v>
      </c>
      <c r="N80" t="s">
        <v>17</v>
      </c>
    </row>
    <row r="81" spans="1:1" x14ac:dyDescent="0.35">
      <c r="A81" t="s">
        <v>2</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
  <sheetViews>
    <sheetView workbookViewId="0"/>
  </sheetViews>
  <sheetFormatPr defaultColWidth="10.81640625" defaultRowHeight="14.5" x14ac:dyDescent="0.35"/>
  <sheetData>
    <row r="1" spans="1:5" ht="18.5" x14ac:dyDescent="0.45">
      <c r="A1" s="1" t="s">
        <v>331</v>
      </c>
    </row>
    <row r="2" spans="1:5" x14ac:dyDescent="0.35">
      <c r="A2" t="s">
        <v>5</v>
      </c>
      <c r="B2" t="s">
        <v>332</v>
      </c>
      <c r="C2" t="s">
        <v>333</v>
      </c>
      <c r="D2" t="s">
        <v>334</v>
      </c>
      <c r="E2" t="s">
        <v>10</v>
      </c>
    </row>
    <row r="3" spans="1:5" x14ac:dyDescent="0.35">
      <c r="A3" t="s">
        <v>67</v>
      </c>
      <c r="B3">
        <v>348538</v>
      </c>
      <c r="C3">
        <v>1325309</v>
      </c>
      <c r="D3" s="3">
        <v>0.26300000000000001</v>
      </c>
      <c r="E3" t="s">
        <v>101</v>
      </c>
    </row>
    <row r="4" spans="1:5" x14ac:dyDescent="0.35">
      <c r="A4" t="s">
        <v>14</v>
      </c>
      <c r="B4">
        <v>432532</v>
      </c>
      <c r="C4">
        <v>1656157</v>
      </c>
      <c r="D4" s="3">
        <v>0.26100000000000001</v>
      </c>
      <c r="E4" t="s">
        <v>91</v>
      </c>
    </row>
    <row r="5" spans="1:5" x14ac:dyDescent="0.35">
      <c r="A5" t="s">
        <v>18</v>
      </c>
      <c r="B5">
        <v>37377</v>
      </c>
      <c r="C5">
        <v>107571</v>
      </c>
      <c r="D5" s="3">
        <v>0.34699999999999998</v>
      </c>
      <c r="E5" t="s">
        <v>91</v>
      </c>
    </row>
    <row r="6" spans="1:5" x14ac:dyDescent="0.35">
      <c r="A6" t="s">
        <v>2</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9"/>
  <sheetViews>
    <sheetView workbookViewId="0"/>
  </sheetViews>
  <sheetFormatPr defaultColWidth="10.81640625" defaultRowHeight="14.5" x14ac:dyDescent="0.35"/>
  <sheetData>
    <row r="1" spans="1:10" ht="18.5" x14ac:dyDescent="0.45">
      <c r="A1" s="1" t="s">
        <v>335</v>
      </c>
    </row>
    <row r="2" spans="1:10" x14ac:dyDescent="0.35">
      <c r="A2" t="s">
        <v>4</v>
      </c>
      <c r="B2" t="s">
        <v>5</v>
      </c>
      <c r="C2" t="s">
        <v>10</v>
      </c>
      <c r="D2" t="s">
        <v>30</v>
      </c>
      <c r="E2" t="s">
        <v>6</v>
      </c>
      <c r="F2" t="s">
        <v>7</v>
      </c>
      <c r="G2" t="s">
        <v>336</v>
      </c>
      <c r="H2" t="s">
        <v>38</v>
      </c>
      <c r="I2" t="s">
        <v>337</v>
      </c>
      <c r="J2" t="s">
        <v>338</v>
      </c>
    </row>
    <row r="3" spans="1:10" x14ac:dyDescent="0.35">
      <c r="A3">
        <v>2024</v>
      </c>
      <c r="B3" t="s">
        <v>14</v>
      </c>
      <c r="C3" t="s">
        <v>91</v>
      </c>
      <c r="D3" t="s">
        <v>339</v>
      </c>
      <c r="E3">
        <v>3148950</v>
      </c>
      <c r="F3">
        <v>32784</v>
      </c>
      <c r="G3" s="4">
        <v>65000</v>
      </c>
      <c r="H3" t="s">
        <v>64</v>
      </c>
      <c r="I3" t="s">
        <v>340</v>
      </c>
      <c r="J3" s="4">
        <v>61951.508236281603</v>
      </c>
    </row>
    <row r="4" spans="1:10" x14ac:dyDescent="0.35">
      <c r="A4">
        <v>2024</v>
      </c>
      <c r="B4" t="s">
        <v>18</v>
      </c>
      <c r="C4" t="s">
        <v>91</v>
      </c>
      <c r="D4" t="s">
        <v>339</v>
      </c>
      <c r="E4">
        <v>363858</v>
      </c>
      <c r="F4">
        <v>2636</v>
      </c>
      <c r="G4" s="4">
        <v>45000</v>
      </c>
      <c r="H4" t="s">
        <v>64</v>
      </c>
      <c r="I4" t="s">
        <v>341</v>
      </c>
      <c r="J4" s="4">
        <v>61951.508236281603</v>
      </c>
    </row>
    <row r="5" spans="1:10" x14ac:dyDescent="0.35">
      <c r="A5">
        <v>2024</v>
      </c>
      <c r="B5" t="s">
        <v>342</v>
      </c>
      <c r="C5" t="s">
        <v>91</v>
      </c>
      <c r="D5" t="s">
        <v>339</v>
      </c>
      <c r="E5">
        <v>2685559</v>
      </c>
      <c r="F5">
        <v>28357</v>
      </c>
      <c r="G5" s="4">
        <v>65000</v>
      </c>
      <c r="H5" t="s">
        <v>64</v>
      </c>
      <c r="I5" t="s">
        <v>343</v>
      </c>
      <c r="J5" s="4">
        <v>61951.508236281603</v>
      </c>
    </row>
    <row r="6" spans="1:10" x14ac:dyDescent="0.35">
      <c r="A6">
        <v>2024</v>
      </c>
      <c r="B6" t="s">
        <v>14</v>
      </c>
      <c r="C6" t="s">
        <v>91</v>
      </c>
      <c r="D6" t="s">
        <v>339</v>
      </c>
      <c r="E6">
        <v>129932798</v>
      </c>
      <c r="F6">
        <v>1291753</v>
      </c>
      <c r="G6" s="4">
        <v>50000</v>
      </c>
      <c r="H6" t="s">
        <v>69</v>
      </c>
      <c r="I6" t="s">
        <v>344</v>
      </c>
      <c r="J6" s="4" t="s">
        <v>17</v>
      </c>
    </row>
    <row r="7" spans="1:10" x14ac:dyDescent="0.35">
      <c r="A7">
        <v>2024</v>
      </c>
      <c r="B7" t="s">
        <v>18</v>
      </c>
      <c r="C7" t="s">
        <v>91</v>
      </c>
      <c r="D7" t="s">
        <v>339</v>
      </c>
      <c r="E7">
        <v>20822219</v>
      </c>
      <c r="F7">
        <v>135484</v>
      </c>
      <c r="G7" s="4">
        <v>41000</v>
      </c>
      <c r="H7" t="s">
        <v>69</v>
      </c>
      <c r="I7" t="s">
        <v>345</v>
      </c>
      <c r="J7" s="4" t="s">
        <v>17</v>
      </c>
    </row>
    <row r="8" spans="1:10" x14ac:dyDescent="0.35">
      <c r="A8">
        <v>2024</v>
      </c>
      <c r="B8" t="s">
        <v>342</v>
      </c>
      <c r="C8" t="s">
        <v>91</v>
      </c>
      <c r="D8" t="s">
        <v>339</v>
      </c>
      <c r="E8">
        <v>107904066</v>
      </c>
      <c r="F8">
        <v>1094720</v>
      </c>
      <c r="G8" s="4">
        <v>51000</v>
      </c>
      <c r="H8" t="s">
        <v>69</v>
      </c>
      <c r="I8" t="s">
        <v>346</v>
      </c>
      <c r="J8" s="4" t="s">
        <v>17</v>
      </c>
    </row>
    <row r="9" spans="1:10" x14ac:dyDescent="0.35">
      <c r="A9">
        <v>2024</v>
      </c>
      <c r="B9" t="s">
        <v>14</v>
      </c>
      <c r="C9" t="s">
        <v>101</v>
      </c>
      <c r="D9" t="s">
        <v>339</v>
      </c>
      <c r="E9">
        <v>3289448</v>
      </c>
      <c r="F9">
        <v>33791</v>
      </c>
      <c r="G9" s="4">
        <v>62000</v>
      </c>
      <c r="H9" t="s">
        <v>64</v>
      </c>
      <c r="I9" t="s">
        <v>340</v>
      </c>
      <c r="J9" s="4">
        <v>61951.508236281603</v>
      </c>
    </row>
    <row r="10" spans="1:10" x14ac:dyDescent="0.35">
      <c r="A10">
        <v>2024</v>
      </c>
      <c r="B10" t="s">
        <v>20</v>
      </c>
      <c r="C10" t="s">
        <v>101</v>
      </c>
      <c r="D10" t="s">
        <v>339</v>
      </c>
      <c r="E10">
        <v>223360</v>
      </c>
      <c r="F10">
        <v>1629</v>
      </c>
      <c r="G10" s="4">
        <v>50000</v>
      </c>
      <c r="H10" t="s">
        <v>64</v>
      </c>
      <c r="I10" t="s">
        <v>341</v>
      </c>
      <c r="J10" s="4">
        <v>61951.508236281603</v>
      </c>
    </row>
    <row r="11" spans="1:10" x14ac:dyDescent="0.35">
      <c r="A11">
        <v>2024</v>
      </c>
      <c r="B11" t="s">
        <v>67</v>
      </c>
      <c r="C11" t="s">
        <v>101</v>
      </c>
      <c r="D11" t="s">
        <v>339</v>
      </c>
      <c r="E11">
        <v>2317701</v>
      </c>
      <c r="F11">
        <v>25213</v>
      </c>
      <c r="G11" s="4">
        <v>70000</v>
      </c>
      <c r="H11" t="s">
        <v>64</v>
      </c>
      <c r="I11" t="s">
        <v>343</v>
      </c>
      <c r="J11" s="4">
        <v>61951.508236281603</v>
      </c>
    </row>
    <row r="12" spans="1:10" x14ac:dyDescent="0.35">
      <c r="A12">
        <v>2024</v>
      </c>
      <c r="B12" t="s">
        <v>14</v>
      </c>
      <c r="C12" t="s">
        <v>101</v>
      </c>
      <c r="D12" t="s">
        <v>339</v>
      </c>
      <c r="E12">
        <v>133265588</v>
      </c>
      <c r="F12">
        <v>1315366</v>
      </c>
      <c r="G12" s="4">
        <v>50000</v>
      </c>
      <c r="H12" t="s">
        <v>69</v>
      </c>
      <c r="I12" t="s">
        <v>344</v>
      </c>
      <c r="J12" s="4" t="s">
        <v>17</v>
      </c>
    </row>
    <row r="13" spans="1:10" x14ac:dyDescent="0.35">
      <c r="A13">
        <v>2024</v>
      </c>
      <c r="B13" t="s">
        <v>20</v>
      </c>
      <c r="C13" t="s">
        <v>101</v>
      </c>
      <c r="D13" t="s">
        <v>339</v>
      </c>
      <c r="E13">
        <v>17489429</v>
      </c>
      <c r="F13">
        <v>111871</v>
      </c>
      <c r="G13" s="4">
        <v>41600</v>
      </c>
      <c r="H13" t="s">
        <v>69</v>
      </c>
      <c r="I13" t="s">
        <v>345</v>
      </c>
      <c r="J13" s="4" t="s">
        <v>17</v>
      </c>
    </row>
    <row r="14" spans="1:10" x14ac:dyDescent="0.35">
      <c r="A14">
        <v>2024</v>
      </c>
      <c r="B14" t="s">
        <v>67</v>
      </c>
      <c r="C14" t="s">
        <v>101</v>
      </c>
      <c r="D14" t="s">
        <v>339</v>
      </c>
      <c r="E14">
        <v>85682499</v>
      </c>
      <c r="F14">
        <v>906916</v>
      </c>
      <c r="G14" s="4">
        <v>55000</v>
      </c>
      <c r="H14" t="s">
        <v>69</v>
      </c>
      <c r="I14" t="s">
        <v>347</v>
      </c>
      <c r="J14" s="4" t="s">
        <v>17</v>
      </c>
    </row>
    <row r="15" spans="1:10" x14ac:dyDescent="0.35">
      <c r="A15">
        <v>2024</v>
      </c>
      <c r="B15" t="s">
        <v>14</v>
      </c>
      <c r="C15" t="s">
        <v>91</v>
      </c>
      <c r="D15" t="s">
        <v>348</v>
      </c>
      <c r="E15">
        <v>1669941</v>
      </c>
      <c r="F15">
        <v>18683</v>
      </c>
      <c r="G15" s="4">
        <v>90000</v>
      </c>
      <c r="H15" t="s">
        <v>64</v>
      </c>
      <c r="I15" t="s">
        <v>340</v>
      </c>
      <c r="J15" s="4">
        <v>61951.508236281603</v>
      </c>
    </row>
    <row r="16" spans="1:10" x14ac:dyDescent="0.35">
      <c r="A16">
        <v>2024</v>
      </c>
      <c r="B16" t="s">
        <v>14</v>
      </c>
      <c r="C16" t="s">
        <v>91</v>
      </c>
      <c r="D16" t="s">
        <v>349</v>
      </c>
      <c r="E16">
        <v>1479009</v>
      </c>
      <c r="F16">
        <v>14101</v>
      </c>
      <c r="G16" s="4">
        <v>41600</v>
      </c>
      <c r="H16" t="s">
        <v>64</v>
      </c>
      <c r="I16" t="s">
        <v>340</v>
      </c>
      <c r="J16" s="4">
        <v>61951.508236281603</v>
      </c>
    </row>
    <row r="17" spans="1:10" x14ac:dyDescent="0.35">
      <c r="A17">
        <v>2024</v>
      </c>
      <c r="B17" t="s">
        <v>18</v>
      </c>
      <c r="C17" t="s">
        <v>91</v>
      </c>
      <c r="D17" t="s">
        <v>348</v>
      </c>
      <c r="E17">
        <v>114810</v>
      </c>
      <c r="F17">
        <v>902</v>
      </c>
      <c r="G17" s="4">
        <v>70000</v>
      </c>
      <c r="H17" t="s">
        <v>64</v>
      </c>
      <c r="I17" t="s">
        <v>341</v>
      </c>
      <c r="J17" s="4">
        <v>61951.508236281603</v>
      </c>
    </row>
    <row r="18" spans="1:10" x14ac:dyDescent="0.35">
      <c r="A18">
        <v>2024</v>
      </c>
      <c r="B18" t="s">
        <v>18</v>
      </c>
      <c r="C18" t="s">
        <v>91</v>
      </c>
      <c r="D18" t="s">
        <v>349</v>
      </c>
      <c r="E18">
        <v>249048</v>
      </c>
      <c r="F18">
        <v>1734</v>
      </c>
      <c r="G18" s="4">
        <v>38844.147157190702</v>
      </c>
      <c r="H18" t="s">
        <v>64</v>
      </c>
      <c r="I18" t="s">
        <v>341</v>
      </c>
      <c r="J18" s="4">
        <v>61951.508236281603</v>
      </c>
    </row>
    <row r="19" spans="1:10" x14ac:dyDescent="0.35">
      <c r="A19">
        <v>2024</v>
      </c>
      <c r="B19" t="s">
        <v>342</v>
      </c>
      <c r="C19" t="s">
        <v>91</v>
      </c>
      <c r="D19" t="s">
        <v>348</v>
      </c>
      <c r="E19">
        <v>1426305</v>
      </c>
      <c r="F19">
        <v>16154</v>
      </c>
      <c r="G19" s="4">
        <v>90000</v>
      </c>
      <c r="H19" t="s">
        <v>64</v>
      </c>
      <c r="I19" t="s">
        <v>343</v>
      </c>
      <c r="J19" s="4">
        <v>61951.508236281603</v>
      </c>
    </row>
    <row r="20" spans="1:10" x14ac:dyDescent="0.35">
      <c r="A20">
        <v>2024</v>
      </c>
      <c r="B20" t="s">
        <v>342</v>
      </c>
      <c r="C20" t="s">
        <v>91</v>
      </c>
      <c r="D20" t="s">
        <v>349</v>
      </c>
      <c r="E20">
        <v>1259254</v>
      </c>
      <c r="F20">
        <v>12203</v>
      </c>
      <c r="G20" s="4">
        <v>42100</v>
      </c>
      <c r="H20" t="s">
        <v>64</v>
      </c>
      <c r="I20" t="s">
        <v>343</v>
      </c>
      <c r="J20" s="4">
        <v>61951.508236281603</v>
      </c>
    </row>
    <row r="21" spans="1:10" x14ac:dyDescent="0.35">
      <c r="A21">
        <v>2024</v>
      </c>
      <c r="B21" t="s">
        <v>14</v>
      </c>
      <c r="C21" t="s">
        <v>91</v>
      </c>
      <c r="D21" t="s">
        <v>348</v>
      </c>
      <c r="E21">
        <v>53115466</v>
      </c>
      <c r="F21">
        <v>543133</v>
      </c>
      <c r="G21" s="4">
        <v>78000</v>
      </c>
      <c r="H21" t="s">
        <v>69</v>
      </c>
      <c r="I21" t="s">
        <v>344</v>
      </c>
      <c r="J21" s="4" t="s">
        <v>17</v>
      </c>
    </row>
    <row r="22" spans="1:10" x14ac:dyDescent="0.35">
      <c r="A22">
        <v>2024</v>
      </c>
      <c r="B22" t="s">
        <v>14</v>
      </c>
      <c r="C22" t="s">
        <v>91</v>
      </c>
      <c r="D22" t="s">
        <v>349</v>
      </c>
      <c r="E22">
        <v>76817332</v>
      </c>
      <c r="F22">
        <v>748620</v>
      </c>
      <c r="G22" s="4">
        <v>40000</v>
      </c>
      <c r="H22" t="s">
        <v>69</v>
      </c>
      <c r="I22" t="s">
        <v>344</v>
      </c>
      <c r="J22" s="4" t="s">
        <v>17</v>
      </c>
    </row>
    <row r="23" spans="1:10" x14ac:dyDescent="0.35">
      <c r="A23">
        <v>2024</v>
      </c>
      <c r="B23" t="s">
        <v>18</v>
      </c>
      <c r="C23" t="s">
        <v>91</v>
      </c>
      <c r="D23" t="s">
        <v>348</v>
      </c>
      <c r="E23">
        <v>6491645</v>
      </c>
      <c r="F23">
        <v>43456</v>
      </c>
      <c r="G23" s="4">
        <v>65000</v>
      </c>
      <c r="H23" t="s">
        <v>69</v>
      </c>
      <c r="I23" t="s">
        <v>345</v>
      </c>
      <c r="J23" s="4" t="s">
        <v>17</v>
      </c>
    </row>
    <row r="24" spans="1:10" x14ac:dyDescent="0.35">
      <c r="A24">
        <v>2024</v>
      </c>
      <c r="B24" t="s">
        <v>18</v>
      </c>
      <c r="C24" t="s">
        <v>91</v>
      </c>
      <c r="D24" t="s">
        <v>349</v>
      </c>
      <c r="E24">
        <v>14330574</v>
      </c>
      <c r="F24">
        <v>92028</v>
      </c>
      <c r="G24" s="4">
        <v>35000</v>
      </c>
      <c r="H24" t="s">
        <v>69</v>
      </c>
      <c r="I24" t="s">
        <v>345</v>
      </c>
      <c r="J24" s="4" t="s">
        <v>17</v>
      </c>
    </row>
    <row r="25" spans="1:10" x14ac:dyDescent="0.35">
      <c r="A25">
        <v>2024</v>
      </c>
      <c r="B25" t="s">
        <v>342</v>
      </c>
      <c r="C25" t="s">
        <v>91</v>
      </c>
      <c r="D25" t="s">
        <v>348</v>
      </c>
      <c r="E25">
        <v>44411353</v>
      </c>
      <c r="F25">
        <v>459348</v>
      </c>
      <c r="G25" s="4">
        <v>77000</v>
      </c>
      <c r="H25" t="s">
        <v>69</v>
      </c>
      <c r="I25" t="s">
        <v>346</v>
      </c>
      <c r="J25" s="4" t="s">
        <v>17</v>
      </c>
    </row>
    <row r="26" spans="1:10" x14ac:dyDescent="0.35">
      <c r="A26">
        <v>2024</v>
      </c>
      <c r="B26" t="s">
        <v>342</v>
      </c>
      <c r="C26" t="s">
        <v>91</v>
      </c>
      <c r="D26" t="s">
        <v>349</v>
      </c>
      <c r="E26">
        <v>63492713</v>
      </c>
      <c r="F26">
        <v>635372</v>
      </c>
      <c r="G26" s="4">
        <v>40000</v>
      </c>
      <c r="H26" t="s">
        <v>69</v>
      </c>
      <c r="I26" t="s">
        <v>346</v>
      </c>
      <c r="J26" s="4" t="s">
        <v>17</v>
      </c>
    </row>
    <row r="27" spans="1:10" x14ac:dyDescent="0.35">
      <c r="A27">
        <v>2024</v>
      </c>
      <c r="B27" t="s">
        <v>14</v>
      </c>
      <c r="C27" t="s">
        <v>101</v>
      </c>
      <c r="D27" t="s">
        <v>348</v>
      </c>
      <c r="E27">
        <v>1702882</v>
      </c>
      <c r="F27">
        <v>18963</v>
      </c>
      <c r="G27" s="4">
        <v>90000</v>
      </c>
      <c r="H27" t="s">
        <v>64</v>
      </c>
      <c r="I27" t="s">
        <v>340</v>
      </c>
      <c r="J27" s="4">
        <v>61951.508236281603</v>
      </c>
    </row>
    <row r="28" spans="1:10" x14ac:dyDescent="0.35">
      <c r="A28">
        <v>2024</v>
      </c>
      <c r="B28" t="s">
        <v>14</v>
      </c>
      <c r="C28" t="s">
        <v>101</v>
      </c>
      <c r="D28" t="s">
        <v>349</v>
      </c>
      <c r="E28">
        <v>1586566</v>
      </c>
      <c r="F28">
        <v>14828</v>
      </c>
      <c r="G28" s="4">
        <v>40200</v>
      </c>
      <c r="H28" t="s">
        <v>64</v>
      </c>
      <c r="I28" t="s">
        <v>340</v>
      </c>
      <c r="J28" s="4">
        <v>61951.508236281603</v>
      </c>
    </row>
    <row r="29" spans="1:10" x14ac:dyDescent="0.35">
      <c r="A29">
        <v>2024</v>
      </c>
      <c r="B29" t="s">
        <v>20</v>
      </c>
      <c r="C29" t="s">
        <v>101</v>
      </c>
      <c r="D29" t="s">
        <v>348</v>
      </c>
      <c r="E29">
        <v>81869</v>
      </c>
      <c r="F29">
        <v>622</v>
      </c>
      <c r="G29" s="4">
        <v>75000</v>
      </c>
      <c r="H29" t="s">
        <v>64</v>
      </c>
      <c r="I29" t="s">
        <v>341</v>
      </c>
      <c r="J29" s="4">
        <v>61951.508236281603</v>
      </c>
    </row>
    <row r="30" spans="1:10" x14ac:dyDescent="0.35">
      <c r="A30">
        <v>2024</v>
      </c>
      <c r="B30" t="s">
        <v>20</v>
      </c>
      <c r="C30" t="s">
        <v>101</v>
      </c>
      <c r="D30" t="s">
        <v>349</v>
      </c>
      <c r="E30">
        <v>141491</v>
      </c>
      <c r="F30">
        <v>1007</v>
      </c>
      <c r="G30" s="4">
        <v>40000</v>
      </c>
      <c r="H30" t="s">
        <v>64</v>
      </c>
      <c r="I30" t="s">
        <v>341</v>
      </c>
      <c r="J30" s="4">
        <v>61951.508236281603</v>
      </c>
    </row>
    <row r="31" spans="1:10" x14ac:dyDescent="0.35">
      <c r="A31">
        <v>2024</v>
      </c>
      <c r="B31" t="s">
        <v>67</v>
      </c>
      <c r="C31" t="s">
        <v>101</v>
      </c>
      <c r="D31" t="s">
        <v>348</v>
      </c>
      <c r="E31">
        <v>1300257</v>
      </c>
      <c r="F31">
        <v>14835</v>
      </c>
      <c r="G31" s="4">
        <v>90000</v>
      </c>
      <c r="H31" t="s">
        <v>64</v>
      </c>
      <c r="I31" t="s">
        <v>343</v>
      </c>
      <c r="J31" s="4">
        <v>61951.508236281603</v>
      </c>
    </row>
    <row r="32" spans="1:10" x14ac:dyDescent="0.35">
      <c r="A32">
        <v>2024</v>
      </c>
      <c r="B32" t="s">
        <v>67</v>
      </c>
      <c r="C32" t="s">
        <v>101</v>
      </c>
      <c r="D32" t="s">
        <v>349</v>
      </c>
      <c r="E32">
        <v>1017444</v>
      </c>
      <c r="F32">
        <v>10378</v>
      </c>
      <c r="G32" s="4">
        <v>45000</v>
      </c>
      <c r="H32" t="s">
        <v>64</v>
      </c>
      <c r="I32" t="s">
        <v>343</v>
      </c>
      <c r="J32" s="4">
        <v>61951.508236281603</v>
      </c>
    </row>
    <row r="33" spans="1:10" x14ac:dyDescent="0.35">
      <c r="A33">
        <v>2024</v>
      </c>
      <c r="B33" t="s">
        <v>14</v>
      </c>
      <c r="C33" t="s">
        <v>101</v>
      </c>
      <c r="D33" t="s">
        <v>348</v>
      </c>
      <c r="E33">
        <v>54176034</v>
      </c>
      <c r="F33">
        <v>550938</v>
      </c>
      <c r="G33" s="4">
        <v>78000</v>
      </c>
      <c r="H33" t="s">
        <v>69</v>
      </c>
      <c r="I33" t="s">
        <v>344</v>
      </c>
      <c r="J33" s="4" t="s">
        <v>17</v>
      </c>
    </row>
    <row r="34" spans="1:10" x14ac:dyDescent="0.35">
      <c r="A34">
        <v>2024</v>
      </c>
      <c r="B34" t="s">
        <v>14</v>
      </c>
      <c r="C34" t="s">
        <v>101</v>
      </c>
      <c r="D34" t="s">
        <v>349</v>
      </c>
      <c r="E34">
        <v>79089554</v>
      </c>
      <c r="F34">
        <v>764428</v>
      </c>
      <c r="G34" s="4">
        <v>40000</v>
      </c>
      <c r="H34" t="s">
        <v>69</v>
      </c>
      <c r="I34" t="s">
        <v>344</v>
      </c>
      <c r="J34" s="4" t="s">
        <v>17</v>
      </c>
    </row>
    <row r="35" spans="1:10" x14ac:dyDescent="0.35">
      <c r="A35">
        <v>2024</v>
      </c>
      <c r="B35" t="s">
        <v>20</v>
      </c>
      <c r="C35" t="s">
        <v>101</v>
      </c>
      <c r="D35" t="s">
        <v>348</v>
      </c>
      <c r="E35">
        <v>5431077</v>
      </c>
      <c r="F35">
        <v>35651</v>
      </c>
      <c r="G35" s="4">
        <v>65000</v>
      </c>
      <c r="H35" t="s">
        <v>69</v>
      </c>
      <c r="I35" t="s">
        <v>345</v>
      </c>
      <c r="J35" s="4" t="s">
        <v>17</v>
      </c>
    </row>
    <row r="36" spans="1:10" x14ac:dyDescent="0.35">
      <c r="A36">
        <v>2024</v>
      </c>
      <c r="B36" t="s">
        <v>20</v>
      </c>
      <c r="C36" t="s">
        <v>101</v>
      </c>
      <c r="D36" t="s">
        <v>349</v>
      </c>
      <c r="E36">
        <v>12058352</v>
      </c>
      <c r="F36">
        <v>76220</v>
      </c>
      <c r="G36" s="4">
        <v>35000</v>
      </c>
      <c r="H36" t="s">
        <v>69</v>
      </c>
      <c r="I36" t="s">
        <v>345</v>
      </c>
      <c r="J36" s="4" t="s">
        <v>17</v>
      </c>
    </row>
    <row r="37" spans="1:10" x14ac:dyDescent="0.35">
      <c r="A37">
        <v>2024</v>
      </c>
      <c r="B37" t="s">
        <v>67</v>
      </c>
      <c r="C37" t="s">
        <v>101</v>
      </c>
      <c r="D37" t="s">
        <v>348</v>
      </c>
      <c r="E37">
        <v>37748273</v>
      </c>
      <c r="F37">
        <v>397648</v>
      </c>
      <c r="G37" s="4">
        <v>80000</v>
      </c>
      <c r="H37" t="s">
        <v>69</v>
      </c>
      <c r="I37" t="s">
        <v>347</v>
      </c>
      <c r="J37" s="4" t="s">
        <v>17</v>
      </c>
    </row>
    <row r="38" spans="1:10" x14ac:dyDescent="0.35">
      <c r="A38">
        <v>2024</v>
      </c>
      <c r="B38" t="s">
        <v>67</v>
      </c>
      <c r="C38" t="s">
        <v>101</v>
      </c>
      <c r="D38" t="s">
        <v>349</v>
      </c>
      <c r="E38">
        <v>47934226</v>
      </c>
      <c r="F38">
        <v>509268</v>
      </c>
      <c r="G38" s="4">
        <v>41000</v>
      </c>
      <c r="H38" t="s">
        <v>69</v>
      </c>
      <c r="I38" t="s">
        <v>347</v>
      </c>
      <c r="J38" s="4" t="s">
        <v>17</v>
      </c>
    </row>
    <row r="39" spans="1:10" x14ac:dyDescent="0.35">
      <c r="A39" t="s">
        <v>2</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4"/>
  <sheetViews>
    <sheetView workbookViewId="0"/>
  </sheetViews>
  <sheetFormatPr defaultColWidth="10.81640625" defaultRowHeight="14.5" x14ac:dyDescent="0.35"/>
  <sheetData>
    <row r="1" spans="1:3" ht="18.5" x14ac:dyDescent="0.45">
      <c r="A1" s="1" t="s">
        <v>350</v>
      </c>
    </row>
    <row r="2" spans="1:3" x14ac:dyDescent="0.35">
      <c r="A2" t="s">
        <v>351</v>
      </c>
      <c r="B2" t="s">
        <v>352</v>
      </c>
      <c r="C2" t="s">
        <v>353</v>
      </c>
    </row>
    <row r="3" spans="1:3" x14ac:dyDescent="0.35">
      <c r="A3" s="3">
        <v>0.11899999999999999</v>
      </c>
      <c r="B3" s="3">
        <v>0.193</v>
      </c>
      <c r="C3" s="3">
        <v>0.11</v>
      </c>
    </row>
    <row r="4" spans="1:3" x14ac:dyDescent="0.35">
      <c r="A4" t="s">
        <v>2</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1"/>
  <sheetViews>
    <sheetView topLeftCell="A3" workbookViewId="0"/>
  </sheetViews>
  <sheetFormatPr defaultColWidth="10.81640625" defaultRowHeight="14.5" x14ac:dyDescent="0.35"/>
  <sheetData>
    <row r="1" spans="1:10" ht="18.5" x14ac:dyDescent="0.45">
      <c r="A1" s="1" t="s">
        <v>3</v>
      </c>
    </row>
    <row r="2" spans="1:10" x14ac:dyDescent="0.35">
      <c r="A2" t="s">
        <v>4</v>
      </c>
      <c r="B2" t="s">
        <v>5</v>
      </c>
      <c r="C2" t="s">
        <v>6</v>
      </c>
      <c r="D2" t="s">
        <v>7</v>
      </c>
      <c r="E2" t="s">
        <v>8</v>
      </c>
      <c r="F2" t="s">
        <v>9</v>
      </c>
      <c r="G2" t="s">
        <v>10</v>
      </c>
      <c r="H2" t="s">
        <v>11</v>
      </c>
      <c r="I2" t="s">
        <v>12</v>
      </c>
      <c r="J2" t="s">
        <v>13</v>
      </c>
    </row>
    <row r="3" spans="1:10" x14ac:dyDescent="0.35">
      <c r="A3">
        <v>2021</v>
      </c>
      <c r="B3" t="s">
        <v>14</v>
      </c>
      <c r="C3">
        <v>5263787</v>
      </c>
      <c r="D3">
        <v>57587</v>
      </c>
      <c r="E3" s="3">
        <v>0.90900000000000003</v>
      </c>
      <c r="F3" t="s">
        <v>15</v>
      </c>
      <c r="G3" t="s">
        <v>16</v>
      </c>
      <c r="H3" t="s">
        <v>17</v>
      </c>
      <c r="I3" t="s">
        <v>17</v>
      </c>
      <c r="J3" s="3" t="s">
        <v>17</v>
      </c>
    </row>
    <row r="4" spans="1:10" x14ac:dyDescent="0.35">
      <c r="A4">
        <v>2021</v>
      </c>
      <c r="B4" t="s">
        <v>18</v>
      </c>
      <c r="C4">
        <v>525427</v>
      </c>
      <c r="D4">
        <v>4447</v>
      </c>
      <c r="E4" s="3">
        <v>9.0999999999999998E-2</v>
      </c>
      <c r="F4" t="s">
        <v>15</v>
      </c>
      <c r="G4" t="s">
        <v>16</v>
      </c>
      <c r="H4" t="s">
        <v>17</v>
      </c>
      <c r="I4" t="s">
        <v>17</v>
      </c>
      <c r="J4" s="3" t="s">
        <v>17</v>
      </c>
    </row>
    <row r="5" spans="1:10" x14ac:dyDescent="0.35">
      <c r="A5">
        <v>2022</v>
      </c>
      <c r="B5" t="s">
        <v>14</v>
      </c>
      <c r="C5">
        <v>5266150</v>
      </c>
      <c r="D5">
        <v>57742</v>
      </c>
      <c r="E5" s="3">
        <v>0.90700000000000003</v>
      </c>
      <c r="F5" t="s">
        <v>15</v>
      </c>
      <c r="G5" t="s">
        <v>16</v>
      </c>
      <c r="H5" t="s">
        <v>17</v>
      </c>
      <c r="I5" t="s">
        <v>17</v>
      </c>
      <c r="J5" s="3" t="s">
        <v>17</v>
      </c>
    </row>
    <row r="6" spans="1:10" x14ac:dyDescent="0.35">
      <c r="A6">
        <v>2022</v>
      </c>
      <c r="B6" t="s">
        <v>18</v>
      </c>
      <c r="C6">
        <v>539317</v>
      </c>
      <c r="D6">
        <v>4500</v>
      </c>
      <c r="E6" s="3">
        <v>9.2999999999999999E-2</v>
      </c>
      <c r="F6" t="s">
        <v>15</v>
      </c>
      <c r="G6" t="s">
        <v>16</v>
      </c>
      <c r="H6" t="s">
        <v>17</v>
      </c>
      <c r="I6" t="s">
        <v>17</v>
      </c>
      <c r="J6" s="3" t="s">
        <v>17</v>
      </c>
    </row>
    <row r="7" spans="1:10" x14ac:dyDescent="0.35">
      <c r="A7">
        <v>2023</v>
      </c>
      <c r="B7" t="s">
        <v>14</v>
      </c>
      <c r="C7">
        <v>5288381</v>
      </c>
      <c r="D7">
        <v>57899</v>
      </c>
      <c r="E7" s="3">
        <v>0.90700000000000003</v>
      </c>
      <c r="F7" t="s">
        <v>15</v>
      </c>
      <c r="G7" t="s">
        <v>16</v>
      </c>
      <c r="H7" t="s">
        <v>17</v>
      </c>
      <c r="I7" t="s">
        <v>17</v>
      </c>
      <c r="J7" s="3" t="s">
        <v>17</v>
      </c>
    </row>
    <row r="8" spans="1:10" x14ac:dyDescent="0.35">
      <c r="A8">
        <v>2023</v>
      </c>
      <c r="B8" t="s">
        <v>18</v>
      </c>
      <c r="C8">
        <v>543958</v>
      </c>
      <c r="D8">
        <v>4554</v>
      </c>
      <c r="E8" s="3">
        <v>9.2999999999999999E-2</v>
      </c>
      <c r="F8" t="s">
        <v>15</v>
      </c>
      <c r="G8" t="s">
        <v>16</v>
      </c>
      <c r="H8" t="s">
        <v>17</v>
      </c>
      <c r="I8" t="s">
        <v>17</v>
      </c>
      <c r="J8" s="3" t="s">
        <v>17</v>
      </c>
    </row>
    <row r="9" spans="1:10" x14ac:dyDescent="0.35">
      <c r="A9">
        <v>2024</v>
      </c>
      <c r="B9" t="s">
        <v>14</v>
      </c>
      <c r="C9">
        <v>5367610</v>
      </c>
      <c r="D9">
        <v>59373</v>
      </c>
      <c r="E9" s="3">
        <v>0.90100000000000002</v>
      </c>
      <c r="F9" t="s">
        <v>15</v>
      </c>
      <c r="G9" t="s">
        <v>16</v>
      </c>
      <c r="H9" t="s">
        <v>17</v>
      </c>
      <c r="I9" t="s">
        <v>17</v>
      </c>
      <c r="J9" s="3" t="s">
        <v>17</v>
      </c>
    </row>
    <row r="10" spans="1:10" x14ac:dyDescent="0.35">
      <c r="A10">
        <v>2024</v>
      </c>
      <c r="B10" t="s">
        <v>18</v>
      </c>
      <c r="C10">
        <v>588541</v>
      </c>
      <c r="D10">
        <v>4635</v>
      </c>
      <c r="E10" s="3">
        <v>9.9000000000000005E-2</v>
      </c>
      <c r="F10" t="s">
        <v>15</v>
      </c>
      <c r="G10" t="s">
        <v>16</v>
      </c>
      <c r="H10" t="s">
        <v>17</v>
      </c>
      <c r="I10" t="s">
        <v>17</v>
      </c>
      <c r="J10" s="3" t="s">
        <v>17</v>
      </c>
    </row>
    <row r="11" spans="1:10" x14ac:dyDescent="0.35">
      <c r="A11">
        <v>2021</v>
      </c>
      <c r="B11" t="s">
        <v>14</v>
      </c>
      <c r="C11">
        <v>5263787</v>
      </c>
      <c r="D11">
        <v>57587</v>
      </c>
      <c r="E11" s="3">
        <v>0.90900000000000003</v>
      </c>
      <c r="F11" t="s">
        <v>15</v>
      </c>
      <c r="G11" t="s">
        <v>19</v>
      </c>
      <c r="H11">
        <v>5252636</v>
      </c>
      <c r="I11">
        <v>5274938</v>
      </c>
      <c r="J11" s="3">
        <v>1E-3</v>
      </c>
    </row>
    <row r="12" spans="1:10" x14ac:dyDescent="0.35">
      <c r="A12">
        <v>2021</v>
      </c>
      <c r="B12" t="s">
        <v>20</v>
      </c>
      <c r="C12">
        <v>346896</v>
      </c>
      <c r="D12">
        <v>2987</v>
      </c>
      <c r="E12" s="3">
        <v>0.06</v>
      </c>
      <c r="F12" t="s">
        <v>15</v>
      </c>
      <c r="G12" t="s">
        <v>19</v>
      </c>
      <c r="H12">
        <v>335946</v>
      </c>
      <c r="I12">
        <v>357846</v>
      </c>
      <c r="J12" s="3">
        <v>1.6E-2</v>
      </c>
    </row>
    <row r="13" spans="1:10" x14ac:dyDescent="0.35">
      <c r="A13">
        <v>2021</v>
      </c>
      <c r="B13" t="s">
        <v>21</v>
      </c>
      <c r="C13">
        <v>81115</v>
      </c>
      <c r="D13">
        <v>618</v>
      </c>
      <c r="E13" s="3">
        <v>1.4E-2</v>
      </c>
      <c r="F13" t="s">
        <v>15</v>
      </c>
      <c r="G13" t="s">
        <v>19</v>
      </c>
      <c r="H13">
        <v>72565</v>
      </c>
      <c r="I13">
        <v>89665</v>
      </c>
      <c r="J13" s="3">
        <v>5.2999999999999999E-2</v>
      </c>
    </row>
    <row r="14" spans="1:10" x14ac:dyDescent="0.35">
      <c r="A14">
        <v>2021</v>
      </c>
      <c r="B14" t="s">
        <v>22</v>
      </c>
      <c r="C14">
        <v>97416</v>
      </c>
      <c r="D14">
        <v>842</v>
      </c>
      <c r="E14" s="3">
        <v>1.7000000000000001E-2</v>
      </c>
      <c r="F14" t="s">
        <v>15</v>
      </c>
      <c r="G14" t="s">
        <v>19</v>
      </c>
      <c r="H14">
        <v>87682</v>
      </c>
      <c r="I14">
        <v>107150</v>
      </c>
      <c r="J14" s="3">
        <v>0.05</v>
      </c>
    </row>
    <row r="15" spans="1:10" x14ac:dyDescent="0.35">
      <c r="A15">
        <v>2022</v>
      </c>
      <c r="B15" t="s">
        <v>14</v>
      </c>
      <c r="C15">
        <v>5266150</v>
      </c>
      <c r="D15">
        <v>57742</v>
      </c>
      <c r="E15" s="3">
        <v>0.90700000000000003</v>
      </c>
      <c r="F15" t="s">
        <v>15</v>
      </c>
      <c r="G15" t="s">
        <v>19</v>
      </c>
      <c r="H15">
        <v>5254017</v>
      </c>
      <c r="I15">
        <v>5278283</v>
      </c>
      <c r="J15" s="3">
        <v>1E-3</v>
      </c>
    </row>
    <row r="16" spans="1:10" x14ac:dyDescent="0.35">
      <c r="A16">
        <v>2022</v>
      </c>
      <c r="B16" t="s">
        <v>20</v>
      </c>
      <c r="C16">
        <v>366384</v>
      </c>
      <c r="D16">
        <v>3073</v>
      </c>
      <c r="E16" s="3">
        <v>6.3E-2</v>
      </c>
      <c r="F16" t="s">
        <v>15</v>
      </c>
      <c r="G16" t="s">
        <v>19</v>
      </c>
      <c r="H16">
        <v>356841</v>
      </c>
      <c r="I16">
        <v>375927</v>
      </c>
      <c r="J16" s="3">
        <v>1.2999999999999999E-2</v>
      </c>
    </row>
    <row r="17" spans="1:10" x14ac:dyDescent="0.35">
      <c r="A17">
        <v>2022</v>
      </c>
      <c r="B17" t="s">
        <v>21</v>
      </c>
      <c r="C17">
        <v>81760</v>
      </c>
      <c r="D17">
        <v>627</v>
      </c>
      <c r="E17" s="3">
        <v>1.4E-2</v>
      </c>
      <c r="F17" t="s">
        <v>15</v>
      </c>
      <c r="G17" t="s">
        <v>19</v>
      </c>
      <c r="H17">
        <v>72075</v>
      </c>
      <c r="I17">
        <v>91445</v>
      </c>
      <c r="J17" s="3">
        <v>0.06</v>
      </c>
    </row>
    <row r="18" spans="1:10" x14ac:dyDescent="0.35">
      <c r="A18">
        <v>2022</v>
      </c>
      <c r="B18" t="s">
        <v>22</v>
      </c>
      <c r="C18">
        <v>91173</v>
      </c>
      <c r="D18">
        <v>800</v>
      </c>
      <c r="E18" s="3">
        <v>1.6E-2</v>
      </c>
      <c r="F18" t="s">
        <v>15</v>
      </c>
      <c r="G18" t="s">
        <v>19</v>
      </c>
      <c r="H18">
        <v>82140</v>
      </c>
      <c r="I18">
        <v>100206</v>
      </c>
      <c r="J18" s="3">
        <v>0.05</v>
      </c>
    </row>
    <row r="19" spans="1:10" x14ac:dyDescent="0.35">
      <c r="A19">
        <v>2023</v>
      </c>
      <c r="B19" t="s">
        <v>14</v>
      </c>
      <c r="C19">
        <v>5288381</v>
      </c>
      <c r="D19">
        <v>57899</v>
      </c>
      <c r="E19" s="3">
        <v>0.90700000000000003</v>
      </c>
      <c r="F19" t="s">
        <v>15</v>
      </c>
      <c r="G19" t="s">
        <v>19</v>
      </c>
      <c r="H19">
        <v>5274620</v>
      </c>
      <c r="I19">
        <v>5302142</v>
      </c>
      <c r="J19" s="3">
        <v>1E-3</v>
      </c>
    </row>
    <row r="20" spans="1:10" x14ac:dyDescent="0.35">
      <c r="A20">
        <v>2023</v>
      </c>
      <c r="B20" t="s">
        <v>20</v>
      </c>
      <c r="C20">
        <v>370040</v>
      </c>
      <c r="D20">
        <v>3156</v>
      </c>
      <c r="E20" s="3">
        <v>6.3E-2</v>
      </c>
      <c r="F20" t="s">
        <v>15</v>
      </c>
      <c r="G20" t="s">
        <v>19</v>
      </c>
      <c r="H20">
        <v>359077</v>
      </c>
      <c r="I20">
        <v>381003</v>
      </c>
      <c r="J20" s="3">
        <v>1.4999999999999999E-2</v>
      </c>
    </row>
    <row r="21" spans="1:10" x14ac:dyDescent="0.35">
      <c r="A21">
        <v>2023</v>
      </c>
      <c r="B21" t="s">
        <v>21</v>
      </c>
      <c r="C21">
        <v>86832</v>
      </c>
      <c r="D21">
        <v>666</v>
      </c>
      <c r="E21" s="3">
        <v>1.4999999999999999E-2</v>
      </c>
      <c r="F21" t="s">
        <v>15</v>
      </c>
      <c r="G21" t="s">
        <v>19</v>
      </c>
      <c r="H21">
        <v>74120</v>
      </c>
      <c r="I21">
        <v>99544</v>
      </c>
      <c r="J21" s="3">
        <v>7.3999999999999996E-2</v>
      </c>
    </row>
    <row r="22" spans="1:10" x14ac:dyDescent="0.35">
      <c r="A22">
        <v>2023</v>
      </c>
      <c r="B22" t="s">
        <v>22</v>
      </c>
      <c r="C22">
        <v>87086</v>
      </c>
      <c r="D22">
        <v>732</v>
      </c>
      <c r="E22" s="3">
        <v>1.4999999999999999E-2</v>
      </c>
      <c r="F22" t="s">
        <v>15</v>
      </c>
      <c r="G22" t="s">
        <v>19</v>
      </c>
      <c r="H22">
        <v>77226</v>
      </c>
      <c r="I22">
        <v>96946</v>
      </c>
      <c r="J22" s="3">
        <v>5.7000000000000002E-2</v>
      </c>
    </row>
    <row r="23" spans="1:10" x14ac:dyDescent="0.35">
      <c r="A23">
        <v>2024</v>
      </c>
      <c r="B23" t="s">
        <v>14</v>
      </c>
      <c r="C23">
        <v>5367610</v>
      </c>
      <c r="D23">
        <v>59373</v>
      </c>
      <c r="E23" s="3">
        <v>0.90100000000000002</v>
      </c>
      <c r="F23" t="s">
        <v>15</v>
      </c>
      <c r="G23" t="s">
        <v>19</v>
      </c>
      <c r="H23">
        <v>5353425</v>
      </c>
      <c r="I23">
        <v>5381795</v>
      </c>
      <c r="J23" s="3">
        <v>1E-3</v>
      </c>
    </row>
    <row r="24" spans="1:10" x14ac:dyDescent="0.35">
      <c r="A24">
        <v>2024</v>
      </c>
      <c r="B24" t="s">
        <v>20</v>
      </c>
      <c r="C24">
        <v>364919</v>
      </c>
      <c r="D24">
        <v>3001</v>
      </c>
      <c r="E24" s="3">
        <v>6.0999999999999999E-2</v>
      </c>
      <c r="F24" t="s">
        <v>15</v>
      </c>
      <c r="G24" t="s">
        <v>19</v>
      </c>
      <c r="H24">
        <v>353345</v>
      </c>
      <c r="I24">
        <v>376493</v>
      </c>
      <c r="J24" s="3">
        <v>1.6E-2</v>
      </c>
    </row>
    <row r="25" spans="1:10" x14ac:dyDescent="0.35">
      <c r="A25">
        <v>2024</v>
      </c>
      <c r="B25" t="s">
        <v>21</v>
      </c>
      <c r="C25">
        <v>108431</v>
      </c>
      <c r="D25">
        <v>744</v>
      </c>
      <c r="E25" s="3">
        <v>1.7999999999999999E-2</v>
      </c>
      <c r="F25" t="s">
        <v>15</v>
      </c>
      <c r="G25" t="s">
        <v>19</v>
      </c>
      <c r="H25">
        <v>96553</v>
      </c>
      <c r="I25">
        <v>120309</v>
      </c>
      <c r="J25" s="3">
        <v>5.5E-2</v>
      </c>
    </row>
    <row r="26" spans="1:10" x14ac:dyDescent="0.35">
      <c r="A26">
        <v>2024</v>
      </c>
      <c r="B26" t="s">
        <v>22</v>
      </c>
      <c r="C26">
        <v>115191</v>
      </c>
      <c r="D26">
        <v>890</v>
      </c>
      <c r="E26" s="3">
        <v>1.9E-2</v>
      </c>
      <c r="F26" t="s">
        <v>15</v>
      </c>
      <c r="G26" t="s">
        <v>19</v>
      </c>
      <c r="H26">
        <v>103727</v>
      </c>
      <c r="I26">
        <v>126655</v>
      </c>
      <c r="J26" s="3">
        <v>0.05</v>
      </c>
    </row>
    <row r="27" spans="1:10" x14ac:dyDescent="0.35">
      <c r="A27">
        <v>2021</v>
      </c>
      <c r="B27" t="s">
        <v>14</v>
      </c>
      <c r="C27">
        <v>608544</v>
      </c>
      <c r="D27">
        <v>6817</v>
      </c>
      <c r="E27" s="3">
        <v>9.7000000000000003E-2</v>
      </c>
      <c r="F27" t="s">
        <v>23</v>
      </c>
      <c r="G27" t="s">
        <v>16</v>
      </c>
      <c r="H27">
        <v>602911</v>
      </c>
      <c r="I27">
        <v>614177</v>
      </c>
      <c r="J27" s="3">
        <v>5.0000000000000001E-3</v>
      </c>
    </row>
    <row r="28" spans="1:10" x14ac:dyDescent="0.35">
      <c r="A28">
        <v>2021</v>
      </c>
      <c r="B28" t="s">
        <v>14</v>
      </c>
      <c r="C28">
        <v>867101</v>
      </c>
      <c r="D28">
        <v>8569</v>
      </c>
      <c r="E28" s="3">
        <v>0.13800000000000001</v>
      </c>
      <c r="F28" t="s">
        <v>24</v>
      </c>
      <c r="G28" t="s">
        <v>16</v>
      </c>
      <c r="H28">
        <v>860344</v>
      </c>
      <c r="I28">
        <v>873858</v>
      </c>
      <c r="J28" s="3">
        <v>4.0000000000000001E-3</v>
      </c>
    </row>
    <row r="29" spans="1:10" x14ac:dyDescent="0.35">
      <c r="A29">
        <v>2021</v>
      </c>
      <c r="B29" t="s">
        <v>14</v>
      </c>
      <c r="C29">
        <v>2492145</v>
      </c>
      <c r="D29">
        <v>25952</v>
      </c>
      <c r="E29" s="3">
        <v>0.39700000000000002</v>
      </c>
      <c r="F29" t="s">
        <v>25</v>
      </c>
      <c r="G29" t="s">
        <v>16</v>
      </c>
      <c r="H29">
        <v>2484822</v>
      </c>
      <c r="I29">
        <v>2499468</v>
      </c>
      <c r="J29" s="3">
        <v>1E-3</v>
      </c>
    </row>
    <row r="30" spans="1:10" x14ac:dyDescent="0.35">
      <c r="A30">
        <v>2021</v>
      </c>
      <c r="B30" t="s">
        <v>14</v>
      </c>
      <c r="C30">
        <v>873586</v>
      </c>
      <c r="D30">
        <v>8468</v>
      </c>
      <c r="E30" s="3">
        <v>0.13900000000000001</v>
      </c>
      <c r="F30" t="s">
        <v>26</v>
      </c>
      <c r="G30" t="s">
        <v>16</v>
      </c>
      <c r="H30">
        <v>866695</v>
      </c>
      <c r="I30">
        <v>880477</v>
      </c>
      <c r="J30" s="3">
        <v>4.0000000000000001E-3</v>
      </c>
    </row>
    <row r="31" spans="1:10" x14ac:dyDescent="0.35">
      <c r="A31">
        <v>2021</v>
      </c>
      <c r="B31" t="s">
        <v>14</v>
      </c>
      <c r="C31">
        <v>1147520</v>
      </c>
      <c r="D31">
        <v>14755</v>
      </c>
      <c r="E31" s="3">
        <v>0.183</v>
      </c>
      <c r="F31" t="s">
        <v>27</v>
      </c>
      <c r="G31" t="s">
        <v>16</v>
      </c>
      <c r="H31">
        <v>1143091</v>
      </c>
      <c r="I31">
        <v>1151949</v>
      </c>
      <c r="J31" s="3">
        <v>2E-3</v>
      </c>
    </row>
    <row r="32" spans="1:10" x14ac:dyDescent="0.35">
      <c r="A32">
        <v>2021</v>
      </c>
      <c r="B32" t="s">
        <v>14</v>
      </c>
      <c r="C32">
        <v>295734</v>
      </c>
      <c r="D32">
        <v>2834</v>
      </c>
      <c r="E32" s="3">
        <v>4.7E-2</v>
      </c>
      <c r="F32" t="s">
        <v>28</v>
      </c>
      <c r="G32" t="s">
        <v>16</v>
      </c>
      <c r="H32">
        <v>290983</v>
      </c>
      <c r="I32">
        <v>300485</v>
      </c>
      <c r="J32" s="3">
        <v>8.0000000000000002E-3</v>
      </c>
    </row>
    <row r="33" spans="1:10" x14ac:dyDescent="0.35">
      <c r="A33">
        <v>2021</v>
      </c>
      <c r="B33" t="s">
        <v>18</v>
      </c>
      <c r="C33">
        <v>79518</v>
      </c>
      <c r="D33">
        <v>855</v>
      </c>
      <c r="E33" s="3">
        <v>0.114</v>
      </c>
      <c r="F33" t="s">
        <v>23</v>
      </c>
      <c r="G33" t="s">
        <v>16</v>
      </c>
      <c r="H33">
        <v>74760</v>
      </c>
      <c r="I33">
        <v>84276</v>
      </c>
      <c r="J33" s="3">
        <v>0.03</v>
      </c>
    </row>
    <row r="34" spans="1:10" x14ac:dyDescent="0.35">
      <c r="A34">
        <v>2021</v>
      </c>
      <c r="B34" t="s">
        <v>18</v>
      </c>
      <c r="C34">
        <v>115005</v>
      </c>
      <c r="D34">
        <v>809</v>
      </c>
      <c r="E34" s="3">
        <v>0.16400000000000001</v>
      </c>
      <c r="F34" t="s">
        <v>24</v>
      </c>
      <c r="G34" t="s">
        <v>16</v>
      </c>
      <c r="H34">
        <v>110131</v>
      </c>
      <c r="I34">
        <v>119879</v>
      </c>
      <c r="J34" s="3">
        <v>2.1000000000000001E-2</v>
      </c>
    </row>
    <row r="35" spans="1:10" x14ac:dyDescent="0.35">
      <c r="A35">
        <v>2021</v>
      </c>
      <c r="B35" t="s">
        <v>18</v>
      </c>
      <c r="C35">
        <v>242391</v>
      </c>
      <c r="D35">
        <v>1937</v>
      </c>
      <c r="E35" s="3">
        <v>0.34599999999999997</v>
      </c>
      <c r="F35" t="s">
        <v>25</v>
      </c>
      <c r="G35" t="s">
        <v>16</v>
      </c>
      <c r="H35">
        <v>235478</v>
      </c>
      <c r="I35">
        <v>249304</v>
      </c>
      <c r="J35" s="3">
        <v>1.4E-2</v>
      </c>
    </row>
    <row r="36" spans="1:10" x14ac:dyDescent="0.35">
      <c r="A36">
        <v>2021</v>
      </c>
      <c r="B36" t="s">
        <v>18</v>
      </c>
      <c r="C36">
        <v>140313</v>
      </c>
      <c r="D36">
        <v>1057</v>
      </c>
      <c r="E36" s="3">
        <v>0.2</v>
      </c>
      <c r="F36" t="s">
        <v>26</v>
      </c>
      <c r="G36" t="s">
        <v>16</v>
      </c>
      <c r="H36">
        <v>133609</v>
      </c>
      <c r="I36">
        <v>147017</v>
      </c>
      <c r="J36" s="3">
        <v>2.4E-2</v>
      </c>
    </row>
    <row r="37" spans="1:10" x14ac:dyDescent="0.35">
      <c r="A37">
        <v>2021</v>
      </c>
      <c r="B37" t="s">
        <v>18</v>
      </c>
      <c r="C37">
        <v>70685</v>
      </c>
      <c r="D37">
        <v>705</v>
      </c>
      <c r="E37" s="3">
        <v>0.10100000000000001</v>
      </c>
      <c r="F37" t="s">
        <v>27</v>
      </c>
      <c r="G37" t="s">
        <v>16</v>
      </c>
      <c r="H37">
        <v>67479</v>
      </c>
      <c r="I37">
        <v>73891</v>
      </c>
      <c r="J37" s="3">
        <v>2.3E-2</v>
      </c>
    </row>
    <row r="38" spans="1:10" x14ac:dyDescent="0.35">
      <c r="A38">
        <v>2021</v>
      </c>
      <c r="B38" t="s">
        <v>18</v>
      </c>
      <c r="C38">
        <v>52181</v>
      </c>
      <c r="D38">
        <v>350</v>
      </c>
      <c r="E38" s="3">
        <v>7.4999999999999997E-2</v>
      </c>
      <c r="F38" t="s">
        <v>28</v>
      </c>
      <c r="G38" t="s">
        <v>16</v>
      </c>
      <c r="H38">
        <v>47610</v>
      </c>
      <c r="I38">
        <v>56752</v>
      </c>
      <c r="J38" s="3">
        <v>4.3999999999999997E-2</v>
      </c>
    </row>
    <row r="39" spans="1:10" x14ac:dyDescent="0.35">
      <c r="A39">
        <v>2022</v>
      </c>
      <c r="B39" t="s">
        <v>14</v>
      </c>
      <c r="C39">
        <v>616543</v>
      </c>
      <c r="D39">
        <v>6678</v>
      </c>
      <c r="E39" s="3">
        <v>9.8000000000000004E-2</v>
      </c>
      <c r="F39" t="s">
        <v>23</v>
      </c>
      <c r="G39" t="s">
        <v>16</v>
      </c>
      <c r="H39">
        <v>611388</v>
      </c>
      <c r="I39">
        <v>621698</v>
      </c>
      <c r="J39" s="3">
        <v>4.0000000000000001E-3</v>
      </c>
    </row>
    <row r="40" spans="1:10" x14ac:dyDescent="0.35">
      <c r="A40">
        <v>2022</v>
      </c>
      <c r="B40" t="s">
        <v>14</v>
      </c>
      <c r="C40">
        <v>853217</v>
      </c>
      <c r="D40">
        <v>8730</v>
      </c>
      <c r="E40" s="3">
        <v>0.13600000000000001</v>
      </c>
      <c r="F40" t="s">
        <v>24</v>
      </c>
      <c r="G40" t="s">
        <v>16</v>
      </c>
      <c r="H40">
        <v>847371</v>
      </c>
      <c r="I40">
        <v>859063</v>
      </c>
      <c r="J40" s="3">
        <v>3.0000000000000001E-3</v>
      </c>
    </row>
    <row r="41" spans="1:10" x14ac:dyDescent="0.35">
      <c r="A41">
        <v>2022</v>
      </c>
      <c r="B41" t="s">
        <v>14</v>
      </c>
      <c r="C41">
        <v>2470255</v>
      </c>
      <c r="D41">
        <v>25739</v>
      </c>
      <c r="E41" s="3">
        <v>0.39400000000000002</v>
      </c>
      <c r="F41" t="s">
        <v>25</v>
      </c>
      <c r="G41" t="s">
        <v>16</v>
      </c>
      <c r="H41">
        <v>2463098</v>
      </c>
      <c r="I41">
        <v>2477412</v>
      </c>
      <c r="J41" s="3">
        <v>1E-3</v>
      </c>
    </row>
    <row r="42" spans="1:10" x14ac:dyDescent="0.35">
      <c r="A42">
        <v>2022</v>
      </c>
      <c r="B42" t="s">
        <v>14</v>
      </c>
      <c r="C42">
        <v>850002</v>
      </c>
      <c r="D42">
        <v>8217</v>
      </c>
      <c r="E42" s="3">
        <v>0.13600000000000001</v>
      </c>
      <c r="F42" t="s">
        <v>26</v>
      </c>
      <c r="G42" t="s">
        <v>16</v>
      </c>
      <c r="H42">
        <v>843362</v>
      </c>
      <c r="I42">
        <v>856642</v>
      </c>
      <c r="J42" s="3">
        <v>4.0000000000000001E-3</v>
      </c>
    </row>
    <row r="43" spans="1:10" x14ac:dyDescent="0.35">
      <c r="A43">
        <v>2022</v>
      </c>
      <c r="B43" t="s">
        <v>14</v>
      </c>
      <c r="C43">
        <v>1190263</v>
      </c>
      <c r="D43">
        <v>15220</v>
      </c>
      <c r="E43" s="3">
        <v>0.19</v>
      </c>
      <c r="F43" t="s">
        <v>27</v>
      </c>
      <c r="G43" t="s">
        <v>16</v>
      </c>
      <c r="H43">
        <v>1186604</v>
      </c>
      <c r="I43">
        <v>1193922</v>
      </c>
      <c r="J43" s="3">
        <v>2E-3</v>
      </c>
    </row>
    <row r="44" spans="1:10" x14ac:dyDescent="0.35">
      <c r="A44">
        <v>2022</v>
      </c>
      <c r="B44" t="s">
        <v>14</v>
      </c>
      <c r="C44">
        <v>285729</v>
      </c>
      <c r="D44">
        <v>2695</v>
      </c>
      <c r="E44" s="3">
        <v>4.5999999999999999E-2</v>
      </c>
      <c r="F44" t="s">
        <v>28</v>
      </c>
      <c r="G44" t="s">
        <v>16</v>
      </c>
      <c r="H44">
        <v>281337</v>
      </c>
      <c r="I44">
        <v>290121</v>
      </c>
      <c r="J44" s="3">
        <v>8.0000000000000002E-3</v>
      </c>
    </row>
    <row r="45" spans="1:10" x14ac:dyDescent="0.35">
      <c r="A45">
        <v>2022</v>
      </c>
      <c r="B45" t="s">
        <v>18</v>
      </c>
      <c r="C45">
        <v>81509</v>
      </c>
      <c r="D45">
        <v>808</v>
      </c>
      <c r="E45" s="3">
        <v>0.114</v>
      </c>
      <c r="F45" t="s">
        <v>23</v>
      </c>
      <c r="G45" t="s">
        <v>16</v>
      </c>
      <c r="H45">
        <v>76176</v>
      </c>
      <c r="I45">
        <v>86842</v>
      </c>
      <c r="J45" s="3">
        <v>3.3000000000000002E-2</v>
      </c>
    </row>
    <row r="46" spans="1:10" x14ac:dyDescent="0.35">
      <c r="A46">
        <v>2022</v>
      </c>
      <c r="B46" t="s">
        <v>18</v>
      </c>
      <c r="C46">
        <v>117209</v>
      </c>
      <c r="D46">
        <v>818</v>
      </c>
      <c r="E46" s="3">
        <v>0.16400000000000001</v>
      </c>
      <c r="F46" t="s">
        <v>24</v>
      </c>
      <c r="G46" t="s">
        <v>16</v>
      </c>
      <c r="H46">
        <v>111156</v>
      </c>
      <c r="I46">
        <v>123262</v>
      </c>
      <c r="J46" s="3">
        <v>2.5999999999999999E-2</v>
      </c>
    </row>
    <row r="47" spans="1:10" x14ac:dyDescent="0.35">
      <c r="A47">
        <v>2022</v>
      </c>
      <c r="B47" t="s">
        <v>18</v>
      </c>
      <c r="C47">
        <v>249217</v>
      </c>
      <c r="D47">
        <v>1983</v>
      </c>
      <c r="E47" s="3">
        <v>0.34799999999999998</v>
      </c>
      <c r="F47" t="s">
        <v>25</v>
      </c>
      <c r="G47" t="s">
        <v>16</v>
      </c>
      <c r="H47">
        <v>242832</v>
      </c>
      <c r="I47">
        <v>255602</v>
      </c>
      <c r="J47" s="3">
        <v>1.2999999999999999E-2</v>
      </c>
    </row>
    <row r="48" spans="1:10" x14ac:dyDescent="0.35">
      <c r="A48">
        <v>2022</v>
      </c>
      <c r="B48" t="s">
        <v>18</v>
      </c>
      <c r="C48">
        <v>142939</v>
      </c>
      <c r="D48">
        <v>1141</v>
      </c>
      <c r="E48" s="3">
        <v>0.2</v>
      </c>
      <c r="F48" t="s">
        <v>26</v>
      </c>
      <c r="G48" t="s">
        <v>16</v>
      </c>
      <c r="H48">
        <v>137186</v>
      </c>
      <c r="I48">
        <v>148692</v>
      </c>
      <c r="J48" s="3">
        <v>0.02</v>
      </c>
    </row>
    <row r="49" spans="1:10" x14ac:dyDescent="0.35">
      <c r="A49">
        <v>2022</v>
      </c>
      <c r="B49" t="s">
        <v>18</v>
      </c>
      <c r="C49">
        <v>68366</v>
      </c>
      <c r="D49">
        <v>704</v>
      </c>
      <c r="E49" s="3">
        <v>9.5000000000000001E-2</v>
      </c>
      <c r="F49" t="s">
        <v>27</v>
      </c>
      <c r="G49" t="s">
        <v>16</v>
      </c>
      <c r="H49">
        <v>65295</v>
      </c>
      <c r="I49">
        <v>71437</v>
      </c>
      <c r="J49" s="3">
        <v>2.3E-2</v>
      </c>
    </row>
    <row r="50" spans="1:10" x14ac:dyDescent="0.35">
      <c r="A50">
        <v>2022</v>
      </c>
      <c r="B50" t="s">
        <v>18</v>
      </c>
      <c r="C50">
        <v>56725</v>
      </c>
      <c r="D50">
        <v>344</v>
      </c>
      <c r="E50" s="3">
        <v>7.9000000000000001E-2</v>
      </c>
      <c r="F50" t="s">
        <v>28</v>
      </c>
      <c r="G50" t="s">
        <v>16</v>
      </c>
      <c r="H50">
        <v>52836</v>
      </c>
      <c r="I50">
        <v>60614</v>
      </c>
      <c r="J50" s="3">
        <v>3.4000000000000002E-2</v>
      </c>
    </row>
    <row r="51" spans="1:10" x14ac:dyDescent="0.35">
      <c r="A51">
        <v>2023</v>
      </c>
      <c r="B51" t="s">
        <v>14</v>
      </c>
      <c r="C51">
        <v>607358</v>
      </c>
      <c r="D51">
        <v>6533</v>
      </c>
      <c r="E51" s="3">
        <v>9.7000000000000003E-2</v>
      </c>
      <c r="F51" t="s">
        <v>23</v>
      </c>
      <c r="G51" t="s">
        <v>16</v>
      </c>
      <c r="H51">
        <v>600563</v>
      </c>
      <c r="I51">
        <v>614153</v>
      </c>
      <c r="J51" s="3">
        <v>6.0000000000000001E-3</v>
      </c>
    </row>
    <row r="52" spans="1:10" x14ac:dyDescent="0.35">
      <c r="A52">
        <v>2023</v>
      </c>
      <c r="B52" t="s">
        <v>14</v>
      </c>
      <c r="C52">
        <v>850346</v>
      </c>
      <c r="D52">
        <v>8375</v>
      </c>
      <c r="E52" s="3">
        <v>0.13500000000000001</v>
      </c>
      <c r="F52" t="s">
        <v>24</v>
      </c>
      <c r="G52" t="s">
        <v>16</v>
      </c>
      <c r="H52">
        <v>842537</v>
      </c>
      <c r="I52">
        <v>858155</v>
      </c>
      <c r="J52" s="3">
        <v>5.0000000000000001E-3</v>
      </c>
    </row>
    <row r="53" spans="1:10" x14ac:dyDescent="0.35">
      <c r="A53">
        <v>2023</v>
      </c>
      <c r="B53" t="s">
        <v>14</v>
      </c>
      <c r="C53">
        <v>2466622</v>
      </c>
      <c r="D53">
        <v>25669</v>
      </c>
      <c r="E53" s="3">
        <v>0.39300000000000002</v>
      </c>
      <c r="F53" t="s">
        <v>25</v>
      </c>
      <c r="G53" t="s">
        <v>16</v>
      </c>
      <c r="H53">
        <v>2457493</v>
      </c>
      <c r="I53">
        <v>2475751</v>
      </c>
      <c r="J53" s="3">
        <v>2E-3</v>
      </c>
    </row>
    <row r="54" spans="1:10" x14ac:dyDescent="0.35">
      <c r="A54">
        <v>2023</v>
      </c>
      <c r="B54" t="s">
        <v>14</v>
      </c>
      <c r="C54">
        <v>855401</v>
      </c>
      <c r="D54">
        <v>8221</v>
      </c>
      <c r="E54" s="3">
        <v>0.13600000000000001</v>
      </c>
      <c r="F54" t="s">
        <v>26</v>
      </c>
      <c r="G54" t="s">
        <v>16</v>
      </c>
      <c r="H54">
        <v>848769</v>
      </c>
      <c r="I54">
        <v>862033</v>
      </c>
      <c r="J54" s="3">
        <v>4.0000000000000001E-3</v>
      </c>
    </row>
    <row r="55" spans="1:10" x14ac:dyDescent="0.35">
      <c r="A55">
        <v>2023</v>
      </c>
      <c r="B55" t="s">
        <v>14</v>
      </c>
      <c r="C55">
        <v>1218448</v>
      </c>
      <c r="D55">
        <v>15880</v>
      </c>
      <c r="E55" s="3">
        <v>0.19400000000000001</v>
      </c>
      <c r="F55" t="s">
        <v>27</v>
      </c>
      <c r="G55" t="s">
        <v>16</v>
      </c>
      <c r="H55">
        <v>1214434</v>
      </c>
      <c r="I55">
        <v>1222462</v>
      </c>
      <c r="J55" s="3">
        <v>2E-3</v>
      </c>
    </row>
    <row r="56" spans="1:10" x14ac:dyDescent="0.35">
      <c r="A56">
        <v>2023</v>
      </c>
      <c r="B56" t="s">
        <v>14</v>
      </c>
      <c r="C56">
        <v>284110</v>
      </c>
      <c r="D56">
        <v>2677</v>
      </c>
      <c r="E56" s="3">
        <v>4.4999999999999998E-2</v>
      </c>
      <c r="F56" t="s">
        <v>28</v>
      </c>
      <c r="G56" t="s">
        <v>16</v>
      </c>
      <c r="H56">
        <v>278887</v>
      </c>
      <c r="I56">
        <v>289333</v>
      </c>
      <c r="J56" s="3">
        <v>8.9999999999999993E-3</v>
      </c>
    </row>
    <row r="57" spans="1:10" x14ac:dyDescent="0.35">
      <c r="A57">
        <v>2023</v>
      </c>
      <c r="B57" t="s">
        <v>18</v>
      </c>
      <c r="C57">
        <v>82323</v>
      </c>
      <c r="D57">
        <v>801</v>
      </c>
      <c r="E57" s="3">
        <v>0.114</v>
      </c>
      <c r="F57" t="s">
        <v>23</v>
      </c>
      <c r="G57" t="s">
        <v>16</v>
      </c>
      <c r="H57">
        <v>77229</v>
      </c>
      <c r="I57">
        <v>87417</v>
      </c>
      <c r="J57" s="3">
        <v>3.1E-2</v>
      </c>
    </row>
    <row r="58" spans="1:10" x14ac:dyDescent="0.35">
      <c r="A58">
        <v>2023</v>
      </c>
      <c r="B58" t="s">
        <v>18</v>
      </c>
      <c r="C58">
        <v>111707</v>
      </c>
      <c r="D58">
        <v>828</v>
      </c>
      <c r="E58" s="3">
        <v>0.155</v>
      </c>
      <c r="F58" t="s">
        <v>24</v>
      </c>
      <c r="G58" t="s">
        <v>16</v>
      </c>
      <c r="H58">
        <v>105173</v>
      </c>
      <c r="I58">
        <v>118241</v>
      </c>
      <c r="J58" s="3">
        <v>2.9000000000000001E-2</v>
      </c>
    </row>
    <row r="59" spans="1:10" x14ac:dyDescent="0.35">
      <c r="A59">
        <v>2023</v>
      </c>
      <c r="B59" t="s">
        <v>18</v>
      </c>
      <c r="C59">
        <v>250978</v>
      </c>
      <c r="D59">
        <v>1989</v>
      </c>
      <c r="E59" s="3">
        <v>0.34899999999999998</v>
      </c>
      <c r="F59" t="s">
        <v>25</v>
      </c>
      <c r="G59" t="s">
        <v>16</v>
      </c>
      <c r="H59">
        <v>243227</v>
      </c>
      <c r="I59">
        <v>258729</v>
      </c>
      <c r="J59" s="3">
        <v>1.6E-2</v>
      </c>
    </row>
    <row r="60" spans="1:10" x14ac:dyDescent="0.35">
      <c r="A60">
        <v>2023</v>
      </c>
      <c r="B60" t="s">
        <v>18</v>
      </c>
      <c r="C60">
        <v>143006</v>
      </c>
      <c r="D60">
        <v>1051</v>
      </c>
      <c r="E60" s="3">
        <v>0.19900000000000001</v>
      </c>
      <c r="F60" t="s">
        <v>26</v>
      </c>
      <c r="G60" t="s">
        <v>16</v>
      </c>
      <c r="H60">
        <v>137472</v>
      </c>
      <c r="I60">
        <v>148540</v>
      </c>
      <c r="J60" s="3">
        <v>1.9E-2</v>
      </c>
    </row>
    <row r="61" spans="1:10" x14ac:dyDescent="0.35">
      <c r="A61">
        <v>2023</v>
      </c>
      <c r="B61" t="s">
        <v>18</v>
      </c>
      <c r="C61">
        <v>75272</v>
      </c>
      <c r="D61">
        <v>758</v>
      </c>
      <c r="E61" s="3">
        <v>0.105</v>
      </c>
      <c r="F61" t="s">
        <v>27</v>
      </c>
      <c r="G61" t="s">
        <v>16</v>
      </c>
      <c r="H61">
        <v>72320</v>
      </c>
      <c r="I61">
        <v>78224</v>
      </c>
      <c r="J61" s="3">
        <v>0.02</v>
      </c>
    </row>
    <row r="62" spans="1:10" x14ac:dyDescent="0.35">
      <c r="A62">
        <v>2023</v>
      </c>
      <c r="B62" t="s">
        <v>18</v>
      </c>
      <c r="C62">
        <v>55828</v>
      </c>
      <c r="D62">
        <v>344</v>
      </c>
      <c r="E62" s="3">
        <v>7.8E-2</v>
      </c>
      <c r="F62" t="s">
        <v>28</v>
      </c>
      <c r="G62" t="s">
        <v>16</v>
      </c>
      <c r="H62">
        <v>50686</v>
      </c>
      <c r="I62">
        <v>60970</v>
      </c>
      <c r="J62" s="3">
        <v>4.5999999999999999E-2</v>
      </c>
    </row>
    <row r="63" spans="1:10" x14ac:dyDescent="0.35">
      <c r="A63">
        <v>2024</v>
      </c>
      <c r="B63" t="s">
        <v>14</v>
      </c>
      <c r="C63">
        <v>623479</v>
      </c>
      <c r="D63">
        <v>7022</v>
      </c>
      <c r="E63" s="3">
        <v>9.8000000000000004E-2</v>
      </c>
      <c r="F63" t="s">
        <v>23</v>
      </c>
      <c r="G63" t="s">
        <v>16</v>
      </c>
      <c r="H63">
        <v>616801</v>
      </c>
      <c r="I63">
        <v>630157</v>
      </c>
      <c r="J63" s="3">
        <v>5.0000000000000001E-3</v>
      </c>
    </row>
    <row r="64" spans="1:10" x14ac:dyDescent="0.35">
      <c r="A64">
        <v>2024</v>
      </c>
      <c r="B64" t="s">
        <v>14</v>
      </c>
      <c r="C64">
        <v>875646</v>
      </c>
      <c r="D64">
        <v>8740</v>
      </c>
      <c r="E64" s="3">
        <v>0.13800000000000001</v>
      </c>
      <c r="F64" t="s">
        <v>24</v>
      </c>
      <c r="G64" t="s">
        <v>16</v>
      </c>
      <c r="H64">
        <v>867672</v>
      </c>
      <c r="I64">
        <v>883620</v>
      </c>
      <c r="J64" s="3">
        <v>5.0000000000000001E-3</v>
      </c>
    </row>
    <row r="65" spans="1:10" x14ac:dyDescent="0.35">
      <c r="A65">
        <v>2024</v>
      </c>
      <c r="B65" t="s">
        <v>14</v>
      </c>
      <c r="C65">
        <v>2467670</v>
      </c>
      <c r="D65">
        <v>25742</v>
      </c>
      <c r="E65" s="3">
        <v>0.38800000000000001</v>
      </c>
      <c r="F65" t="s">
        <v>25</v>
      </c>
      <c r="G65" t="s">
        <v>16</v>
      </c>
      <c r="H65">
        <v>2458719</v>
      </c>
      <c r="I65">
        <v>2476621</v>
      </c>
      <c r="J65" s="3">
        <v>2E-3</v>
      </c>
    </row>
    <row r="66" spans="1:10" x14ac:dyDescent="0.35">
      <c r="A66">
        <v>2024</v>
      </c>
      <c r="B66" t="s">
        <v>14</v>
      </c>
      <c r="C66">
        <v>848634</v>
      </c>
      <c r="D66">
        <v>8193</v>
      </c>
      <c r="E66" s="3">
        <v>0.13400000000000001</v>
      </c>
      <c r="F66" t="s">
        <v>26</v>
      </c>
      <c r="G66" t="s">
        <v>16</v>
      </c>
      <c r="H66">
        <v>840657</v>
      </c>
      <c r="I66">
        <v>856611</v>
      </c>
      <c r="J66" s="3">
        <v>5.0000000000000001E-3</v>
      </c>
    </row>
    <row r="67" spans="1:10" x14ac:dyDescent="0.35">
      <c r="A67">
        <v>2024</v>
      </c>
      <c r="B67" t="s">
        <v>14</v>
      </c>
      <c r="C67">
        <v>1255821</v>
      </c>
      <c r="D67">
        <v>16430</v>
      </c>
      <c r="E67" s="3">
        <v>0.19800000000000001</v>
      </c>
      <c r="F67" t="s">
        <v>27</v>
      </c>
      <c r="G67" t="s">
        <v>16</v>
      </c>
      <c r="H67">
        <v>1252365</v>
      </c>
      <c r="I67">
        <v>1259277</v>
      </c>
      <c r="J67" s="3">
        <v>1E-3</v>
      </c>
    </row>
    <row r="68" spans="1:10" x14ac:dyDescent="0.35">
      <c r="A68">
        <v>2024</v>
      </c>
      <c r="B68" t="s">
        <v>14</v>
      </c>
      <c r="C68">
        <v>282987</v>
      </c>
      <c r="D68">
        <v>2626</v>
      </c>
      <c r="E68" s="3">
        <v>4.4999999999999998E-2</v>
      </c>
      <c r="F68" t="s">
        <v>28</v>
      </c>
      <c r="G68" t="s">
        <v>16</v>
      </c>
      <c r="H68">
        <v>278249</v>
      </c>
      <c r="I68">
        <v>287725</v>
      </c>
      <c r="J68" s="3">
        <v>8.0000000000000002E-3</v>
      </c>
    </row>
    <row r="69" spans="1:10" x14ac:dyDescent="0.35">
      <c r="A69">
        <v>2024</v>
      </c>
      <c r="B69" t="s">
        <v>18</v>
      </c>
      <c r="C69">
        <v>83809</v>
      </c>
      <c r="D69">
        <v>775</v>
      </c>
      <c r="E69" s="3">
        <v>0.107</v>
      </c>
      <c r="F69" t="s">
        <v>23</v>
      </c>
      <c r="G69" t="s">
        <v>16</v>
      </c>
      <c r="H69">
        <v>78076</v>
      </c>
      <c r="I69">
        <v>89542</v>
      </c>
      <c r="J69" s="3">
        <v>3.4000000000000002E-2</v>
      </c>
    </row>
    <row r="70" spans="1:10" x14ac:dyDescent="0.35">
      <c r="A70">
        <v>2024</v>
      </c>
      <c r="B70" t="s">
        <v>18</v>
      </c>
      <c r="C70">
        <v>124494</v>
      </c>
      <c r="D70">
        <v>834</v>
      </c>
      <c r="E70" s="3">
        <v>0.159</v>
      </c>
      <c r="F70" t="s">
        <v>24</v>
      </c>
      <c r="G70" t="s">
        <v>16</v>
      </c>
      <c r="H70">
        <v>118283</v>
      </c>
      <c r="I70">
        <v>130705</v>
      </c>
      <c r="J70" s="3">
        <v>2.5000000000000001E-2</v>
      </c>
    </row>
    <row r="71" spans="1:10" x14ac:dyDescent="0.35">
      <c r="A71">
        <v>2024</v>
      </c>
      <c r="B71" t="s">
        <v>18</v>
      </c>
      <c r="C71">
        <v>272117</v>
      </c>
      <c r="D71">
        <v>2033</v>
      </c>
      <c r="E71" s="3">
        <v>0.34799999999999998</v>
      </c>
      <c r="F71" t="s">
        <v>25</v>
      </c>
      <c r="G71" t="s">
        <v>16</v>
      </c>
      <c r="H71">
        <v>263333</v>
      </c>
      <c r="I71">
        <v>280901</v>
      </c>
      <c r="J71" s="3">
        <v>1.6E-2</v>
      </c>
    </row>
    <row r="72" spans="1:10" x14ac:dyDescent="0.35">
      <c r="A72">
        <v>2024</v>
      </c>
      <c r="B72" t="s">
        <v>18</v>
      </c>
      <c r="C72">
        <v>156380</v>
      </c>
      <c r="D72">
        <v>1070</v>
      </c>
      <c r="E72" s="3">
        <v>0.2</v>
      </c>
      <c r="F72" t="s">
        <v>26</v>
      </c>
      <c r="G72" t="s">
        <v>16</v>
      </c>
      <c r="H72">
        <v>147848</v>
      </c>
      <c r="I72">
        <v>164912</v>
      </c>
      <c r="J72" s="3">
        <v>2.7E-2</v>
      </c>
    </row>
    <row r="73" spans="1:10" x14ac:dyDescent="0.35">
      <c r="A73">
        <v>2024</v>
      </c>
      <c r="B73" t="s">
        <v>18</v>
      </c>
      <c r="C73">
        <v>80680</v>
      </c>
      <c r="D73">
        <v>813</v>
      </c>
      <c r="E73" s="3">
        <v>0.10299999999999999</v>
      </c>
      <c r="F73" t="s">
        <v>27</v>
      </c>
      <c r="G73" t="s">
        <v>16</v>
      </c>
      <c r="H73">
        <v>77419</v>
      </c>
      <c r="I73">
        <v>83941</v>
      </c>
      <c r="J73" s="3">
        <v>0.02</v>
      </c>
    </row>
    <row r="74" spans="1:10" x14ac:dyDescent="0.35">
      <c r="A74">
        <v>2024</v>
      </c>
      <c r="B74" t="s">
        <v>18</v>
      </c>
      <c r="C74">
        <v>64454</v>
      </c>
      <c r="D74">
        <v>339</v>
      </c>
      <c r="E74" s="3">
        <v>8.2000000000000003E-2</v>
      </c>
      <c r="F74" t="s">
        <v>28</v>
      </c>
      <c r="G74" t="s">
        <v>16</v>
      </c>
      <c r="H74">
        <v>59088</v>
      </c>
      <c r="I74">
        <v>69820</v>
      </c>
      <c r="J74" s="3">
        <v>4.2000000000000003E-2</v>
      </c>
    </row>
    <row r="75" spans="1:10" x14ac:dyDescent="0.35">
      <c r="A75">
        <v>2021</v>
      </c>
      <c r="B75" t="s">
        <v>14</v>
      </c>
      <c r="C75">
        <v>608544</v>
      </c>
      <c r="D75">
        <v>6817</v>
      </c>
      <c r="E75" s="3">
        <v>9.7000000000000003E-2</v>
      </c>
      <c r="F75" t="s">
        <v>23</v>
      </c>
      <c r="G75" t="s">
        <v>19</v>
      </c>
      <c r="H75">
        <v>602911</v>
      </c>
      <c r="I75">
        <v>614177</v>
      </c>
      <c r="J75" s="3">
        <v>5.0000000000000001E-3</v>
      </c>
    </row>
    <row r="76" spans="1:10" x14ac:dyDescent="0.35">
      <c r="A76">
        <v>2021</v>
      </c>
      <c r="B76" t="s">
        <v>14</v>
      </c>
      <c r="C76">
        <v>867101</v>
      </c>
      <c r="D76">
        <v>8569</v>
      </c>
      <c r="E76" s="3">
        <v>0.13800000000000001</v>
      </c>
      <c r="F76" t="s">
        <v>24</v>
      </c>
      <c r="G76" t="s">
        <v>19</v>
      </c>
      <c r="H76">
        <v>860344</v>
      </c>
      <c r="I76">
        <v>873858</v>
      </c>
      <c r="J76" s="3">
        <v>4.0000000000000001E-3</v>
      </c>
    </row>
    <row r="77" spans="1:10" x14ac:dyDescent="0.35">
      <c r="A77">
        <v>2021</v>
      </c>
      <c r="B77" t="s">
        <v>14</v>
      </c>
      <c r="C77">
        <v>2492145</v>
      </c>
      <c r="D77">
        <v>25952</v>
      </c>
      <c r="E77" s="3">
        <v>0.39700000000000002</v>
      </c>
      <c r="F77" t="s">
        <v>25</v>
      </c>
      <c r="G77" t="s">
        <v>19</v>
      </c>
      <c r="H77">
        <v>2484822</v>
      </c>
      <c r="I77">
        <v>2499468</v>
      </c>
      <c r="J77" s="3">
        <v>1E-3</v>
      </c>
    </row>
    <row r="78" spans="1:10" x14ac:dyDescent="0.35">
      <c r="A78">
        <v>2021</v>
      </c>
      <c r="B78" t="s">
        <v>14</v>
      </c>
      <c r="C78">
        <v>873586</v>
      </c>
      <c r="D78">
        <v>8468</v>
      </c>
      <c r="E78" s="3">
        <v>0.13900000000000001</v>
      </c>
      <c r="F78" t="s">
        <v>26</v>
      </c>
      <c r="G78" t="s">
        <v>19</v>
      </c>
      <c r="H78">
        <v>866695</v>
      </c>
      <c r="I78">
        <v>880477</v>
      </c>
      <c r="J78" s="3">
        <v>4.0000000000000001E-3</v>
      </c>
    </row>
    <row r="79" spans="1:10" x14ac:dyDescent="0.35">
      <c r="A79">
        <v>2021</v>
      </c>
      <c r="B79" t="s">
        <v>14</v>
      </c>
      <c r="C79">
        <v>1147520</v>
      </c>
      <c r="D79">
        <v>14755</v>
      </c>
      <c r="E79" s="3">
        <v>0.183</v>
      </c>
      <c r="F79" t="s">
        <v>27</v>
      </c>
      <c r="G79" t="s">
        <v>19</v>
      </c>
      <c r="H79">
        <v>1143091</v>
      </c>
      <c r="I79">
        <v>1151949</v>
      </c>
      <c r="J79" s="3">
        <v>2E-3</v>
      </c>
    </row>
    <row r="80" spans="1:10" x14ac:dyDescent="0.35">
      <c r="A80">
        <v>2021</v>
      </c>
      <c r="B80" t="s">
        <v>14</v>
      </c>
      <c r="C80">
        <v>295734</v>
      </c>
      <c r="D80">
        <v>2834</v>
      </c>
      <c r="E80" s="3">
        <v>4.7E-2</v>
      </c>
      <c r="F80" t="s">
        <v>28</v>
      </c>
      <c r="G80" t="s">
        <v>19</v>
      </c>
      <c r="H80">
        <v>290983</v>
      </c>
      <c r="I80">
        <v>300485</v>
      </c>
      <c r="J80" s="3">
        <v>8.0000000000000002E-3</v>
      </c>
    </row>
    <row r="81" spans="1:10" x14ac:dyDescent="0.35">
      <c r="A81">
        <v>2021</v>
      </c>
      <c r="B81" t="s">
        <v>20</v>
      </c>
      <c r="C81">
        <v>48237</v>
      </c>
      <c r="D81">
        <v>528</v>
      </c>
      <c r="E81" s="3">
        <v>0.112</v>
      </c>
      <c r="F81" t="s">
        <v>23</v>
      </c>
      <c r="G81" t="s">
        <v>19</v>
      </c>
      <c r="H81">
        <v>43897</v>
      </c>
      <c r="I81">
        <v>52577</v>
      </c>
      <c r="J81" s="3">
        <v>4.4999999999999998E-2</v>
      </c>
    </row>
    <row r="82" spans="1:10" x14ac:dyDescent="0.35">
      <c r="A82">
        <v>2021</v>
      </c>
      <c r="B82" t="s">
        <v>20</v>
      </c>
      <c r="C82">
        <v>69283</v>
      </c>
      <c r="D82">
        <v>482</v>
      </c>
      <c r="E82" s="3">
        <v>0.16</v>
      </c>
      <c r="F82" t="s">
        <v>24</v>
      </c>
      <c r="G82" t="s">
        <v>19</v>
      </c>
      <c r="H82">
        <v>64256</v>
      </c>
      <c r="I82">
        <v>74310</v>
      </c>
      <c r="J82" s="3">
        <v>3.5999999999999997E-2</v>
      </c>
    </row>
    <row r="83" spans="1:10" x14ac:dyDescent="0.35">
      <c r="A83">
        <v>2021</v>
      </c>
      <c r="B83" t="s">
        <v>20</v>
      </c>
      <c r="C83">
        <v>168257</v>
      </c>
      <c r="D83">
        <v>1362</v>
      </c>
      <c r="E83" s="3">
        <v>0.39</v>
      </c>
      <c r="F83" t="s">
        <v>25</v>
      </c>
      <c r="G83" t="s">
        <v>19</v>
      </c>
      <c r="H83">
        <v>162158</v>
      </c>
      <c r="I83">
        <v>174356</v>
      </c>
      <c r="J83" s="3">
        <v>1.7999999999999999E-2</v>
      </c>
    </row>
    <row r="84" spans="1:10" x14ac:dyDescent="0.35">
      <c r="A84">
        <v>2021</v>
      </c>
      <c r="B84" t="s">
        <v>20</v>
      </c>
      <c r="C84">
        <v>70439</v>
      </c>
      <c r="D84">
        <v>504</v>
      </c>
      <c r="E84" s="3">
        <v>0.16300000000000001</v>
      </c>
      <c r="F84" t="s">
        <v>26</v>
      </c>
      <c r="G84" t="s">
        <v>19</v>
      </c>
      <c r="H84">
        <v>64704</v>
      </c>
      <c r="I84">
        <v>76174</v>
      </c>
      <c r="J84" s="3">
        <v>4.1000000000000002E-2</v>
      </c>
    </row>
    <row r="85" spans="1:10" x14ac:dyDescent="0.35">
      <c r="A85">
        <v>2021</v>
      </c>
      <c r="B85" t="s">
        <v>20</v>
      </c>
      <c r="C85">
        <v>50956</v>
      </c>
      <c r="D85">
        <v>535</v>
      </c>
      <c r="E85" s="3">
        <v>0.11799999999999999</v>
      </c>
      <c r="F85" t="s">
        <v>27</v>
      </c>
      <c r="G85" t="s">
        <v>19</v>
      </c>
      <c r="H85">
        <v>48256</v>
      </c>
      <c r="I85">
        <v>53656</v>
      </c>
      <c r="J85" s="3">
        <v>2.7E-2</v>
      </c>
    </row>
    <row r="86" spans="1:10" x14ac:dyDescent="0.35">
      <c r="A86">
        <v>2021</v>
      </c>
      <c r="B86" t="s">
        <v>20</v>
      </c>
      <c r="C86">
        <v>24629</v>
      </c>
      <c r="D86">
        <v>158</v>
      </c>
      <c r="E86" s="3">
        <v>5.7000000000000002E-2</v>
      </c>
      <c r="F86" t="s">
        <v>28</v>
      </c>
      <c r="G86" t="s">
        <v>19</v>
      </c>
      <c r="H86">
        <v>21111</v>
      </c>
      <c r="I86">
        <v>28147</v>
      </c>
      <c r="J86" s="3">
        <v>7.1999999999999995E-2</v>
      </c>
    </row>
    <row r="87" spans="1:10" x14ac:dyDescent="0.35">
      <c r="A87">
        <v>2021</v>
      </c>
      <c r="B87" t="s">
        <v>21</v>
      </c>
      <c r="C87">
        <v>14022</v>
      </c>
      <c r="D87">
        <v>137</v>
      </c>
      <c r="E87" s="3">
        <v>0.115</v>
      </c>
      <c r="F87" t="s">
        <v>23</v>
      </c>
      <c r="G87" t="s">
        <v>19</v>
      </c>
      <c r="H87">
        <v>10631</v>
      </c>
      <c r="I87">
        <v>17413</v>
      </c>
      <c r="J87" s="3">
        <v>0.122</v>
      </c>
    </row>
    <row r="88" spans="1:10" x14ac:dyDescent="0.35">
      <c r="A88">
        <v>2021</v>
      </c>
      <c r="B88" t="s">
        <v>21</v>
      </c>
      <c r="C88">
        <v>21613</v>
      </c>
      <c r="D88">
        <v>154</v>
      </c>
      <c r="E88" s="3">
        <v>0.17699999999999999</v>
      </c>
      <c r="F88" t="s">
        <v>24</v>
      </c>
      <c r="G88" t="s">
        <v>19</v>
      </c>
      <c r="H88">
        <v>17701</v>
      </c>
      <c r="I88">
        <v>25525</v>
      </c>
      <c r="J88" s="3">
        <v>9.0999999999999998E-2</v>
      </c>
    </row>
    <row r="89" spans="1:10" x14ac:dyDescent="0.35">
      <c r="A89">
        <v>2021</v>
      </c>
      <c r="B89" t="s">
        <v>21</v>
      </c>
      <c r="C89">
        <v>32727</v>
      </c>
      <c r="D89">
        <v>231</v>
      </c>
      <c r="E89" s="3">
        <v>0.26800000000000002</v>
      </c>
      <c r="F89" t="s">
        <v>25</v>
      </c>
      <c r="G89" t="s">
        <v>19</v>
      </c>
      <c r="H89">
        <v>27573</v>
      </c>
      <c r="I89">
        <v>37881</v>
      </c>
      <c r="J89" s="3">
        <v>7.9000000000000001E-2</v>
      </c>
    </row>
    <row r="90" spans="1:10" x14ac:dyDescent="0.35">
      <c r="A90">
        <v>2021</v>
      </c>
      <c r="B90" t="s">
        <v>21</v>
      </c>
      <c r="C90">
        <v>31790</v>
      </c>
      <c r="D90">
        <v>235</v>
      </c>
      <c r="E90" s="3">
        <v>0.26</v>
      </c>
      <c r="F90" t="s">
        <v>26</v>
      </c>
      <c r="G90" t="s">
        <v>19</v>
      </c>
      <c r="H90">
        <v>26523</v>
      </c>
      <c r="I90">
        <v>37057</v>
      </c>
      <c r="J90" s="3">
        <v>8.3000000000000004E-2</v>
      </c>
    </row>
    <row r="91" spans="1:10" x14ac:dyDescent="0.35">
      <c r="A91">
        <v>2021</v>
      </c>
      <c r="B91" t="s">
        <v>21</v>
      </c>
      <c r="C91">
        <v>9621</v>
      </c>
      <c r="D91">
        <v>75</v>
      </c>
      <c r="E91" s="3">
        <v>7.9000000000000001E-2</v>
      </c>
      <c r="F91" t="s">
        <v>27</v>
      </c>
      <c r="G91" t="s">
        <v>19</v>
      </c>
      <c r="H91">
        <v>7040</v>
      </c>
      <c r="I91">
        <v>12202</v>
      </c>
      <c r="J91" s="3">
        <v>0.13500000000000001</v>
      </c>
    </row>
    <row r="92" spans="1:10" x14ac:dyDescent="0.35">
      <c r="A92">
        <v>2021</v>
      </c>
      <c r="B92" t="s">
        <v>21</v>
      </c>
      <c r="C92">
        <v>12556</v>
      </c>
      <c r="D92">
        <v>84</v>
      </c>
      <c r="E92" s="3">
        <v>0.10299999999999999</v>
      </c>
      <c r="F92" t="s">
        <v>28</v>
      </c>
      <c r="G92" t="s">
        <v>19</v>
      </c>
      <c r="H92">
        <v>9101</v>
      </c>
      <c r="I92">
        <v>16011</v>
      </c>
      <c r="J92" s="3">
        <v>0.13800000000000001</v>
      </c>
    </row>
    <row r="93" spans="1:10" x14ac:dyDescent="0.35">
      <c r="A93">
        <v>2021</v>
      </c>
      <c r="B93" t="s">
        <v>22</v>
      </c>
      <c r="C93">
        <v>17259</v>
      </c>
      <c r="D93">
        <v>190</v>
      </c>
      <c r="E93" s="3">
        <v>0.11799999999999999</v>
      </c>
      <c r="F93" t="s">
        <v>23</v>
      </c>
      <c r="G93" t="s">
        <v>19</v>
      </c>
      <c r="H93">
        <v>13494</v>
      </c>
      <c r="I93">
        <v>21024</v>
      </c>
      <c r="J93" s="3">
        <v>0.11</v>
      </c>
    </row>
    <row r="94" spans="1:10" x14ac:dyDescent="0.35">
      <c r="A94">
        <v>2021</v>
      </c>
      <c r="B94" t="s">
        <v>22</v>
      </c>
      <c r="C94">
        <v>24109</v>
      </c>
      <c r="D94">
        <v>173</v>
      </c>
      <c r="E94" s="3">
        <v>0.16500000000000001</v>
      </c>
      <c r="F94" t="s">
        <v>24</v>
      </c>
      <c r="G94" t="s">
        <v>19</v>
      </c>
      <c r="H94">
        <v>19692</v>
      </c>
      <c r="I94">
        <v>28526</v>
      </c>
      <c r="J94" s="3">
        <v>9.1999999999999998E-2</v>
      </c>
    </row>
    <row r="95" spans="1:10" x14ac:dyDescent="0.35">
      <c r="A95">
        <v>2021</v>
      </c>
      <c r="B95" t="s">
        <v>22</v>
      </c>
      <c r="C95">
        <v>41407</v>
      </c>
      <c r="D95">
        <v>344</v>
      </c>
      <c r="E95" s="3">
        <v>0.28399999999999997</v>
      </c>
      <c r="F95" t="s">
        <v>25</v>
      </c>
      <c r="G95" t="s">
        <v>19</v>
      </c>
      <c r="H95">
        <v>36349</v>
      </c>
      <c r="I95">
        <v>46465</v>
      </c>
      <c r="J95" s="3">
        <v>6.0999999999999999E-2</v>
      </c>
    </row>
    <row r="96" spans="1:10" x14ac:dyDescent="0.35">
      <c r="A96">
        <v>2021</v>
      </c>
      <c r="B96" t="s">
        <v>22</v>
      </c>
      <c r="C96">
        <v>38084</v>
      </c>
      <c r="D96">
        <v>318</v>
      </c>
      <c r="E96" s="3">
        <v>0.26100000000000001</v>
      </c>
      <c r="F96" t="s">
        <v>26</v>
      </c>
      <c r="G96" t="s">
        <v>19</v>
      </c>
      <c r="H96">
        <v>33147</v>
      </c>
      <c r="I96">
        <v>43021</v>
      </c>
      <c r="J96" s="3">
        <v>6.5000000000000002E-2</v>
      </c>
    </row>
    <row r="97" spans="1:10" x14ac:dyDescent="0.35">
      <c r="A97">
        <v>2021</v>
      </c>
      <c r="B97" t="s">
        <v>22</v>
      </c>
      <c r="C97">
        <v>10108</v>
      </c>
      <c r="D97">
        <v>95</v>
      </c>
      <c r="E97" s="3">
        <v>6.9000000000000006E-2</v>
      </c>
      <c r="F97" t="s">
        <v>27</v>
      </c>
      <c r="G97" t="s">
        <v>19</v>
      </c>
      <c r="H97">
        <v>7901</v>
      </c>
      <c r="I97">
        <v>12315</v>
      </c>
      <c r="J97" s="3">
        <v>0.11</v>
      </c>
    </row>
    <row r="98" spans="1:10" x14ac:dyDescent="0.35">
      <c r="A98">
        <v>2021</v>
      </c>
      <c r="B98" t="s">
        <v>22</v>
      </c>
      <c r="C98">
        <v>14996</v>
      </c>
      <c r="D98">
        <v>108</v>
      </c>
      <c r="E98" s="3">
        <v>0.10299999999999999</v>
      </c>
      <c r="F98" t="s">
        <v>28</v>
      </c>
      <c r="G98" t="s">
        <v>19</v>
      </c>
      <c r="H98">
        <v>11684</v>
      </c>
      <c r="I98">
        <v>18308</v>
      </c>
      <c r="J98" s="3">
        <v>0.111</v>
      </c>
    </row>
    <row r="99" spans="1:10" x14ac:dyDescent="0.35">
      <c r="A99">
        <v>2022</v>
      </c>
      <c r="B99" t="s">
        <v>14</v>
      </c>
      <c r="C99">
        <v>616543</v>
      </c>
      <c r="D99">
        <v>6678</v>
      </c>
      <c r="E99" s="3">
        <v>9.8000000000000004E-2</v>
      </c>
      <c r="F99" t="s">
        <v>23</v>
      </c>
      <c r="G99" t="s">
        <v>19</v>
      </c>
      <c r="H99">
        <v>611388</v>
      </c>
      <c r="I99">
        <v>621698</v>
      </c>
      <c r="J99" s="3">
        <v>4.0000000000000001E-3</v>
      </c>
    </row>
    <row r="100" spans="1:10" x14ac:dyDescent="0.35">
      <c r="A100">
        <v>2022</v>
      </c>
      <c r="B100" t="s">
        <v>14</v>
      </c>
      <c r="C100">
        <v>853217</v>
      </c>
      <c r="D100">
        <v>8730</v>
      </c>
      <c r="E100" s="3">
        <v>0.13600000000000001</v>
      </c>
      <c r="F100" t="s">
        <v>24</v>
      </c>
      <c r="G100" t="s">
        <v>19</v>
      </c>
      <c r="H100">
        <v>847371</v>
      </c>
      <c r="I100">
        <v>859063</v>
      </c>
      <c r="J100" s="3">
        <v>3.0000000000000001E-3</v>
      </c>
    </row>
    <row r="101" spans="1:10" x14ac:dyDescent="0.35">
      <c r="A101">
        <v>2022</v>
      </c>
      <c r="B101" t="s">
        <v>14</v>
      </c>
      <c r="C101">
        <v>2470255</v>
      </c>
      <c r="D101">
        <v>25739</v>
      </c>
      <c r="E101" s="3">
        <v>0.39400000000000002</v>
      </c>
      <c r="F101" t="s">
        <v>25</v>
      </c>
      <c r="G101" t="s">
        <v>19</v>
      </c>
      <c r="H101">
        <v>2463098</v>
      </c>
      <c r="I101">
        <v>2477412</v>
      </c>
      <c r="J101" s="3">
        <v>1E-3</v>
      </c>
    </row>
    <row r="102" spans="1:10" x14ac:dyDescent="0.35">
      <c r="A102">
        <v>2022</v>
      </c>
      <c r="B102" t="s">
        <v>14</v>
      </c>
      <c r="C102">
        <v>850002</v>
      </c>
      <c r="D102">
        <v>8217</v>
      </c>
      <c r="E102" s="3">
        <v>0.13600000000000001</v>
      </c>
      <c r="F102" t="s">
        <v>26</v>
      </c>
      <c r="G102" t="s">
        <v>19</v>
      </c>
      <c r="H102">
        <v>843362</v>
      </c>
      <c r="I102">
        <v>856642</v>
      </c>
      <c r="J102" s="3">
        <v>4.0000000000000001E-3</v>
      </c>
    </row>
    <row r="103" spans="1:10" x14ac:dyDescent="0.35">
      <c r="A103">
        <v>2022</v>
      </c>
      <c r="B103" t="s">
        <v>14</v>
      </c>
      <c r="C103">
        <v>1190263</v>
      </c>
      <c r="D103">
        <v>15220</v>
      </c>
      <c r="E103" s="3">
        <v>0.19</v>
      </c>
      <c r="F103" t="s">
        <v>27</v>
      </c>
      <c r="G103" t="s">
        <v>19</v>
      </c>
      <c r="H103">
        <v>1186604</v>
      </c>
      <c r="I103">
        <v>1193922</v>
      </c>
      <c r="J103" s="3">
        <v>2E-3</v>
      </c>
    </row>
    <row r="104" spans="1:10" x14ac:dyDescent="0.35">
      <c r="A104">
        <v>2022</v>
      </c>
      <c r="B104" t="s">
        <v>14</v>
      </c>
      <c r="C104">
        <v>285729</v>
      </c>
      <c r="D104">
        <v>2695</v>
      </c>
      <c r="E104" s="3">
        <v>4.5999999999999999E-2</v>
      </c>
      <c r="F104" t="s">
        <v>28</v>
      </c>
      <c r="G104" t="s">
        <v>19</v>
      </c>
      <c r="H104">
        <v>281337</v>
      </c>
      <c r="I104">
        <v>290121</v>
      </c>
      <c r="J104" s="3">
        <v>8.0000000000000002E-3</v>
      </c>
    </row>
    <row r="105" spans="1:10" x14ac:dyDescent="0.35">
      <c r="A105">
        <v>2022</v>
      </c>
      <c r="B105" t="s">
        <v>20</v>
      </c>
      <c r="C105">
        <v>52964</v>
      </c>
      <c r="D105">
        <v>536</v>
      </c>
      <c r="E105" s="3">
        <v>0.115</v>
      </c>
      <c r="F105" t="s">
        <v>23</v>
      </c>
      <c r="G105" t="s">
        <v>19</v>
      </c>
      <c r="H105">
        <v>49781</v>
      </c>
      <c r="I105">
        <v>56147</v>
      </c>
      <c r="J105" s="3">
        <v>0.03</v>
      </c>
    </row>
    <row r="106" spans="1:10" x14ac:dyDescent="0.35">
      <c r="A106">
        <v>2022</v>
      </c>
      <c r="B106" t="s">
        <v>20</v>
      </c>
      <c r="C106">
        <v>77296</v>
      </c>
      <c r="D106">
        <v>521</v>
      </c>
      <c r="E106" s="3">
        <v>0.16800000000000001</v>
      </c>
      <c r="F106" t="s">
        <v>24</v>
      </c>
      <c r="G106" t="s">
        <v>19</v>
      </c>
      <c r="H106">
        <v>72180</v>
      </c>
      <c r="I106">
        <v>82412</v>
      </c>
      <c r="J106" s="3">
        <v>3.3000000000000002E-2</v>
      </c>
    </row>
    <row r="107" spans="1:10" x14ac:dyDescent="0.35">
      <c r="A107">
        <v>2022</v>
      </c>
      <c r="B107" t="s">
        <v>20</v>
      </c>
      <c r="C107">
        <v>171965</v>
      </c>
      <c r="D107">
        <v>1376</v>
      </c>
      <c r="E107" s="3">
        <v>0.373</v>
      </c>
      <c r="F107" t="s">
        <v>25</v>
      </c>
      <c r="G107" t="s">
        <v>19</v>
      </c>
      <c r="H107">
        <v>165590</v>
      </c>
      <c r="I107">
        <v>178340</v>
      </c>
      <c r="J107" s="3">
        <v>1.9E-2</v>
      </c>
    </row>
    <row r="108" spans="1:10" x14ac:dyDescent="0.35">
      <c r="A108">
        <v>2022</v>
      </c>
      <c r="B108" t="s">
        <v>20</v>
      </c>
      <c r="C108">
        <v>75579</v>
      </c>
      <c r="D108">
        <v>578</v>
      </c>
      <c r="E108" s="3">
        <v>0.16400000000000001</v>
      </c>
      <c r="F108" t="s">
        <v>26</v>
      </c>
      <c r="G108" t="s">
        <v>19</v>
      </c>
      <c r="H108">
        <v>70018</v>
      </c>
      <c r="I108">
        <v>81140</v>
      </c>
      <c r="J108" s="3">
        <v>3.6999999999999998E-2</v>
      </c>
    </row>
    <row r="109" spans="1:10" x14ac:dyDescent="0.35">
      <c r="A109">
        <v>2022</v>
      </c>
      <c r="B109" t="s">
        <v>20</v>
      </c>
      <c r="C109">
        <v>53016</v>
      </c>
      <c r="D109">
        <v>549</v>
      </c>
      <c r="E109" s="3">
        <v>0.115</v>
      </c>
      <c r="F109" t="s">
        <v>27</v>
      </c>
      <c r="G109" t="s">
        <v>19</v>
      </c>
      <c r="H109">
        <v>50099</v>
      </c>
      <c r="I109">
        <v>55933</v>
      </c>
      <c r="J109" s="3">
        <v>2.8000000000000001E-2</v>
      </c>
    </row>
    <row r="110" spans="1:10" x14ac:dyDescent="0.35">
      <c r="A110">
        <v>2022</v>
      </c>
      <c r="B110" t="s">
        <v>20</v>
      </c>
      <c r="C110">
        <v>30372</v>
      </c>
      <c r="D110">
        <v>181</v>
      </c>
      <c r="E110" s="3">
        <v>6.6000000000000003E-2</v>
      </c>
      <c r="F110" t="s">
        <v>28</v>
      </c>
      <c r="G110" t="s">
        <v>19</v>
      </c>
      <c r="H110">
        <v>26927</v>
      </c>
      <c r="I110">
        <v>33817</v>
      </c>
      <c r="J110" s="3">
        <v>5.7000000000000002E-2</v>
      </c>
    </row>
    <row r="111" spans="1:10" x14ac:dyDescent="0.35">
      <c r="A111">
        <v>2022</v>
      </c>
      <c r="B111" t="s">
        <v>21</v>
      </c>
      <c r="C111">
        <v>15222</v>
      </c>
      <c r="D111">
        <v>130</v>
      </c>
      <c r="E111" s="3">
        <v>0.127</v>
      </c>
      <c r="F111" t="s">
        <v>23</v>
      </c>
      <c r="G111" t="s">
        <v>19</v>
      </c>
      <c r="H111">
        <v>11685</v>
      </c>
      <c r="I111">
        <v>18759</v>
      </c>
      <c r="J111" s="3">
        <v>0.11700000000000001</v>
      </c>
    </row>
    <row r="112" spans="1:10" x14ac:dyDescent="0.35">
      <c r="A112">
        <v>2022</v>
      </c>
      <c r="B112" t="s">
        <v>21</v>
      </c>
      <c r="C112">
        <v>18983</v>
      </c>
      <c r="D112">
        <v>141</v>
      </c>
      <c r="E112" s="3">
        <v>0.158</v>
      </c>
      <c r="F112" t="s">
        <v>24</v>
      </c>
      <c r="G112" t="s">
        <v>19</v>
      </c>
      <c r="H112">
        <v>14751</v>
      </c>
      <c r="I112">
        <v>23215</v>
      </c>
      <c r="J112" s="3">
        <v>0.112</v>
      </c>
    </row>
    <row r="113" spans="1:10" x14ac:dyDescent="0.35">
      <c r="A113">
        <v>2022</v>
      </c>
      <c r="B113" t="s">
        <v>21</v>
      </c>
      <c r="C113">
        <v>35340</v>
      </c>
      <c r="D113">
        <v>252</v>
      </c>
      <c r="E113" s="3">
        <v>0.29499999999999998</v>
      </c>
      <c r="F113" t="s">
        <v>25</v>
      </c>
      <c r="G113" t="s">
        <v>19</v>
      </c>
      <c r="H113">
        <v>29873</v>
      </c>
      <c r="I113">
        <v>40807</v>
      </c>
      <c r="J113" s="3">
        <v>7.8E-2</v>
      </c>
    </row>
    <row r="114" spans="1:10" x14ac:dyDescent="0.35">
      <c r="A114">
        <v>2022</v>
      </c>
      <c r="B114" t="s">
        <v>21</v>
      </c>
      <c r="C114">
        <v>30252</v>
      </c>
      <c r="D114">
        <v>237</v>
      </c>
      <c r="E114" s="3">
        <v>0.252</v>
      </c>
      <c r="F114" t="s">
        <v>26</v>
      </c>
      <c r="G114" t="s">
        <v>19</v>
      </c>
      <c r="H114">
        <v>24718</v>
      </c>
      <c r="I114">
        <v>35786</v>
      </c>
      <c r="J114" s="3">
        <v>9.1999999999999998E-2</v>
      </c>
    </row>
    <row r="115" spans="1:10" x14ac:dyDescent="0.35">
      <c r="A115">
        <v>2022</v>
      </c>
      <c r="B115" t="s">
        <v>21</v>
      </c>
      <c r="C115">
        <v>6520</v>
      </c>
      <c r="D115">
        <v>61</v>
      </c>
      <c r="E115" s="3">
        <v>5.3999999999999999E-2</v>
      </c>
      <c r="F115" t="s">
        <v>27</v>
      </c>
      <c r="G115" t="s">
        <v>19</v>
      </c>
      <c r="H115">
        <v>4672</v>
      </c>
      <c r="I115">
        <v>8368</v>
      </c>
      <c r="J115" s="3">
        <v>0.14199999999999999</v>
      </c>
    </row>
    <row r="116" spans="1:10" x14ac:dyDescent="0.35">
      <c r="A116">
        <v>2022</v>
      </c>
      <c r="B116" t="s">
        <v>21</v>
      </c>
      <c r="C116">
        <v>13494</v>
      </c>
      <c r="D116">
        <v>73</v>
      </c>
      <c r="E116" s="3">
        <v>0.113</v>
      </c>
      <c r="F116" t="s">
        <v>28</v>
      </c>
      <c r="G116" t="s">
        <v>19</v>
      </c>
      <c r="H116">
        <v>10258</v>
      </c>
      <c r="I116">
        <v>16730</v>
      </c>
      <c r="J116" s="3">
        <v>0.12</v>
      </c>
    </row>
    <row r="117" spans="1:10" x14ac:dyDescent="0.35">
      <c r="A117">
        <v>2022</v>
      </c>
      <c r="B117" t="s">
        <v>22</v>
      </c>
      <c r="C117">
        <v>13323</v>
      </c>
      <c r="D117">
        <v>142</v>
      </c>
      <c r="E117" s="3">
        <v>9.9000000000000005E-2</v>
      </c>
      <c r="F117" t="s">
        <v>23</v>
      </c>
      <c r="G117" t="s">
        <v>19</v>
      </c>
      <c r="H117">
        <v>10714</v>
      </c>
      <c r="I117">
        <v>15932</v>
      </c>
      <c r="J117" s="3">
        <v>9.8000000000000004E-2</v>
      </c>
    </row>
    <row r="118" spans="1:10" x14ac:dyDescent="0.35">
      <c r="A118">
        <v>2022</v>
      </c>
      <c r="B118" t="s">
        <v>22</v>
      </c>
      <c r="C118">
        <v>20930</v>
      </c>
      <c r="D118">
        <v>156</v>
      </c>
      <c r="E118" s="3">
        <v>0.155</v>
      </c>
      <c r="F118" t="s">
        <v>24</v>
      </c>
      <c r="G118" t="s">
        <v>19</v>
      </c>
      <c r="H118">
        <v>17110</v>
      </c>
      <c r="I118">
        <v>24750</v>
      </c>
      <c r="J118" s="3">
        <v>9.1999999999999998E-2</v>
      </c>
    </row>
    <row r="119" spans="1:10" x14ac:dyDescent="0.35">
      <c r="A119">
        <v>2022</v>
      </c>
      <c r="B119" t="s">
        <v>22</v>
      </c>
      <c r="C119">
        <v>41912</v>
      </c>
      <c r="D119">
        <v>355</v>
      </c>
      <c r="E119" s="3">
        <v>0.311</v>
      </c>
      <c r="F119" t="s">
        <v>25</v>
      </c>
      <c r="G119" t="s">
        <v>19</v>
      </c>
      <c r="H119">
        <v>36371</v>
      </c>
      <c r="I119">
        <v>47453</v>
      </c>
      <c r="J119" s="3">
        <v>6.6000000000000003E-2</v>
      </c>
    </row>
    <row r="120" spans="1:10" x14ac:dyDescent="0.35">
      <c r="A120">
        <v>2022</v>
      </c>
      <c r="B120" t="s">
        <v>22</v>
      </c>
      <c r="C120">
        <v>37108</v>
      </c>
      <c r="D120">
        <v>326</v>
      </c>
      <c r="E120" s="3">
        <v>0.27500000000000002</v>
      </c>
      <c r="F120" t="s">
        <v>26</v>
      </c>
      <c r="G120" t="s">
        <v>19</v>
      </c>
      <c r="H120">
        <v>31970</v>
      </c>
      <c r="I120">
        <v>42246</v>
      </c>
      <c r="J120" s="3">
        <v>7.0000000000000007E-2</v>
      </c>
    </row>
    <row r="121" spans="1:10" x14ac:dyDescent="0.35">
      <c r="A121">
        <v>2022</v>
      </c>
      <c r="B121" t="s">
        <v>22</v>
      </c>
      <c r="C121">
        <v>8830</v>
      </c>
      <c r="D121">
        <v>94</v>
      </c>
      <c r="E121" s="3">
        <v>6.5000000000000002E-2</v>
      </c>
      <c r="F121" t="s">
        <v>27</v>
      </c>
      <c r="G121" t="s">
        <v>19</v>
      </c>
      <c r="H121">
        <v>6359</v>
      </c>
      <c r="I121">
        <v>11301</v>
      </c>
      <c r="J121" s="3">
        <v>0.14099999999999999</v>
      </c>
    </row>
    <row r="122" spans="1:10" x14ac:dyDescent="0.35">
      <c r="A122">
        <v>2022</v>
      </c>
      <c r="B122" t="s">
        <v>22</v>
      </c>
      <c r="C122">
        <v>12859</v>
      </c>
      <c r="D122">
        <v>90</v>
      </c>
      <c r="E122" s="3">
        <v>9.5000000000000001E-2</v>
      </c>
      <c r="F122" t="s">
        <v>28</v>
      </c>
      <c r="G122" t="s">
        <v>19</v>
      </c>
      <c r="H122">
        <v>9438</v>
      </c>
      <c r="I122">
        <v>16280</v>
      </c>
      <c r="J122" s="3">
        <v>0.13400000000000001</v>
      </c>
    </row>
    <row r="123" spans="1:10" x14ac:dyDescent="0.35">
      <c r="A123">
        <v>2023</v>
      </c>
      <c r="B123" t="s">
        <v>14</v>
      </c>
      <c r="C123">
        <v>607358</v>
      </c>
      <c r="D123">
        <v>6533</v>
      </c>
      <c r="E123" s="3">
        <v>9.7000000000000003E-2</v>
      </c>
      <c r="F123" t="s">
        <v>23</v>
      </c>
      <c r="G123" t="s">
        <v>19</v>
      </c>
      <c r="H123">
        <v>600563</v>
      </c>
      <c r="I123">
        <v>614153</v>
      </c>
      <c r="J123" s="3">
        <v>6.0000000000000001E-3</v>
      </c>
    </row>
    <row r="124" spans="1:10" x14ac:dyDescent="0.35">
      <c r="A124">
        <v>2023</v>
      </c>
      <c r="B124" t="s">
        <v>14</v>
      </c>
      <c r="C124">
        <v>850346</v>
      </c>
      <c r="D124">
        <v>8375</v>
      </c>
      <c r="E124" s="3">
        <v>0.13500000000000001</v>
      </c>
      <c r="F124" t="s">
        <v>24</v>
      </c>
      <c r="G124" t="s">
        <v>19</v>
      </c>
      <c r="H124">
        <v>842537</v>
      </c>
      <c r="I124">
        <v>858155</v>
      </c>
      <c r="J124" s="3">
        <v>5.0000000000000001E-3</v>
      </c>
    </row>
    <row r="125" spans="1:10" x14ac:dyDescent="0.35">
      <c r="A125">
        <v>2023</v>
      </c>
      <c r="B125" t="s">
        <v>14</v>
      </c>
      <c r="C125">
        <v>2466622</v>
      </c>
      <c r="D125">
        <v>25669</v>
      </c>
      <c r="E125" s="3">
        <v>0.39300000000000002</v>
      </c>
      <c r="F125" t="s">
        <v>25</v>
      </c>
      <c r="G125" t="s">
        <v>19</v>
      </c>
      <c r="H125">
        <v>2457493</v>
      </c>
      <c r="I125">
        <v>2475751</v>
      </c>
      <c r="J125" s="3">
        <v>2E-3</v>
      </c>
    </row>
    <row r="126" spans="1:10" x14ac:dyDescent="0.35">
      <c r="A126">
        <v>2023</v>
      </c>
      <c r="B126" t="s">
        <v>14</v>
      </c>
      <c r="C126">
        <v>855401</v>
      </c>
      <c r="D126">
        <v>8221</v>
      </c>
      <c r="E126" s="3">
        <v>0.13600000000000001</v>
      </c>
      <c r="F126" t="s">
        <v>26</v>
      </c>
      <c r="G126" t="s">
        <v>19</v>
      </c>
      <c r="H126">
        <v>848769</v>
      </c>
      <c r="I126">
        <v>862033</v>
      </c>
      <c r="J126" s="3">
        <v>4.0000000000000001E-3</v>
      </c>
    </row>
    <row r="127" spans="1:10" x14ac:dyDescent="0.35">
      <c r="A127">
        <v>2023</v>
      </c>
      <c r="B127" t="s">
        <v>14</v>
      </c>
      <c r="C127">
        <v>1218448</v>
      </c>
      <c r="D127">
        <v>15880</v>
      </c>
      <c r="E127" s="3">
        <v>0.19400000000000001</v>
      </c>
      <c r="F127" t="s">
        <v>27</v>
      </c>
      <c r="G127" t="s">
        <v>19</v>
      </c>
      <c r="H127">
        <v>1214434</v>
      </c>
      <c r="I127">
        <v>1222462</v>
      </c>
      <c r="J127" s="3">
        <v>2E-3</v>
      </c>
    </row>
    <row r="128" spans="1:10" x14ac:dyDescent="0.35">
      <c r="A128">
        <v>2023</v>
      </c>
      <c r="B128" t="s">
        <v>14</v>
      </c>
      <c r="C128">
        <v>284110</v>
      </c>
      <c r="D128">
        <v>2677</v>
      </c>
      <c r="E128" s="3">
        <v>4.4999999999999998E-2</v>
      </c>
      <c r="F128" t="s">
        <v>28</v>
      </c>
      <c r="G128" t="s">
        <v>19</v>
      </c>
      <c r="H128">
        <v>278887</v>
      </c>
      <c r="I128">
        <v>289333</v>
      </c>
      <c r="J128" s="3">
        <v>8.9999999999999993E-3</v>
      </c>
    </row>
    <row r="129" spans="1:10" x14ac:dyDescent="0.35">
      <c r="A129">
        <v>2023</v>
      </c>
      <c r="B129" t="s">
        <v>20</v>
      </c>
      <c r="C129">
        <v>48932</v>
      </c>
      <c r="D129">
        <v>508</v>
      </c>
      <c r="E129" s="3">
        <v>0.106</v>
      </c>
      <c r="F129" t="s">
        <v>23</v>
      </c>
      <c r="G129" t="s">
        <v>19</v>
      </c>
      <c r="H129">
        <v>44766</v>
      </c>
      <c r="I129">
        <v>53098</v>
      </c>
      <c r="J129" s="3">
        <v>4.2999999999999997E-2</v>
      </c>
    </row>
    <row r="130" spans="1:10" x14ac:dyDescent="0.35">
      <c r="A130">
        <v>2023</v>
      </c>
      <c r="B130" t="s">
        <v>20</v>
      </c>
      <c r="C130">
        <v>72765</v>
      </c>
      <c r="D130">
        <v>532</v>
      </c>
      <c r="E130" s="3">
        <v>0.158</v>
      </c>
      <c r="F130" t="s">
        <v>24</v>
      </c>
      <c r="G130" t="s">
        <v>19</v>
      </c>
      <c r="H130">
        <v>66999</v>
      </c>
      <c r="I130">
        <v>78531</v>
      </c>
      <c r="J130" s="3">
        <v>0.04</v>
      </c>
    </row>
    <row r="131" spans="1:10" x14ac:dyDescent="0.35">
      <c r="A131">
        <v>2023</v>
      </c>
      <c r="B131" t="s">
        <v>20</v>
      </c>
      <c r="C131">
        <v>173342</v>
      </c>
      <c r="D131">
        <v>1403</v>
      </c>
      <c r="E131" s="3">
        <v>0.377</v>
      </c>
      <c r="F131" t="s">
        <v>25</v>
      </c>
      <c r="G131" t="s">
        <v>19</v>
      </c>
      <c r="H131">
        <v>166547</v>
      </c>
      <c r="I131">
        <v>180137</v>
      </c>
      <c r="J131" s="3">
        <v>0.02</v>
      </c>
    </row>
    <row r="132" spans="1:10" x14ac:dyDescent="0.35">
      <c r="A132">
        <v>2023</v>
      </c>
      <c r="B132" t="s">
        <v>20</v>
      </c>
      <c r="C132">
        <v>80767</v>
      </c>
      <c r="D132">
        <v>556</v>
      </c>
      <c r="E132" s="3">
        <v>0.17599999999999999</v>
      </c>
      <c r="F132" t="s">
        <v>26</v>
      </c>
      <c r="G132" t="s">
        <v>19</v>
      </c>
      <c r="H132">
        <v>75055</v>
      </c>
      <c r="I132">
        <v>86479</v>
      </c>
      <c r="J132" s="3">
        <v>3.5999999999999997E-2</v>
      </c>
    </row>
    <row r="133" spans="1:10" x14ac:dyDescent="0.35">
      <c r="A133">
        <v>2023</v>
      </c>
      <c r="B133" t="s">
        <v>20</v>
      </c>
      <c r="C133">
        <v>60114</v>
      </c>
      <c r="D133">
        <v>604</v>
      </c>
      <c r="E133" s="3">
        <v>0.13100000000000001</v>
      </c>
      <c r="F133" t="s">
        <v>27</v>
      </c>
      <c r="G133" t="s">
        <v>19</v>
      </c>
      <c r="H133">
        <v>57814</v>
      </c>
      <c r="I133">
        <v>62414</v>
      </c>
      <c r="J133" s="3">
        <v>1.9E-2</v>
      </c>
    </row>
    <row r="134" spans="1:10" x14ac:dyDescent="0.35">
      <c r="A134">
        <v>2023</v>
      </c>
      <c r="B134" t="s">
        <v>20</v>
      </c>
      <c r="C134">
        <v>24161</v>
      </c>
      <c r="D134">
        <v>155</v>
      </c>
      <c r="E134" s="3">
        <v>5.2999999999999999E-2</v>
      </c>
      <c r="F134" t="s">
        <v>28</v>
      </c>
      <c r="G134" t="s">
        <v>19</v>
      </c>
      <c r="H134">
        <v>20424</v>
      </c>
      <c r="I134">
        <v>27898</v>
      </c>
      <c r="J134" s="3">
        <v>7.8E-2</v>
      </c>
    </row>
    <row r="135" spans="1:10" x14ac:dyDescent="0.35">
      <c r="A135">
        <v>2023</v>
      </c>
      <c r="B135" t="s">
        <v>21</v>
      </c>
      <c r="C135">
        <v>16756</v>
      </c>
      <c r="D135">
        <v>147</v>
      </c>
      <c r="E135" s="3">
        <v>0.13300000000000001</v>
      </c>
      <c r="F135" t="s">
        <v>23</v>
      </c>
      <c r="G135" t="s">
        <v>19</v>
      </c>
      <c r="H135">
        <v>12466</v>
      </c>
      <c r="I135">
        <v>21046</v>
      </c>
      <c r="J135" s="3">
        <v>0.129</v>
      </c>
    </row>
    <row r="136" spans="1:10" x14ac:dyDescent="0.35">
      <c r="A136">
        <v>2023</v>
      </c>
      <c r="B136" t="s">
        <v>21</v>
      </c>
      <c r="C136">
        <v>18401</v>
      </c>
      <c r="D136">
        <v>145</v>
      </c>
      <c r="E136" s="3">
        <v>0.14599999999999999</v>
      </c>
      <c r="F136" t="s">
        <v>24</v>
      </c>
      <c r="G136" t="s">
        <v>19</v>
      </c>
      <c r="H136">
        <v>14118</v>
      </c>
      <c r="I136">
        <v>22684</v>
      </c>
      <c r="J136" s="3">
        <v>0.11700000000000001</v>
      </c>
    </row>
    <row r="137" spans="1:10" x14ac:dyDescent="0.35">
      <c r="A137">
        <v>2023</v>
      </c>
      <c r="B137" t="s">
        <v>21</v>
      </c>
      <c r="C137">
        <v>38749</v>
      </c>
      <c r="D137">
        <v>265</v>
      </c>
      <c r="E137" s="3">
        <v>0.307</v>
      </c>
      <c r="F137" t="s">
        <v>25</v>
      </c>
      <c r="G137" t="s">
        <v>19</v>
      </c>
      <c r="H137">
        <v>31783</v>
      </c>
      <c r="I137">
        <v>45715</v>
      </c>
      <c r="J137" s="3">
        <v>0.09</v>
      </c>
    </row>
    <row r="138" spans="1:10" x14ac:dyDescent="0.35">
      <c r="A138">
        <v>2023</v>
      </c>
      <c r="B138" t="s">
        <v>21</v>
      </c>
      <c r="C138">
        <v>29806</v>
      </c>
      <c r="D138">
        <v>219</v>
      </c>
      <c r="E138" s="3">
        <v>0.23599999999999999</v>
      </c>
      <c r="F138" t="s">
        <v>26</v>
      </c>
      <c r="G138" t="s">
        <v>19</v>
      </c>
      <c r="H138">
        <v>24178</v>
      </c>
      <c r="I138">
        <v>35434</v>
      </c>
      <c r="J138" s="3">
        <v>9.5000000000000001E-2</v>
      </c>
    </row>
    <row r="139" spans="1:10" x14ac:dyDescent="0.35">
      <c r="A139">
        <v>2023</v>
      </c>
      <c r="B139" t="s">
        <v>21</v>
      </c>
      <c r="C139">
        <v>8212</v>
      </c>
      <c r="D139">
        <v>71</v>
      </c>
      <c r="E139" s="3">
        <v>6.5000000000000002E-2</v>
      </c>
      <c r="F139" t="s">
        <v>27</v>
      </c>
      <c r="G139" t="s">
        <v>19</v>
      </c>
      <c r="H139">
        <v>5863</v>
      </c>
      <c r="I139">
        <v>10561</v>
      </c>
      <c r="J139" s="3">
        <v>0.14399999999999999</v>
      </c>
    </row>
    <row r="140" spans="1:10" x14ac:dyDescent="0.35">
      <c r="A140">
        <v>2023</v>
      </c>
      <c r="B140" t="s">
        <v>21</v>
      </c>
      <c r="C140">
        <v>14222</v>
      </c>
      <c r="D140">
        <v>74</v>
      </c>
      <c r="E140" s="3">
        <v>0.113</v>
      </c>
      <c r="F140" t="s">
        <v>28</v>
      </c>
      <c r="G140" t="s">
        <v>19</v>
      </c>
      <c r="H140">
        <v>10373</v>
      </c>
      <c r="I140">
        <v>18071</v>
      </c>
      <c r="J140" s="3">
        <v>0.13600000000000001</v>
      </c>
    </row>
    <row r="141" spans="1:10" x14ac:dyDescent="0.35">
      <c r="A141">
        <v>2023</v>
      </c>
      <c r="B141" t="s">
        <v>22</v>
      </c>
      <c r="C141">
        <v>16635</v>
      </c>
      <c r="D141">
        <v>146</v>
      </c>
      <c r="E141" s="3">
        <v>0.125</v>
      </c>
      <c r="F141" t="s">
        <v>23</v>
      </c>
      <c r="G141" t="s">
        <v>19</v>
      </c>
      <c r="H141">
        <v>12846</v>
      </c>
      <c r="I141">
        <v>20424</v>
      </c>
      <c r="J141" s="3">
        <v>0.114</v>
      </c>
    </row>
    <row r="142" spans="1:10" x14ac:dyDescent="0.35">
      <c r="A142">
        <v>2023</v>
      </c>
      <c r="B142" t="s">
        <v>22</v>
      </c>
      <c r="C142">
        <v>20541</v>
      </c>
      <c r="D142">
        <v>151</v>
      </c>
      <c r="E142" s="3">
        <v>0.155</v>
      </c>
      <c r="F142" t="s">
        <v>24</v>
      </c>
      <c r="G142" t="s">
        <v>19</v>
      </c>
      <c r="H142">
        <v>16350</v>
      </c>
      <c r="I142">
        <v>24732</v>
      </c>
      <c r="J142" s="3">
        <v>0.10299999999999999</v>
      </c>
    </row>
    <row r="143" spans="1:10" x14ac:dyDescent="0.35">
      <c r="A143">
        <v>2023</v>
      </c>
      <c r="B143" t="s">
        <v>22</v>
      </c>
      <c r="C143">
        <v>38887</v>
      </c>
      <c r="D143">
        <v>321</v>
      </c>
      <c r="E143" s="3">
        <v>0.29299999999999998</v>
      </c>
      <c r="F143" t="s">
        <v>25</v>
      </c>
      <c r="G143" t="s">
        <v>19</v>
      </c>
      <c r="H143">
        <v>32823</v>
      </c>
      <c r="I143">
        <v>44951</v>
      </c>
      <c r="J143" s="3">
        <v>7.8E-2</v>
      </c>
    </row>
    <row r="144" spans="1:10" x14ac:dyDescent="0.35">
      <c r="A144">
        <v>2023</v>
      </c>
      <c r="B144" t="s">
        <v>22</v>
      </c>
      <c r="C144">
        <v>32433</v>
      </c>
      <c r="D144">
        <v>276</v>
      </c>
      <c r="E144" s="3">
        <v>0.24399999999999999</v>
      </c>
      <c r="F144" t="s">
        <v>26</v>
      </c>
      <c r="G144" t="s">
        <v>19</v>
      </c>
      <c r="H144">
        <v>27278</v>
      </c>
      <c r="I144">
        <v>37588</v>
      </c>
      <c r="J144" s="3">
        <v>0.08</v>
      </c>
    </row>
    <row r="145" spans="1:10" x14ac:dyDescent="0.35">
      <c r="A145">
        <v>2023</v>
      </c>
      <c r="B145" t="s">
        <v>22</v>
      </c>
      <c r="C145">
        <v>6946</v>
      </c>
      <c r="D145">
        <v>83</v>
      </c>
      <c r="E145" s="3">
        <v>5.1999999999999998E-2</v>
      </c>
      <c r="F145" t="s">
        <v>27</v>
      </c>
      <c r="G145" t="s">
        <v>19</v>
      </c>
      <c r="H145">
        <v>5023</v>
      </c>
      <c r="I145">
        <v>8869</v>
      </c>
      <c r="J145" s="3">
        <v>0.13900000000000001</v>
      </c>
    </row>
    <row r="146" spans="1:10" x14ac:dyDescent="0.35">
      <c r="A146">
        <v>2023</v>
      </c>
      <c r="B146" t="s">
        <v>22</v>
      </c>
      <c r="C146">
        <v>17445</v>
      </c>
      <c r="D146">
        <v>115</v>
      </c>
      <c r="E146" s="3">
        <v>0.13100000000000001</v>
      </c>
      <c r="F146" t="s">
        <v>28</v>
      </c>
      <c r="G146" t="s">
        <v>19</v>
      </c>
      <c r="H146">
        <v>13775</v>
      </c>
      <c r="I146">
        <v>21115</v>
      </c>
      <c r="J146" s="3">
        <v>0.106</v>
      </c>
    </row>
    <row r="147" spans="1:10" x14ac:dyDescent="0.35">
      <c r="A147">
        <v>2024</v>
      </c>
      <c r="B147" t="s">
        <v>14</v>
      </c>
      <c r="C147">
        <v>623479</v>
      </c>
      <c r="D147">
        <v>7022</v>
      </c>
      <c r="E147" s="3">
        <v>9.8000000000000004E-2</v>
      </c>
      <c r="F147" t="s">
        <v>23</v>
      </c>
      <c r="G147" t="s">
        <v>19</v>
      </c>
      <c r="H147">
        <v>616801</v>
      </c>
      <c r="I147">
        <v>630157</v>
      </c>
      <c r="J147" s="3">
        <v>5.0000000000000001E-3</v>
      </c>
    </row>
    <row r="148" spans="1:10" x14ac:dyDescent="0.35">
      <c r="A148">
        <v>2024</v>
      </c>
      <c r="B148" t="s">
        <v>14</v>
      </c>
      <c r="C148">
        <v>875646</v>
      </c>
      <c r="D148">
        <v>8740</v>
      </c>
      <c r="E148" s="3">
        <v>0.13800000000000001</v>
      </c>
      <c r="F148" t="s">
        <v>24</v>
      </c>
      <c r="G148" t="s">
        <v>19</v>
      </c>
      <c r="H148">
        <v>867672</v>
      </c>
      <c r="I148">
        <v>883620</v>
      </c>
      <c r="J148" s="3">
        <v>5.0000000000000001E-3</v>
      </c>
    </row>
    <row r="149" spans="1:10" x14ac:dyDescent="0.35">
      <c r="A149">
        <v>2024</v>
      </c>
      <c r="B149" t="s">
        <v>14</v>
      </c>
      <c r="C149">
        <v>2467670</v>
      </c>
      <c r="D149">
        <v>25742</v>
      </c>
      <c r="E149" s="3">
        <v>0.38800000000000001</v>
      </c>
      <c r="F149" t="s">
        <v>25</v>
      </c>
      <c r="G149" t="s">
        <v>19</v>
      </c>
      <c r="H149">
        <v>2458719</v>
      </c>
      <c r="I149">
        <v>2476621</v>
      </c>
      <c r="J149" s="3">
        <v>2E-3</v>
      </c>
    </row>
    <row r="150" spans="1:10" x14ac:dyDescent="0.35">
      <c r="A150">
        <v>2024</v>
      </c>
      <c r="B150" t="s">
        <v>14</v>
      </c>
      <c r="C150">
        <v>848634</v>
      </c>
      <c r="D150">
        <v>8193</v>
      </c>
      <c r="E150" s="3">
        <v>0.13400000000000001</v>
      </c>
      <c r="F150" t="s">
        <v>26</v>
      </c>
      <c r="G150" t="s">
        <v>19</v>
      </c>
      <c r="H150">
        <v>840657</v>
      </c>
      <c r="I150">
        <v>856611</v>
      </c>
      <c r="J150" s="3">
        <v>5.0000000000000001E-3</v>
      </c>
    </row>
    <row r="151" spans="1:10" x14ac:dyDescent="0.35">
      <c r="A151">
        <v>2024</v>
      </c>
      <c r="B151" t="s">
        <v>14</v>
      </c>
      <c r="C151">
        <v>1255821</v>
      </c>
      <c r="D151">
        <v>16430</v>
      </c>
      <c r="E151" s="3">
        <v>0.19800000000000001</v>
      </c>
      <c r="F151" t="s">
        <v>27</v>
      </c>
      <c r="G151" t="s">
        <v>19</v>
      </c>
      <c r="H151">
        <v>1252365</v>
      </c>
      <c r="I151">
        <v>1259277</v>
      </c>
      <c r="J151" s="3">
        <v>1E-3</v>
      </c>
    </row>
    <row r="152" spans="1:10" x14ac:dyDescent="0.35">
      <c r="A152">
        <v>2024</v>
      </c>
      <c r="B152" t="s">
        <v>14</v>
      </c>
      <c r="C152">
        <v>282987</v>
      </c>
      <c r="D152">
        <v>2626</v>
      </c>
      <c r="E152" s="3">
        <v>4.4999999999999998E-2</v>
      </c>
      <c r="F152" t="s">
        <v>28</v>
      </c>
      <c r="G152" t="s">
        <v>19</v>
      </c>
      <c r="H152">
        <v>278249</v>
      </c>
      <c r="I152">
        <v>287725</v>
      </c>
      <c r="J152" s="3">
        <v>8.0000000000000002E-3</v>
      </c>
    </row>
    <row r="153" spans="1:10" x14ac:dyDescent="0.35">
      <c r="A153">
        <v>2024</v>
      </c>
      <c r="B153" t="s">
        <v>20</v>
      </c>
      <c r="C153">
        <v>46399</v>
      </c>
      <c r="D153">
        <v>457</v>
      </c>
      <c r="E153" s="3">
        <v>0.104</v>
      </c>
      <c r="F153" t="s">
        <v>23</v>
      </c>
      <c r="G153" t="s">
        <v>19</v>
      </c>
      <c r="H153">
        <v>42386</v>
      </c>
      <c r="I153">
        <v>50412</v>
      </c>
      <c r="J153" s="3">
        <v>4.2999999999999997E-2</v>
      </c>
    </row>
    <row r="154" spans="1:10" x14ac:dyDescent="0.35">
      <c r="A154">
        <v>2024</v>
      </c>
      <c r="B154" t="s">
        <v>20</v>
      </c>
      <c r="C154">
        <v>74930</v>
      </c>
      <c r="D154">
        <v>499</v>
      </c>
      <c r="E154" s="3">
        <v>0.16700000000000001</v>
      </c>
      <c r="F154" t="s">
        <v>24</v>
      </c>
      <c r="G154" t="s">
        <v>19</v>
      </c>
      <c r="H154">
        <v>70472</v>
      </c>
      <c r="I154">
        <v>79388</v>
      </c>
      <c r="J154" s="3">
        <v>0.03</v>
      </c>
    </row>
    <row r="155" spans="1:10" x14ac:dyDescent="0.35">
      <c r="A155">
        <v>2024</v>
      </c>
      <c r="B155" t="s">
        <v>20</v>
      </c>
      <c r="C155">
        <v>170369</v>
      </c>
      <c r="D155">
        <v>1334</v>
      </c>
      <c r="E155" s="3">
        <v>0.38</v>
      </c>
      <c r="F155" t="s">
        <v>25</v>
      </c>
      <c r="G155" t="s">
        <v>19</v>
      </c>
      <c r="H155">
        <v>163017</v>
      </c>
      <c r="I155">
        <v>177721</v>
      </c>
      <c r="J155" s="3">
        <v>2.1999999999999999E-2</v>
      </c>
    </row>
    <row r="156" spans="1:10" x14ac:dyDescent="0.35">
      <c r="A156">
        <v>2024</v>
      </c>
      <c r="B156" t="s">
        <v>20</v>
      </c>
      <c r="C156">
        <v>67302</v>
      </c>
      <c r="D156">
        <v>469</v>
      </c>
      <c r="E156" s="3">
        <v>0.15</v>
      </c>
      <c r="F156" t="s">
        <v>26</v>
      </c>
      <c r="G156" t="s">
        <v>19</v>
      </c>
      <c r="H156">
        <v>61132</v>
      </c>
      <c r="I156">
        <v>73472</v>
      </c>
      <c r="J156" s="3">
        <v>4.5999999999999999E-2</v>
      </c>
    </row>
    <row r="157" spans="1:10" x14ac:dyDescent="0.35">
      <c r="A157">
        <v>2024</v>
      </c>
      <c r="B157" t="s">
        <v>20</v>
      </c>
      <c r="C157">
        <v>60521</v>
      </c>
      <c r="D157">
        <v>622</v>
      </c>
      <c r="E157" s="3">
        <v>0.13500000000000001</v>
      </c>
      <c r="F157" t="s">
        <v>27</v>
      </c>
      <c r="G157" t="s">
        <v>19</v>
      </c>
      <c r="H157">
        <v>57711</v>
      </c>
      <c r="I157">
        <v>63331</v>
      </c>
      <c r="J157" s="3">
        <v>2.3E-2</v>
      </c>
    </row>
    <row r="158" spans="1:10" x14ac:dyDescent="0.35">
      <c r="A158">
        <v>2024</v>
      </c>
      <c r="B158" t="s">
        <v>20</v>
      </c>
      <c r="C158">
        <v>28601</v>
      </c>
      <c r="D158">
        <v>148</v>
      </c>
      <c r="E158" s="3">
        <v>6.4000000000000001E-2</v>
      </c>
      <c r="F158" t="s">
        <v>28</v>
      </c>
      <c r="G158" t="s">
        <v>19</v>
      </c>
      <c r="H158">
        <v>24252</v>
      </c>
      <c r="I158">
        <v>32950</v>
      </c>
      <c r="J158" s="3">
        <v>7.5999999999999998E-2</v>
      </c>
    </row>
    <row r="159" spans="1:10" x14ac:dyDescent="0.35">
      <c r="A159">
        <v>2024</v>
      </c>
      <c r="B159" t="s">
        <v>21</v>
      </c>
      <c r="C159">
        <v>17031</v>
      </c>
      <c r="D159">
        <v>137</v>
      </c>
      <c r="E159" s="3">
        <v>0.105</v>
      </c>
      <c r="F159" t="s">
        <v>23</v>
      </c>
      <c r="G159" t="s">
        <v>19</v>
      </c>
      <c r="H159">
        <v>12402</v>
      </c>
      <c r="I159">
        <v>21660</v>
      </c>
      <c r="J159" s="3">
        <v>0.13700000000000001</v>
      </c>
    </row>
    <row r="160" spans="1:10" x14ac:dyDescent="0.35">
      <c r="A160">
        <v>2024</v>
      </c>
      <c r="B160" t="s">
        <v>21</v>
      </c>
      <c r="C160">
        <v>25312</v>
      </c>
      <c r="D160">
        <v>166</v>
      </c>
      <c r="E160" s="3">
        <v>0.156</v>
      </c>
      <c r="F160" t="s">
        <v>24</v>
      </c>
      <c r="G160" t="s">
        <v>19</v>
      </c>
      <c r="H160">
        <v>20322</v>
      </c>
      <c r="I160">
        <v>30302</v>
      </c>
      <c r="J160" s="3">
        <v>9.9000000000000005E-2</v>
      </c>
    </row>
    <row r="161" spans="1:10" x14ac:dyDescent="0.35">
      <c r="A161">
        <v>2024</v>
      </c>
      <c r="B161" t="s">
        <v>21</v>
      </c>
      <c r="C161">
        <v>49996</v>
      </c>
      <c r="D161">
        <v>328</v>
      </c>
      <c r="E161" s="3">
        <v>0.309</v>
      </c>
      <c r="F161" t="s">
        <v>25</v>
      </c>
      <c r="G161" t="s">
        <v>19</v>
      </c>
      <c r="H161">
        <v>42826</v>
      </c>
      <c r="I161">
        <v>57166</v>
      </c>
      <c r="J161" s="3">
        <v>7.1999999999999995E-2</v>
      </c>
    </row>
    <row r="162" spans="1:10" x14ac:dyDescent="0.35">
      <c r="A162">
        <v>2024</v>
      </c>
      <c r="B162" t="s">
        <v>21</v>
      </c>
      <c r="C162">
        <v>41525</v>
      </c>
      <c r="D162">
        <v>260</v>
      </c>
      <c r="E162" s="3">
        <v>0.25600000000000001</v>
      </c>
      <c r="F162" t="s">
        <v>26</v>
      </c>
      <c r="G162" t="s">
        <v>19</v>
      </c>
      <c r="H162">
        <v>34689</v>
      </c>
      <c r="I162">
        <v>48361</v>
      </c>
      <c r="J162" s="3">
        <v>8.3000000000000004E-2</v>
      </c>
    </row>
    <row r="163" spans="1:10" x14ac:dyDescent="0.35">
      <c r="A163">
        <v>2024</v>
      </c>
      <c r="B163" t="s">
        <v>21</v>
      </c>
      <c r="C163">
        <v>9979</v>
      </c>
      <c r="D163">
        <v>79</v>
      </c>
      <c r="E163" s="3">
        <v>6.2E-2</v>
      </c>
      <c r="F163" t="s">
        <v>27</v>
      </c>
      <c r="G163" t="s">
        <v>19</v>
      </c>
      <c r="H163">
        <v>7496</v>
      </c>
      <c r="I163">
        <v>12462</v>
      </c>
      <c r="J163" s="3">
        <v>0.125</v>
      </c>
    </row>
    <row r="164" spans="1:10" x14ac:dyDescent="0.35">
      <c r="A164">
        <v>2024</v>
      </c>
      <c r="B164" t="s">
        <v>21</v>
      </c>
      <c r="C164">
        <v>18129</v>
      </c>
      <c r="D164">
        <v>82</v>
      </c>
      <c r="E164" s="3">
        <v>0.112</v>
      </c>
      <c r="F164" t="s">
        <v>28</v>
      </c>
      <c r="G164" t="s">
        <v>19</v>
      </c>
      <c r="H164">
        <v>14044</v>
      </c>
      <c r="I164">
        <v>22214</v>
      </c>
      <c r="J164" s="3">
        <v>0.113</v>
      </c>
    </row>
    <row r="165" spans="1:10" x14ac:dyDescent="0.35">
      <c r="A165">
        <v>2024</v>
      </c>
      <c r="B165" t="s">
        <v>22</v>
      </c>
      <c r="C165">
        <v>20379</v>
      </c>
      <c r="D165">
        <v>181</v>
      </c>
      <c r="E165" s="3">
        <v>0.11899999999999999</v>
      </c>
      <c r="F165" t="s">
        <v>23</v>
      </c>
      <c r="G165" t="s">
        <v>19</v>
      </c>
      <c r="H165">
        <v>16953</v>
      </c>
      <c r="I165">
        <v>23805</v>
      </c>
      <c r="J165" s="3">
        <v>8.4000000000000005E-2</v>
      </c>
    </row>
    <row r="166" spans="1:10" x14ac:dyDescent="0.35">
      <c r="A166">
        <v>2024</v>
      </c>
      <c r="B166" t="s">
        <v>22</v>
      </c>
      <c r="C166">
        <v>24252</v>
      </c>
      <c r="D166">
        <v>169</v>
      </c>
      <c r="E166" s="3">
        <v>0.14099999999999999</v>
      </c>
      <c r="F166" t="s">
        <v>24</v>
      </c>
      <c r="G166" t="s">
        <v>19</v>
      </c>
      <c r="H166">
        <v>19972</v>
      </c>
      <c r="I166">
        <v>28532</v>
      </c>
      <c r="J166" s="3">
        <v>8.8999999999999996E-2</v>
      </c>
    </row>
    <row r="167" spans="1:10" x14ac:dyDescent="0.35">
      <c r="A167">
        <v>2024</v>
      </c>
      <c r="B167" t="s">
        <v>22</v>
      </c>
      <c r="C167">
        <v>51752</v>
      </c>
      <c r="D167">
        <v>371</v>
      </c>
      <c r="E167" s="3">
        <v>0.30099999999999999</v>
      </c>
      <c r="F167" t="s">
        <v>25</v>
      </c>
      <c r="G167" t="s">
        <v>19</v>
      </c>
      <c r="H167">
        <v>44226</v>
      </c>
      <c r="I167">
        <v>59278</v>
      </c>
      <c r="J167" s="3">
        <v>7.2999999999999995E-2</v>
      </c>
    </row>
    <row r="168" spans="1:10" x14ac:dyDescent="0.35">
      <c r="A168">
        <v>2024</v>
      </c>
      <c r="B168" t="s">
        <v>22</v>
      </c>
      <c r="C168">
        <v>47553</v>
      </c>
      <c r="D168">
        <v>341</v>
      </c>
      <c r="E168" s="3">
        <v>0.27700000000000002</v>
      </c>
      <c r="F168" t="s">
        <v>26</v>
      </c>
      <c r="G168" t="s">
        <v>19</v>
      </c>
      <c r="H168">
        <v>40663</v>
      </c>
      <c r="I168">
        <v>54443</v>
      </c>
      <c r="J168" s="3">
        <v>7.2999999999999995E-2</v>
      </c>
    </row>
    <row r="169" spans="1:10" x14ac:dyDescent="0.35">
      <c r="A169">
        <v>2024</v>
      </c>
      <c r="B169" t="s">
        <v>22</v>
      </c>
      <c r="C169">
        <v>10180</v>
      </c>
      <c r="D169">
        <v>112</v>
      </c>
      <c r="E169" s="3">
        <v>5.8999999999999997E-2</v>
      </c>
      <c r="F169" t="s">
        <v>27</v>
      </c>
      <c r="G169" t="s">
        <v>19</v>
      </c>
      <c r="H169">
        <v>7608</v>
      </c>
      <c r="I169">
        <v>12752</v>
      </c>
      <c r="J169" s="3">
        <v>0.127</v>
      </c>
    </row>
    <row r="170" spans="1:10" x14ac:dyDescent="0.35">
      <c r="A170">
        <v>2024</v>
      </c>
      <c r="B170" t="s">
        <v>22</v>
      </c>
      <c r="C170">
        <v>17724</v>
      </c>
      <c r="D170">
        <v>109</v>
      </c>
      <c r="E170" s="3">
        <v>0.10299999999999999</v>
      </c>
      <c r="F170" t="s">
        <v>28</v>
      </c>
      <c r="G170" t="s">
        <v>19</v>
      </c>
      <c r="H170">
        <v>13344</v>
      </c>
      <c r="I170">
        <v>22104</v>
      </c>
      <c r="J170" s="3">
        <v>0.124</v>
      </c>
    </row>
    <row r="171" spans="1:10" x14ac:dyDescent="0.35">
      <c r="A171" t="s">
        <v>2</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
  <sheetViews>
    <sheetView workbookViewId="0"/>
  </sheetViews>
  <sheetFormatPr defaultColWidth="10.81640625" defaultRowHeight="14.5" x14ac:dyDescent="0.35"/>
  <sheetData>
    <row r="1" spans="1:3" ht="18.5" x14ac:dyDescent="0.45">
      <c r="A1" s="1" t="s">
        <v>354</v>
      </c>
    </row>
    <row r="2" spans="1:3" x14ac:dyDescent="0.35">
      <c r="A2" t="s">
        <v>351</v>
      </c>
      <c r="B2" t="s">
        <v>355</v>
      </c>
      <c r="C2" t="s">
        <v>356</v>
      </c>
    </row>
    <row r="3" spans="1:3" x14ac:dyDescent="0.35">
      <c r="A3" s="3">
        <v>0.122</v>
      </c>
      <c r="B3" s="3">
        <v>0.19800000000000001</v>
      </c>
      <c r="C3" s="3">
        <v>0.10100000000000001</v>
      </c>
    </row>
    <row r="4" spans="1:3" x14ac:dyDescent="0.35">
      <c r="A4" t="s">
        <v>2</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9"/>
  <sheetViews>
    <sheetView workbookViewId="0"/>
  </sheetViews>
  <sheetFormatPr defaultColWidth="10.81640625" defaultRowHeight="14.5" x14ac:dyDescent="0.35"/>
  <sheetData>
    <row r="1" spans="1:6" ht="18.5" x14ac:dyDescent="0.45">
      <c r="A1" s="1" t="s">
        <v>357</v>
      </c>
    </row>
    <row r="2" spans="1:6" x14ac:dyDescent="0.35">
      <c r="A2" t="s">
        <v>5</v>
      </c>
      <c r="B2" t="s">
        <v>30</v>
      </c>
      <c r="C2" t="s">
        <v>6</v>
      </c>
      <c r="D2" t="s">
        <v>7</v>
      </c>
      <c r="E2" t="s">
        <v>358</v>
      </c>
      <c r="F2" t="s">
        <v>10</v>
      </c>
    </row>
    <row r="3" spans="1:6" x14ac:dyDescent="0.35">
      <c r="A3" t="s">
        <v>14</v>
      </c>
      <c r="B3" t="s">
        <v>359</v>
      </c>
      <c r="C3">
        <v>2311773</v>
      </c>
      <c r="D3">
        <v>26924</v>
      </c>
      <c r="E3" s="3">
        <v>0.503</v>
      </c>
      <c r="F3" t="s">
        <v>91</v>
      </c>
    </row>
    <row r="4" spans="1:6" x14ac:dyDescent="0.35">
      <c r="A4" t="s">
        <v>14</v>
      </c>
      <c r="B4" t="s">
        <v>360</v>
      </c>
      <c r="C4">
        <v>2287364</v>
      </c>
      <c r="D4">
        <v>23988</v>
      </c>
      <c r="E4" s="3">
        <v>0.497</v>
      </c>
      <c r="F4" t="s">
        <v>91</v>
      </c>
    </row>
    <row r="5" spans="1:6" x14ac:dyDescent="0.35">
      <c r="A5" t="s">
        <v>18</v>
      </c>
      <c r="B5" t="s">
        <v>359</v>
      </c>
      <c r="C5">
        <v>139967</v>
      </c>
      <c r="D5">
        <v>1144</v>
      </c>
      <c r="E5" s="3">
        <v>0.29299999999999998</v>
      </c>
      <c r="F5" t="s">
        <v>91</v>
      </c>
    </row>
    <row r="6" spans="1:6" x14ac:dyDescent="0.35">
      <c r="A6" t="s">
        <v>18</v>
      </c>
      <c r="B6" t="s">
        <v>360</v>
      </c>
      <c r="C6">
        <v>337324</v>
      </c>
      <c r="D6">
        <v>2536</v>
      </c>
      <c r="E6" s="3">
        <v>0.70699999999999996</v>
      </c>
      <c r="F6" t="s">
        <v>91</v>
      </c>
    </row>
    <row r="7" spans="1:6" x14ac:dyDescent="0.35">
      <c r="A7" t="s">
        <v>67</v>
      </c>
      <c r="B7" t="s">
        <v>359</v>
      </c>
      <c r="C7">
        <v>1858161</v>
      </c>
      <c r="D7">
        <v>22119</v>
      </c>
      <c r="E7" s="3">
        <v>0.52700000000000002</v>
      </c>
      <c r="F7" t="s">
        <v>101</v>
      </c>
    </row>
    <row r="8" spans="1:6" x14ac:dyDescent="0.35">
      <c r="A8" t="s">
        <v>67</v>
      </c>
      <c r="B8" t="s">
        <v>360</v>
      </c>
      <c r="C8">
        <v>1666153</v>
      </c>
      <c r="D8">
        <v>18926</v>
      </c>
      <c r="E8" s="3">
        <v>0.47299999999999998</v>
      </c>
      <c r="F8" t="s">
        <v>101</v>
      </c>
    </row>
    <row r="9" spans="1:6" x14ac:dyDescent="0.35">
      <c r="A9" t="s">
        <v>2</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workbookViewId="0"/>
  </sheetViews>
  <sheetFormatPr defaultColWidth="10.81640625" defaultRowHeight="14.5" x14ac:dyDescent="0.35"/>
  <sheetData>
    <row r="1" spans="1:10" ht="18.5" x14ac:dyDescent="0.45">
      <c r="A1" s="1" t="s">
        <v>29</v>
      </c>
    </row>
    <row r="2" spans="1:10" x14ac:dyDescent="0.35">
      <c r="A2" t="s">
        <v>4</v>
      </c>
      <c r="B2" t="s">
        <v>5</v>
      </c>
      <c r="C2" t="s">
        <v>10</v>
      </c>
      <c r="D2" t="s">
        <v>30</v>
      </c>
      <c r="E2" t="s">
        <v>6</v>
      </c>
      <c r="F2" t="s">
        <v>11</v>
      </c>
      <c r="G2" t="s">
        <v>12</v>
      </c>
      <c r="H2" t="s">
        <v>13</v>
      </c>
      <c r="I2" t="s">
        <v>8</v>
      </c>
      <c r="J2" t="s">
        <v>7</v>
      </c>
    </row>
    <row r="3" spans="1:10" x14ac:dyDescent="0.35">
      <c r="A3">
        <v>2024</v>
      </c>
      <c r="B3" t="s">
        <v>14</v>
      </c>
      <c r="C3" t="s">
        <v>19</v>
      </c>
      <c r="D3" t="s">
        <v>31</v>
      </c>
      <c r="E3">
        <v>1220637</v>
      </c>
      <c r="F3">
        <v>1198560</v>
      </c>
      <c r="G3">
        <v>1242714</v>
      </c>
      <c r="H3" s="3">
        <v>8.9999999999999993E-3</v>
      </c>
      <c r="I3" s="3">
        <v>0.26500000000000001</v>
      </c>
      <c r="J3">
        <v>13859</v>
      </c>
    </row>
    <row r="4" spans="1:10" x14ac:dyDescent="0.35">
      <c r="A4">
        <v>2024</v>
      </c>
      <c r="B4" t="s">
        <v>14</v>
      </c>
      <c r="C4" t="s">
        <v>19</v>
      </c>
      <c r="D4" t="s">
        <v>32</v>
      </c>
      <c r="E4">
        <v>1091136</v>
      </c>
      <c r="F4">
        <v>1069014</v>
      </c>
      <c r="G4">
        <v>1113258</v>
      </c>
      <c r="H4" s="3">
        <v>0.01</v>
      </c>
      <c r="I4" s="3">
        <v>0.23699999999999999</v>
      </c>
      <c r="J4">
        <v>13065</v>
      </c>
    </row>
    <row r="5" spans="1:10" x14ac:dyDescent="0.35">
      <c r="A5">
        <v>2024</v>
      </c>
      <c r="B5" t="s">
        <v>14</v>
      </c>
      <c r="C5" t="s">
        <v>19</v>
      </c>
      <c r="D5" t="s">
        <v>33</v>
      </c>
      <c r="E5">
        <v>996837</v>
      </c>
      <c r="F5">
        <v>973942</v>
      </c>
      <c r="G5">
        <v>1019732</v>
      </c>
      <c r="H5" s="3">
        <v>1.2E-2</v>
      </c>
      <c r="I5" s="3">
        <v>0.217</v>
      </c>
      <c r="J5">
        <v>10561</v>
      </c>
    </row>
    <row r="6" spans="1:10" x14ac:dyDescent="0.35">
      <c r="A6">
        <v>2024</v>
      </c>
      <c r="B6" t="s">
        <v>14</v>
      </c>
      <c r="C6" t="s">
        <v>19</v>
      </c>
      <c r="D6" t="s">
        <v>34</v>
      </c>
      <c r="E6">
        <v>608432</v>
      </c>
      <c r="F6">
        <v>590467</v>
      </c>
      <c r="G6">
        <v>626397</v>
      </c>
      <c r="H6" s="3">
        <v>1.4999999999999999E-2</v>
      </c>
      <c r="I6" s="3">
        <v>0.13200000000000001</v>
      </c>
      <c r="J6">
        <v>6382</v>
      </c>
    </row>
    <row r="7" spans="1:10" x14ac:dyDescent="0.35">
      <c r="A7">
        <v>2024</v>
      </c>
      <c r="B7" t="s">
        <v>14</v>
      </c>
      <c r="C7" t="s">
        <v>19</v>
      </c>
      <c r="D7" t="s">
        <v>35</v>
      </c>
      <c r="E7">
        <v>354073</v>
      </c>
      <c r="F7">
        <v>337214</v>
      </c>
      <c r="G7">
        <v>370932</v>
      </c>
      <c r="H7" s="3">
        <v>2.4E-2</v>
      </c>
      <c r="I7" s="3">
        <v>7.6999999999999999E-2</v>
      </c>
      <c r="J7">
        <v>3427</v>
      </c>
    </row>
    <row r="8" spans="1:10" x14ac:dyDescent="0.35">
      <c r="A8">
        <v>2024</v>
      </c>
      <c r="B8" t="s">
        <v>14</v>
      </c>
      <c r="C8" t="s">
        <v>19</v>
      </c>
      <c r="D8" t="s">
        <v>36</v>
      </c>
      <c r="E8">
        <v>328022</v>
      </c>
      <c r="F8">
        <v>313803</v>
      </c>
      <c r="G8">
        <v>342241</v>
      </c>
      <c r="H8" s="3">
        <v>2.1999999999999999E-2</v>
      </c>
      <c r="I8" s="3">
        <v>7.0999999999999994E-2</v>
      </c>
      <c r="J8">
        <v>3618</v>
      </c>
    </row>
    <row r="9" spans="1:10" x14ac:dyDescent="0.35">
      <c r="A9">
        <v>2024</v>
      </c>
      <c r="B9" t="s">
        <v>20</v>
      </c>
      <c r="C9" t="s">
        <v>19</v>
      </c>
      <c r="D9" t="s">
        <v>33</v>
      </c>
      <c r="E9">
        <v>82310</v>
      </c>
      <c r="F9">
        <v>74476</v>
      </c>
      <c r="G9">
        <v>90144</v>
      </c>
      <c r="H9" s="3">
        <v>4.8000000000000001E-2</v>
      </c>
      <c r="I9" s="3">
        <v>0.26900000000000002</v>
      </c>
      <c r="J9">
        <v>698</v>
      </c>
    </row>
    <row r="10" spans="1:10" x14ac:dyDescent="0.35">
      <c r="A10">
        <v>2024</v>
      </c>
      <c r="B10" t="s">
        <v>20</v>
      </c>
      <c r="C10" t="s">
        <v>19</v>
      </c>
      <c r="D10" t="s">
        <v>34</v>
      </c>
      <c r="E10">
        <v>62164</v>
      </c>
      <c r="F10">
        <v>55971</v>
      </c>
      <c r="G10">
        <v>68357</v>
      </c>
      <c r="H10" s="3">
        <v>0.05</v>
      </c>
      <c r="I10" s="3">
        <v>0.20300000000000001</v>
      </c>
      <c r="J10">
        <v>427</v>
      </c>
    </row>
    <row r="11" spans="1:10" x14ac:dyDescent="0.35">
      <c r="A11">
        <v>2024</v>
      </c>
      <c r="B11" t="s">
        <v>20</v>
      </c>
      <c r="C11" t="s">
        <v>19</v>
      </c>
      <c r="D11" t="s">
        <v>31</v>
      </c>
      <c r="E11">
        <v>54653</v>
      </c>
      <c r="F11">
        <v>48470</v>
      </c>
      <c r="G11">
        <v>60836</v>
      </c>
      <c r="H11" s="3">
        <v>5.7000000000000002E-2</v>
      </c>
      <c r="I11" s="3">
        <v>0.17899999999999999</v>
      </c>
      <c r="J11">
        <v>432</v>
      </c>
    </row>
    <row r="12" spans="1:10" x14ac:dyDescent="0.35">
      <c r="A12">
        <v>2024</v>
      </c>
      <c r="B12" t="s">
        <v>20</v>
      </c>
      <c r="C12" t="s">
        <v>19</v>
      </c>
      <c r="D12" t="s">
        <v>32</v>
      </c>
      <c r="E12">
        <v>45936</v>
      </c>
      <c r="F12">
        <v>40324</v>
      </c>
      <c r="G12">
        <v>51548</v>
      </c>
      <c r="H12" s="3">
        <v>6.0999999999999999E-2</v>
      </c>
      <c r="I12" s="3">
        <v>0.15</v>
      </c>
      <c r="J12">
        <v>370</v>
      </c>
    </row>
    <row r="13" spans="1:10" x14ac:dyDescent="0.35">
      <c r="A13">
        <v>2024</v>
      </c>
      <c r="B13" t="s">
        <v>20</v>
      </c>
      <c r="C13" t="s">
        <v>19</v>
      </c>
      <c r="D13" t="s">
        <v>35</v>
      </c>
      <c r="E13">
        <v>35973</v>
      </c>
      <c r="F13">
        <v>30554</v>
      </c>
      <c r="G13">
        <v>41392</v>
      </c>
      <c r="H13" s="3">
        <v>7.5999999999999998E-2</v>
      </c>
      <c r="I13" s="3">
        <v>0.11799999999999999</v>
      </c>
      <c r="J13">
        <v>340</v>
      </c>
    </row>
    <row r="14" spans="1:10" x14ac:dyDescent="0.35">
      <c r="A14">
        <v>2024</v>
      </c>
      <c r="B14" t="s">
        <v>20</v>
      </c>
      <c r="C14" t="s">
        <v>19</v>
      </c>
      <c r="D14" t="s">
        <v>36</v>
      </c>
      <c r="E14">
        <v>24784</v>
      </c>
      <c r="F14">
        <v>20711</v>
      </c>
      <c r="G14">
        <v>28857</v>
      </c>
      <c r="H14" s="3">
        <v>8.3000000000000004E-2</v>
      </c>
      <c r="I14" s="3">
        <v>8.1000000000000003E-2</v>
      </c>
      <c r="J14">
        <v>188</v>
      </c>
    </row>
    <row r="15" spans="1:10" x14ac:dyDescent="0.35">
      <c r="A15">
        <v>2024</v>
      </c>
      <c r="B15" t="s">
        <v>21</v>
      </c>
      <c r="C15" t="s">
        <v>19</v>
      </c>
      <c r="D15" t="s">
        <v>35</v>
      </c>
      <c r="E15">
        <v>28962</v>
      </c>
      <c r="F15">
        <v>23492</v>
      </c>
      <c r="G15">
        <v>34432</v>
      </c>
      <c r="H15" s="3">
        <v>9.5000000000000001E-2</v>
      </c>
      <c r="I15" s="3">
        <v>0.34</v>
      </c>
      <c r="J15">
        <v>174</v>
      </c>
    </row>
    <row r="16" spans="1:10" x14ac:dyDescent="0.35">
      <c r="A16">
        <v>2024</v>
      </c>
      <c r="B16" t="s">
        <v>21</v>
      </c>
      <c r="C16" t="s">
        <v>19</v>
      </c>
      <c r="D16" t="s">
        <v>33</v>
      </c>
      <c r="E16">
        <v>22170</v>
      </c>
      <c r="F16">
        <v>16691</v>
      </c>
      <c r="G16">
        <v>27649</v>
      </c>
      <c r="H16" s="3">
        <v>0.124</v>
      </c>
      <c r="I16" s="3">
        <v>0.26</v>
      </c>
      <c r="J16">
        <v>140</v>
      </c>
    </row>
    <row r="17" spans="1:10" x14ac:dyDescent="0.35">
      <c r="A17">
        <v>2024</v>
      </c>
      <c r="B17" t="s">
        <v>21</v>
      </c>
      <c r="C17" t="s">
        <v>19</v>
      </c>
      <c r="D17" t="s">
        <v>34</v>
      </c>
      <c r="E17">
        <v>13024</v>
      </c>
      <c r="F17">
        <v>9390</v>
      </c>
      <c r="G17">
        <v>16658</v>
      </c>
      <c r="H17" s="3">
        <v>0.14000000000000001</v>
      </c>
      <c r="I17" s="3">
        <v>0.153</v>
      </c>
      <c r="J17">
        <v>89</v>
      </c>
    </row>
    <row r="18" spans="1:10" x14ac:dyDescent="0.35">
      <c r="A18">
        <v>2024</v>
      </c>
      <c r="B18" t="s">
        <v>21</v>
      </c>
      <c r="C18" t="s">
        <v>19</v>
      </c>
      <c r="D18" t="s">
        <v>31</v>
      </c>
      <c r="E18">
        <v>10806</v>
      </c>
      <c r="F18">
        <v>7845</v>
      </c>
      <c r="G18">
        <v>13767</v>
      </c>
      <c r="H18" s="3">
        <v>0.13800000000000001</v>
      </c>
      <c r="I18" s="3">
        <v>0.127</v>
      </c>
      <c r="J18">
        <v>74</v>
      </c>
    </row>
    <row r="19" spans="1:10" x14ac:dyDescent="0.35">
      <c r="A19">
        <v>2024</v>
      </c>
      <c r="B19" t="s">
        <v>21</v>
      </c>
      <c r="C19" t="s">
        <v>19</v>
      </c>
      <c r="D19" t="s">
        <v>36</v>
      </c>
      <c r="E19">
        <v>5539</v>
      </c>
      <c r="F19">
        <v>3476</v>
      </c>
      <c r="G19">
        <v>7602</v>
      </c>
      <c r="H19" s="3">
        <v>0.187</v>
      </c>
      <c r="I19" s="3">
        <v>6.5000000000000002E-2</v>
      </c>
      <c r="J19">
        <v>48</v>
      </c>
    </row>
    <row r="20" spans="1:10" x14ac:dyDescent="0.35">
      <c r="A20">
        <v>2024</v>
      </c>
      <c r="B20" t="s">
        <v>21</v>
      </c>
      <c r="C20" t="s">
        <v>19</v>
      </c>
      <c r="D20" t="s">
        <v>32</v>
      </c>
      <c r="E20">
        <v>4786</v>
      </c>
      <c r="F20">
        <v>3150</v>
      </c>
      <c r="G20">
        <v>6422</v>
      </c>
      <c r="H20" s="3">
        <v>0.17199999999999999</v>
      </c>
      <c r="I20" s="3">
        <v>5.6000000000000001E-2</v>
      </c>
      <c r="J20">
        <v>48</v>
      </c>
    </row>
    <row r="21" spans="1:10" x14ac:dyDescent="0.35">
      <c r="A21">
        <v>2024</v>
      </c>
      <c r="B21" t="s">
        <v>22</v>
      </c>
      <c r="C21" t="s">
        <v>19</v>
      </c>
      <c r="D21" t="s">
        <v>33</v>
      </c>
      <c r="E21">
        <v>23275</v>
      </c>
      <c r="F21">
        <v>18654</v>
      </c>
      <c r="G21">
        <v>27896</v>
      </c>
      <c r="H21" s="3">
        <v>0.1</v>
      </c>
      <c r="I21" s="3">
        <v>0.27</v>
      </c>
      <c r="J21">
        <v>172</v>
      </c>
    </row>
    <row r="22" spans="1:10" x14ac:dyDescent="0.35">
      <c r="A22">
        <v>2024</v>
      </c>
      <c r="B22" t="s">
        <v>22</v>
      </c>
      <c r="C22" t="s">
        <v>19</v>
      </c>
      <c r="D22" t="s">
        <v>34</v>
      </c>
      <c r="E22">
        <v>18374</v>
      </c>
      <c r="F22">
        <v>14487</v>
      </c>
      <c r="G22">
        <v>22261</v>
      </c>
      <c r="H22" s="3">
        <v>0.106</v>
      </c>
      <c r="I22" s="3">
        <v>0.21299999999999999</v>
      </c>
      <c r="J22">
        <v>126</v>
      </c>
    </row>
    <row r="23" spans="1:10" x14ac:dyDescent="0.35">
      <c r="A23">
        <v>2024</v>
      </c>
      <c r="B23" t="s">
        <v>22</v>
      </c>
      <c r="C23" t="s">
        <v>19</v>
      </c>
      <c r="D23" t="s">
        <v>35</v>
      </c>
      <c r="E23">
        <v>15562</v>
      </c>
      <c r="F23">
        <v>10633</v>
      </c>
      <c r="G23">
        <v>20491</v>
      </c>
      <c r="H23" s="3">
        <v>0.159</v>
      </c>
      <c r="I23" s="3">
        <v>0.18099999999999999</v>
      </c>
      <c r="J23">
        <v>89</v>
      </c>
    </row>
    <row r="24" spans="1:10" x14ac:dyDescent="0.35">
      <c r="A24">
        <v>2024</v>
      </c>
      <c r="B24" t="s">
        <v>22</v>
      </c>
      <c r="C24" t="s">
        <v>19</v>
      </c>
      <c r="D24" t="s">
        <v>31</v>
      </c>
      <c r="E24">
        <v>14013</v>
      </c>
      <c r="F24">
        <v>10846</v>
      </c>
      <c r="G24">
        <v>17180</v>
      </c>
      <c r="H24" s="3">
        <v>0.114</v>
      </c>
      <c r="I24" s="3">
        <v>0.16300000000000001</v>
      </c>
      <c r="J24">
        <v>125</v>
      </c>
    </row>
    <row r="25" spans="1:10" x14ac:dyDescent="0.35">
      <c r="A25">
        <v>2024</v>
      </c>
      <c r="B25" t="s">
        <v>22</v>
      </c>
      <c r="C25" t="s">
        <v>19</v>
      </c>
      <c r="D25" t="s">
        <v>32</v>
      </c>
      <c r="E25">
        <v>9773</v>
      </c>
      <c r="F25">
        <v>6960</v>
      </c>
      <c r="G25">
        <v>12586</v>
      </c>
      <c r="H25" s="3">
        <v>0.14499999999999999</v>
      </c>
      <c r="I25" s="3">
        <v>0.113</v>
      </c>
      <c r="J25">
        <v>95</v>
      </c>
    </row>
    <row r="26" spans="1:10" x14ac:dyDescent="0.35">
      <c r="A26">
        <v>2024</v>
      </c>
      <c r="B26" t="s">
        <v>22</v>
      </c>
      <c r="C26" t="s">
        <v>19</v>
      </c>
      <c r="D26" t="s">
        <v>36</v>
      </c>
      <c r="E26">
        <v>5187</v>
      </c>
      <c r="F26">
        <v>3268</v>
      </c>
      <c r="G26">
        <v>7106</v>
      </c>
      <c r="H26" s="3">
        <v>0.186</v>
      </c>
      <c r="I26" s="3">
        <v>0.06</v>
      </c>
      <c r="J26">
        <v>45</v>
      </c>
    </row>
    <row r="27" spans="1:10" x14ac:dyDescent="0.35">
      <c r="A27" t="s">
        <v>2</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3"/>
  <sheetViews>
    <sheetView workbookViewId="0"/>
  </sheetViews>
  <sheetFormatPr defaultColWidth="10.81640625" defaultRowHeight="14.5" x14ac:dyDescent="0.35"/>
  <sheetData>
    <row r="1" spans="1:33" ht="18.5" x14ac:dyDescent="0.45">
      <c r="A1" s="1" t="s">
        <v>37</v>
      </c>
    </row>
    <row r="2" spans="1:33" x14ac:dyDescent="0.35">
      <c r="A2" t="s">
        <v>4</v>
      </c>
      <c r="B2" t="s">
        <v>5</v>
      </c>
      <c r="C2" t="s">
        <v>38</v>
      </c>
      <c r="D2" t="s">
        <v>10</v>
      </c>
      <c r="E2" t="s">
        <v>39</v>
      </c>
      <c r="F2" t="s">
        <v>40</v>
      </c>
      <c r="G2" t="s">
        <v>41</v>
      </c>
      <c r="H2" t="s">
        <v>42</v>
      </c>
      <c r="I2" t="s">
        <v>43</v>
      </c>
      <c r="J2" t="s">
        <v>6</v>
      </c>
      <c r="K2" t="s">
        <v>11</v>
      </c>
      <c r="L2" t="s">
        <v>12</v>
      </c>
      <c r="M2" t="s">
        <v>13</v>
      </c>
      <c r="N2" t="s">
        <v>44</v>
      </c>
      <c r="O2" t="s">
        <v>45</v>
      </c>
      <c r="P2" t="s">
        <v>46</v>
      </c>
      <c r="Q2" t="s">
        <v>47</v>
      </c>
      <c r="R2" t="s">
        <v>48</v>
      </c>
      <c r="S2" t="s">
        <v>49</v>
      </c>
      <c r="T2" t="s">
        <v>50</v>
      </c>
      <c r="U2" t="s">
        <v>51</v>
      </c>
      <c r="V2" t="s">
        <v>52</v>
      </c>
      <c r="W2" t="s">
        <v>53</v>
      </c>
      <c r="X2" t="s">
        <v>54</v>
      </c>
      <c r="Y2" t="s">
        <v>55</v>
      </c>
      <c r="Z2" t="s">
        <v>56</v>
      </c>
      <c r="AA2" t="s">
        <v>57</v>
      </c>
      <c r="AB2" t="s">
        <v>58</v>
      </c>
      <c r="AC2" t="s">
        <v>59</v>
      </c>
      <c r="AD2" t="s">
        <v>60</v>
      </c>
      <c r="AE2" t="s">
        <v>61</v>
      </c>
      <c r="AF2" t="s">
        <v>62</v>
      </c>
      <c r="AG2" t="s">
        <v>63</v>
      </c>
    </row>
    <row r="3" spans="1:33" x14ac:dyDescent="0.35">
      <c r="A3">
        <v>2020</v>
      </c>
      <c r="B3" t="s">
        <v>14</v>
      </c>
      <c r="C3" t="s">
        <v>64</v>
      </c>
      <c r="D3" t="s">
        <v>65</v>
      </c>
      <c r="E3" t="s">
        <v>15</v>
      </c>
      <c r="F3" t="s">
        <v>17</v>
      </c>
      <c r="G3" t="s">
        <v>17</v>
      </c>
      <c r="H3" t="s">
        <v>17</v>
      </c>
      <c r="I3" s="3" t="s">
        <v>17</v>
      </c>
      <c r="J3" t="s">
        <v>17</v>
      </c>
      <c r="K3" t="s">
        <v>17</v>
      </c>
      <c r="L3" t="s">
        <v>17</v>
      </c>
      <c r="M3" s="3" t="s">
        <v>17</v>
      </c>
      <c r="N3" t="s">
        <v>17</v>
      </c>
      <c r="O3" t="s">
        <v>17</v>
      </c>
      <c r="P3" t="s">
        <v>17</v>
      </c>
      <c r="Q3" s="3" t="s">
        <v>17</v>
      </c>
      <c r="R3" t="s">
        <v>17</v>
      </c>
      <c r="S3" t="s">
        <v>17</v>
      </c>
      <c r="T3" t="s">
        <v>17</v>
      </c>
      <c r="U3" s="3" t="s">
        <v>17</v>
      </c>
      <c r="V3" s="3" t="s">
        <v>17</v>
      </c>
      <c r="W3" s="3" t="s">
        <v>17</v>
      </c>
      <c r="X3" s="3" t="s">
        <v>17</v>
      </c>
      <c r="Y3" s="3" t="s">
        <v>17</v>
      </c>
      <c r="Z3" s="3" t="s">
        <v>17</v>
      </c>
      <c r="AA3" s="3" t="s">
        <v>17</v>
      </c>
      <c r="AB3" s="3" t="s">
        <v>17</v>
      </c>
      <c r="AC3" s="3" t="s">
        <v>17</v>
      </c>
      <c r="AD3" s="3" t="s">
        <v>17</v>
      </c>
      <c r="AE3" s="3" t="s">
        <v>17</v>
      </c>
      <c r="AF3" s="3" t="s">
        <v>17</v>
      </c>
      <c r="AG3" s="3" t="s">
        <v>17</v>
      </c>
    </row>
    <row r="4" spans="1:33" x14ac:dyDescent="0.35">
      <c r="A4">
        <v>2020</v>
      </c>
      <c r="B4" t="s">
        <v>66</v>
      </c>
      <c r="C4" t="s">
        <v>64</v>
      </c>
      <c r="D4" t="s">
        <v>65</v>
      </c>
      <c r="E4" t="s">
        <v>15</v>
      </c>
      <c r="F4" t="s">
        <v>17</v>
      </c>
      <c r="G4" t="s">
        <v>17</v>
      </c>
      <c r="H4" t="s">
        <v>17</v>
      </c>
      <c r="I4" s="3" t="s">
        <v>17</v>
      </c>
      <c r="J4" t="s">
        <v>17</v>
      </c>
      <c r="K4" t="s">
        <v>17</v>
      </c>
      <c r="L4" t="s">
        <v>17</v>
      </c>
      <c r="M4" s="3" t="s">
        <v>17</v>
      </c>
      <c r="N4" t="s">
        <v>17</v>
      </c>
      <c r="O4" t="s">
        <v>17</v>
      </c>
      <c r="P4" t="s">
        <v>17</v>
      </c>
      <c r="Q4" s="3" t="s">
        <v>17</v>
      </c>
      <c r="R4" t="s">
        <v>17</v>
      </c>
      <c r="S4" t="s">
        <v>17</v>
      </c>
      <c r="T4" t="s">
        <v>17</v>
      </c>
      <c r="U4" s="3" t="s">
        <v>17</v>
      </c>
      <c r="V4" s="3" t="s">
        <v>17</v>
      </c>
      <c r="W4" s="3" t="s">
        <v>17</v>
      </c>
      <c r="X4" s="3" t="s">
        <v>17</v>
      </c>
      <c r="Y4" s="3" t="s">
        <v>17</v>
      </c>
      <c r="Z4" s="3" t="s">
        <v>17</v>
      </c>
      <c r="AA4" s="3" t="s">
        <v>17</v>
      </c>
      <c r="AB4" s="3" t="s">
        <v>17</v>
      </c>
      <c r="AC4" s="3" t="s">
        <v>17</v>
      </c>
      <c r="AD4" s="3" t="s">
        <v>17</v>
      </c>
      <c r="AE4" s="3" t="s">
        <v>17</v>
      </c>
      <c r="AF4" s="3" t="s">
        <v>17</v>
      </c>
      <c r="AG4" s="3" t="s">
        <v>17</v>
      </c>
    </row>
    <row r="5" spans="1:33" x14ac:dyDescent="0.35">
      <c r="A5">
        <v>2020</v>
      </c>
      <c r="B5" t="s">
        <v>20</v>
      </c>
      <c r="C5" t="s">
        <v>64</v>
      </c>
      <c r="D5" t="s">
        <v>65</v>
      </c>
      <c r="E5" t="s">
        <v>15</v>
      </c>
      <c r="F5" t="s">
        <v>17</v>
      </c>
      <c r="G5" t="s">
        <v>17</v>
      </c>
      <c r="H5" t="s">
        <v>17</v>
      </c>
      <c r="I5" s="3" t="s">
        <v>17</v>
      </c>
      <c r="J5" t="s">
        <v>17</v>
      </c>
      <c r="K5" t="s">
        <v>17</v>
      </c>
      <c r="L5" t="s">
        <v>17</v>
      </c>
      <c r="M5" s="3" t="s">
        <v>17</v>
      </c>
      <c r="N5" t="s">
        <v>17</v>
      </c>
      <c r="O5" t="s">
        <v>17</v>
      </c>
      <c r="P5" t="s">
        <v>17</v>
      </c>
      <c r="Q5" s="3" t="s">
        <v>17</v>
      </c>
      <c r="R5" t="s">
        <v>17</v>
      </c>
      <c r="S5" t="s">
        <v>17</v>
      </c>
      <c r="T5" t="s">
        <v>17</v>
      </c>
      <c r="U5" s="3" t="s">
        <v>17</v>
      </c>
      <c r="V5" s="3" t="s">
        <v>17</v>
      </c>
      <c r="W5" s="3" t="s">
        <v>17</v>
      </c>
      <c r="X5" s="3" t="s">
        <v>17</v>
      </c>
      <c r="Y5" s="3" t="s">
        <v>17</v>
      </c>
      <c r="Z5" s="3" t="s">
        <v>17</v>
      </c>
      <c r="AA5" s="3" t="s">
        <v>17</v>
      </c>
      <c r="AB5" s="3" t="s">
        <v>17</v>
      </c>
      <c r="AC5" s="3" t="s">
        <v>17</v>
      </c>
      <c r="AD5" s="3" t="s">
        <v>17</v>
      </c>
      <c r="AE5" s="3" t="s">
        <v>17</v>
      </c>
      <c r="AF5" s="3" t="s">
        <v>17</v>
      </c>
      <c r="AG5" s="3" t="s">
        <v>17</v>
      </c>
    </row>
    <row r="6" spans="1:33" x14ac:dyDescent="0.35">
      <c r="A6">
        <v>2020</v>
      </c>
      <c r="B6" t="s">
        <v>67</v>
      </c>
      <c r="C6" t="s">
        <v>64</v>
      </c>
      <c r="D6" t="s">
        <v>65</v>
      </c>
      <c r="E6" t="s">
        <v>15</v>
      </c>
      <c r="F6" t="s">
        <v>17</v>
      </c>
      <c r="G6" t="s">
        <v>17</v>
      </c>
      <c r="H6" t="s">
        <v>17</v>
      </c>
      <c r="I6" s="3" t="s">
        <v>17</v>
      </c>
      <c r="J6" t="s">
        <v>17</v>
      </c>
      <c r="K6" t="s">
        <v>17</v>
      </c>
      <c r="L6" t="s">
        <v>17</v>
      </c>
      <c r="M6" s="3" t="s">
        <v>17</v>
      </c>
      <c r="N6" t="s">
        <v>17</v>
      </c>
      <c r="O6" t="s">
        <v>17</v>
      </c>
      <c r="P6" t="s">
        <v>17</v>
      </c>
      <c r="Q6" s="3" t="s">
        <v>17</v>
      </c>
      <c r="R6" t="s">
        <v>17</v>
      </c>
      <c r="S6" t="s">
        <v>17</v>
      </c>
      <c r="T6" t="s">
        <v>17</v>
      </c>
      <c r="U6" s="3" t="s">
        <v>17</v>
      </c>
      <c r="V6" s="3" t="s">
        <v>17</v>
      </c>
      <c r="W6" s="3" t="s">
        <v>17</v>
      </c>
      <c r="X6" s="3" t="s">
        <v>17</v>
      </c>
      <c r="Y6" s="3" t="s">
        <v>17</v>
      </c>
      <c r="Z6" s="3" t="s">
        <v>17</v>
      </c>
      <c r="AA6" s="3" t="s">
        <v>17</v>
      </c>
      <c r="AB6" s="3" t="s">
        <v>17</v>
      </c>
      <c r="AC6" s="3" t="s">
        <v>17</v>
      </c>
      <c r="AD6" s="3" t="s">
        <v>17</v>
      </c>
      <c r="AE6" s="3" t="s">
        <v>17</v>
      </c>
      <c r="AF6" s="3" t="s">
        <v>17</v>
      </c>
      <c r="AG6" s="3" t="s">
        <v>17</v>
      </c>
    </row>
    <row r="7" spans="1:33" x14ac:dyDescent="0.35">
      <c r="A7">
        <v>2020</v>
      </c>
      <c r="B7" t="s">
        <v>68</v>
      </c>
      <c r="C7" t="s">
        <v>64</v>
      </c>
      <c r="D7" t="s">
        <v>65</v>
      </c>
      <c r="E7" t="s">
        <v>15</v>
      </c>
      <c r="F7" t="s">
        <v>17</v>
      </c>
      <c r="G7" t="s">
        <v>17</v>
      </c>
      <c r="H7" t="s">
        <v>17</v>
      </c>
      <c r="I7" s="3" t="s">
        <v>17</v>
      </c>
      <c r="J7" t="s">
        <v>17</v>
      </c>
      <c r="K7" t="s">
        <v>17</v>
      </c>
      <c r="L7" t="s">
        <v>17</v>
      </c>
      <c r="M7" s="3" t="s">
        <v>17</v>
      </c>
      <c r="N7" t="s">
        <v>17</v>
      </c>
      <c r="O7" t="s">
        <v>17</v>
      </c>
      <c r="P7" t="s">
        <v>17</v>
      </c>
      <c r="Q7" s="3" t="s">
        <v>17</v>
      </c>
      <c r="R7" t="s">
        <v>17</v>
      </c>
      <c r="S7" t="s">
        <v>17</v>
      </c>
      <c r="T7" t="s">
        <v>17</v>
      </c>
      <c r="U7" s="3" t="s">
        <v>17</v>
      </c>
      <c r="V7" s="3" t="s">
        <v>17</v>
      </c>
      <c r="W7" s="3" t="s">
        <v>17</v>
      </c>
      <c r="X7" s="3" t="s">
        <v>17</v>
      </c>
      <c r="Y7" s="3" t="s">
        <v>17</v>
      </c>
      <c r="Z7" s="3" t="s">
        <v>17</v>
      </c>
      <c r="AA7" s="3" t="s">
        <v>17</v>
      </c>
      <c r="AB7" s="3" t="s">
        <v>17</v>
      </c>
      <c r="AC7" s="3" t="s">
        <v>17</v>
      </c>
      <c r="AD7" s="3" t="s">
        <v>17</v>
      </c>
      <c r="AE7" s="3" t="s">
        <v>17</v>
      </c>
      <c r="AF7" s="3" t="s">
        <v>17</v>
      </c>
      <c r="AG7" s="3" t="s">
        <v>17</v>
      </c>
    </row>
    <row r="8" spans="1:33" x14ac:dyDescent="0.35">
      <c r="A8">
        <v>2021</v>
      </c>
      <c r="B8" t="s">
        <v>14</v>
      </c>
      <c r="C8" t="s">
        <v>64</v>
      </c>
      <c r="D8" t="s">
        <v>65</v>
      </c>
      <c r="E8" t="s">
        <v>15</v>
      </c>
      <c r="F8">
        <v>3279464</v>
      </c>
      <c r="G8">
        <v>3252342</v>
      </c>
      <c r="H8">
        <v>3306586</v>
      </c>
      <c r="I8" s="3">
        <v>4.0000000000000001E-3</v>
      </c>
      <c r="J8">
        <v>5205980</v>
      </c>
      <c r="K8">
        <v>5194690</v>
      </c>
      <c r="L8">
        <v>5217270</v>
      </c>
      <c r="M8" s="3">
        <v>1E-3</v>
      </c>
      <c r="N8">
        <v>219140</v>
      </c>
      <c r="O8">
        <v>207730</v>
      </c>
      <c r="P8">
        <v>230550</v>
      </c>
      <c r="Q8" s="3">
        <v>2.5999999999999999E-2</v>
      </c>
      <c r="R8">
        <v>3498604</v>
      </c>
      <c r="S8">
        <v>3472784</v>
      </c>
      <c r="T8">
        <v>3524424</v>
      </c>
      <c r="U8" s="3">
        <v>4.0000000000000001E-3</v>
      </c>
      <c r="V8" s="3">
        <v>0.63</v>
      </c>
      <c r="W8" s="3">
        <v>0.625</v>
      </c>
      <c r="X8" s="3">
        <v>0.63500000000000001</v>
      </c>
      <c r="Y8" s="3">
        <v>4.0000000000000001E-3</v>
      </c>
      <c r="Z8" s="3">
        <v>0.67200000000000004</v>
      </c>
      <c r="AA8" s="3">
        <v>0.66700000000000004</v>
      </c>
      <c r="AB8" s="3">
        <v>0.67700000000000005</v>
      </c>
      <c r="AC8" s="3">
        <v>4.0000000000000001E-3</v>
      </c>
      <c r="AD8" s="3">
        <v>6.3E-2</v>
      </c>
      <c r="AE8" s="3">
        <v>5.8999999999999997E-2</v>
      </c>
      <c r="AF8" s="3">
        <v>6.6000000000000003E-2</v>
      </c>
      <c r="AG8" s="3">
        <v>2.5999999999999999E-2</v>
      </c>
    </row>
    <row r="9" spans="1:33" x14ac:dyDescent="0.35">
      <c r="A9">
        <v>2021</v>
      </c>
      <c r="B9" t="s">
        <v>66</v>
      </c>
      <c r="C9" t="s">
        <v>64</v>
      </c>
      <c r="D9" t="s">
        <v>65</v>
      </c>
      <c r="E9" t="s">
        <v>15</v>
      </c>
      <c r="F9">
        <v>107179</v>
      </c>
      <c r="G9">
        <v>97866</v>
      </c>
      <c r="H9">
        <v>116492</v>
      </c>
      <c r="I9" s="3">
        <v>4.3999999999999997E-2</v>
      </c>
      <c r="J9">
        <v>176701</v>
      </c>
      <c r="K9">
        <v>164305</v>
      </c>
      <c r="L9">
        <v>189097</v>
      </c>
      <c r="M9" s="3">
        <v>3.5000000000000003E-2</v>
      </c>
      <c r="N9">
        <v>14838</v>
      </c>
      <c r="O9">
        <v>11490</v>
      </c>
      <c r="P9">
        <v>18186</v>
      </c>
      <c r="Q9" s="3">
        <v>0.113</v>
      </c>
      <c r="R9">
        <v>122017</v>
      </c>
      <c r="S9">
        <v>111992</v>
      </c>
      <c r="T9">
        <v>132042</v>
      </c>
      <c r="U9" s="3">
        <v>4.1000000000000002E-2</v>
      </c>
      <c r="V9" s="3">
        <v>0.60699999999999998</v>
      </c>
      <c r="W9" s="3">
        <v>0.57799999999999996</v>
      </c>
      <c r="X9" s="3">
        <v>0.63500000000000001</v>
      </c>
      <c r="Y9" s="3">
        <v>2.4E-2</v>
      </c>
      <c r="Z9" s="3">
        <v>0.69099999999999995</v>
      </c>
      <c r="AA9" s="3">
        <v>0.66300000000000003</v>
      </c>
      <c r="AB9" s="3">
        <v>0.71899999999999997</v>
      </c>
      <c r="AC9" s="3">
        <v>0.02</v>
      </c>
      <c r="AD9" s="3">
        <v>0.122</v>
      </c>
      <c r="AE9" s="3">
        <v>9.6000000000000002E-2</v>
      </c>
      <c r="AF9" s="3">
        <v>0.14699999999999999</v>
      </c>
      <c r="AG9" s="3">
        <v>0.105</v>
      </c>
    </row>
    <row r="10" spans="1:33" x14ac:dyDescent="0.35">
      <c r="A10">
        <v>2021</v>
      </c>
      <c r="B10" t="s">
        <v>20</v>
      </c>
      <c r="C10" t="s">
        <v>64</v>
      </c>
      <c r="D10" t="s">
        <v>65</v>
      </c>
      <c r="E10" t="s">
        <v>15</v>
      </c>
      <c r="F10">
        <v>217552</v>
      </c>
      <c r="G10">
        <v>206861</v>
      </c>
      <c r="H10">
        <v>228243</v>
      </c>
      <c r="I10" s="3">
        <v>2.5000000000000001E-2</v>
      </c>
      <c r="J10">
        <v>339360</v>
      </c>
      <c r="K10">
        <v>328772</v>
      </c>
      <c r="L10">
        <v>349948</v>
      </c>
      <c r="M10" s="3">
        <v>1.6E-2</v>
      </c>
      <c r="N10">
        <v>24067</v>
      </c>
      <c r="O10">
        <v>20372</v>
      </c>
      <c r="P10">
        <v>27762</v>
      </c>
      <c r="Q10" s="3">
        <v>7.6999999999999999E-2</v>
      </c>
      <c r="R10">
        <v>241619</v>
      </c>
      <c r="S10">
        <v>230192</v>
      </c>
      <c r="T10">
        <v>253046</v>
      </c>
      <c r="U10" s="3">
        <v>2.4E-2</v>
      </c>
      <c r="V10" s="3">
        <v>0.64100000000000001</v>
      </c>
      <c r="W10" s="3">
        <v>0.61899999999999999</v>
      </c>
      <c r="X10" s="3">
        <v>0.66300000000000003</v>
      </c>
      <c r="Y10" s="3">
        <v>1.7000000000000001E-2</v>
      </c>
      <c r="Z10" s="3">
        <v>0.71199999999999997</v>
      </c>
      <c r="AA10" s="3">
        <v>0.68899999999999995</v>
      </c>
      <c r="AB10" s="3">
        <v>0.73499999999999999</v>
      </c>
      <c r="AC10" s="3">
        <v>1.6E-2</v>
      </c>
      <c r="AD10" s="3">
        <v>0.1</v>
      </c>
      <c r="AE10" s="3">
        <v>8.5000000000000006E-2</v>
      </c>
      <c r="AF10" s="3">
        <v>0.114</v>
      </c>
      <c r="AG10" s="3">
        <v>7.2999999999999995E-2</v>
      </c>
    </row>
    <row r="11" spans="1:33" x14ac:dyDescent="0.35">
      <c r="A11">
        <v>2021</v>
      </c>
      <c r="B11" t="s">
        <v>67</v>
      </c>
      <c r="C11" t="s">
        <v>64</v>
      </c>
      <c r="D11" t="s">
        <v>65</v>
      </c>
      <c r="E11" t="s">
        <v>15</v>
      </c>
      <c r="F11">
        <v>2509261</v>
      </c>
      <c r="G11">
        <v>2485736</v>
      </c>
      <c r="H11">
        <v>2532786</v>
      </c>
      <c r="I11" s="3">
        <v>5.0000000000000001E-3</v>
      </c>
      <c r="J11">
        <v>4012053</v>
      </c>
      <c r="K11">
        <v>3996620</v>
      </c>
      <c r="L11">
        <v>4027486</v>
      </c>
      <c r="M11" s="3">
        <v>2E-3</v>
      </c>
      <c r="N11">
        <v>152694</v>
      </c>
      <c r="O11">
        <v>142725</v>
      </c>
      <c r="P11">
        <v>162663</v>
      </c>
      <c r="Q11" s="3">
        <v>3.3000000000000002E-2</v>
      </c>
      <c r="R11">
        <v>2661955</v>
      </c>
      <c r="S11">
        <v>2637540</v>
      </c>
      <c r="T11">
        <v>2686370</v>
      </c>
      <c r="U11" s="3">
        <v>5.0000000000000001E-3</v>
      </c>
      <c r="V11" s="3">
        <v>0.625</v>
      </c>
      <c r="W11" s="3">
        <v>0.62</v>
      </c>
      <c r="X11" s="3">
        <v>0.63100000000000001</v>
      </c>
      <c r="Y11" s="3">
        <v>4.0000000000000001E-3</v>
      </c>
      <c r="Z11" s="3">
        <v>0.66300000000000003</v>
      </c>
      <c r="AA11" s="3">
        <v>0.65800000000000003</v>
      </c>
      <c r="AB11" s="3">
        <v>0.66900000000000004</v>
      </c>
      <c r="AC11" s="3">
        <v>4.0000000000000001E-3</v>
      </c>
      <c r="AD11" s="3">
        <v>5.7000000000000002E-2</v>
      </c>
      <c r="AE11" s="3">
        <v>5.3999999999999999E-2</v>
      </c>
      <c r="AF11" s="3">
        <v>6.0999999999999999E-2</v>
      </c>
      <c r="AG11" s="3">
        <v>3.2000000000000001E-2</v>
      </c>
    </row>
    <row r="12" spans="1:33" x14ac:dyDescent="0.35">
      <c r="A12">
        <v>2021</v>
      </c>
      <c r="B12" t="s">
        <v>68</v>
      </c>
      <c r="C12" t="s">
        <v>64</v>
      </c>
      <c r="D12" t="s">
        <v>65</v>
      </c>
      <c r="E12" t="s">
        <v>15</v>
      </c>
      <c r="F12">
        <v>333544</v>
      </c>
      <c r="G12">
        <v>317207</v>
      </c>
      <c r="H12">
        <v>349881</v>
      </c>
      <c r="I12" s="3">
        <v>2.5000000000000001E-2</v>
      </c>
      <c r="J12">
        <v>528334</v>
      </c>
      <c r="K12">
        <v>508852</v>
      </c>
      <c r="L12">
        <v>547816</v>
      </c>
      <c r="M12" s="3">
        <v>1.9E-2</v>
      </c>
      <c r="N12">
        <v>34171</v>
      </c>
      <c r="O12">
        <v>28813</v>
      </c>
      <c r="P12">
        <v>39529</v>
      </c>
      <c r="Q12" s="3">
        <v>7.9000000000000001E-2</v>
      </c>
      <c r="R12">
        <v>367715</v>
      </c>
      <c r="S12">
        <v>350265</v>
      </c>
      <c r="T12">
        <v>385165</v>
      </c>
      <c r="U12" s="3">
        <v>2.4E-2</v>
      </c>
      <c r="V12" s="3">
        <v>0.63100000000000001</v>
      </c>
      <c r="W12" s="3">
        <v>0.61399999999999999</v>
      </c>
      <c r="X12" s="3">
        <v>0.64900000000000002</v>
      </c>
      <c r="Y12" s="3">
        <v>1.4E-2</v>
      </c>
      <c r="Z12" s="3">
        <v>0.69599999999999995</v>
      </c>
      <c r="AA12" s="3">
        <v>0.67900000000000005</v>
      </c>
      <c r="AB12" s="3">
        <v>0.71299999999999997</v>
      </c>
      <c r="AC12" s="3">
        <v>1.2E-2</v>
      </c>
      <c r="AD12" s="3">
        <v>9.2999999999999999E-2</v>
      </c>
      <c r="AE12" s="3">
        <v>7.9000000000000001E-2</v>
      </c>
      <c r="AF12" s="3">
        <v>0.107</v>
      </c>
      <c r="AG12" s="3">
        <v>7.3999999999999996E-2</v>
      </c>
    </row>
    <row r="13" spans="1:33" x14ac:dyDescent="0.35">
      <c r="A13">
        <v>2022</v>
      </c>
      <c r="B13" t="s">
        <v>14</v>
      </c>
      <c r="C13" t="s">
        <v>64</v>
      </c>
      <c r="D13" t="s">
        <v>65</v>
      </c>
      <c r="E13" t="s">
        <v>15</v>
      </c>
      <c r="F13">
        <v>3365264</v>
      </c>
      <c r="G13">
        <v>3341908</v>
      </c>
      <c r="H13">
        <v>3388620</v>
      </c>
      <c r="I13" s="3">
        <v>3.0000000000000001E-3</v>
      </c>
      <c r="J13">
        <v>5213821</v>
      </c>
      <c r="K13">
        <v>5201712</v>
      </c>
      <c r="L13">
        <v>5225930</v>
      </c>
      <c r="M13" s="3">
        <v>1E-3</v>
      </c>
      <c r="N13">
        <v>129943</v>
      </c>
      <c r="O13">
        <v>121333</v>
      </c>
      <c r="P13">
        <v>138553</v>
      </c>
      <c r="Q13" s="3">
        <v>3.3000000000000002E-2</v>
      </c>
      <c r="R13">
        <v>3495207</v>
      </c>
      <c r="S13">
        <v>3472002</v>
      </c>
      <c r="T13">
        <v>3518412</v>
      </c>
      <c r="U13" s="3">
        <v>3.0000000000000001E-3</v>
      </c>
      <c r="V13" s="3">
        <v>0.64500000000000002</v>
      </c>
      <c r="W13" s="3">
        <v>0.64100000000000001</v>
      </c>
      <c r="X13" s="3">
        <v>0.65</v>
      </c>
      <c r="Y13" s="3">
        <v>3.0000000000000001E-3</v>
      </c>
      <c r="Z13" s="3">
        <v>0.67</v>
      </c>
      <c r="AA13" s="3">
        <v>0.66600000000000004</v>
      </c>
      <c r="AB13" s="3">
        <v>0.67500000000000004</v>
      </c>
      <c r="AC13" s="3">
        <v>3.0000000000000001E-3</v>
      </c>
      <c r="AD13" s="3">
        <v>3.6999999999999998E-2</v>
      </c>
      <c r="AE13" s="3">
        <v>3.5000000000000003E-2</v>
      </c>
      <c r="AF13" s="3">
        <v>0.04</v>
      </c>
      <c r="AG13" s="3">
        <v>3.3000000000000002E-2</v>
      </c>
    </row>
    <row r="14" spans="1:33" x14ac:dyDescent="0.35">
      <c r="A14">
        <v>2022</v>
      </c>
      <c r="B14" t="s">
        <v>66</v>
      </c>
      <c r="C14" t="s">
        <v>64</v>
      </c>
      <c r="D14" t="s">
        <v>65</v>
      </c>
      <c r="E14" t="s">
        <v>15</v>
      </c>
      <c r="F14">
        <v>112139</v>
      </c>
      <c r="G14">
        <v>101273</v>
      </c>
      <c r="H14">
        <v>123005</v>
      </c>
      <c r="I14" s="3">
        <v>4.9000000000000002E-2</v>
      </c>
      <c r="J14">
        <v>171586</v>
      </c>
      <c r="K14">
        <v>158684</v>
      </c>
      <c r="L14">
        <v>184488</v>
      </c>
      <c r="M14" s="3">
        <v>3.7999999999999999E-2</v>
      </c>
      <c r="N14">
        <v>10413</v>
      </c>
      <c r="O14">
        <v>7398</v>
      </c>
      <c r="P14">
        <v>13428</v>
      </c>
      <c r="Q14" s="3">
        <v>0.14499999999999999</v>
      </c>
      <c r="R14">
        <v>122552</v>
      </c>
      <c r="S14">
        <v>111456</v>
      </c>
      <c r="T14">
        <v>133648</v>
      </c>
      <c r="U14" s="3">
        <v>4.4999999999999998E-2</v>
      </c>
      <c r="V14" s="3">
        <v>0.65400000000000003</v>
      </c>
      <c r="W14" s="3">
        <v>0.61799999999999999</v>
      </c>
      <c r="X14" s="3">
        <v>0.68899999999999995</v>
      </c>
      <c r="Y14" s="3">
        <v>2.7E-2</v>
      </c>
      <c r="Z14" s="3">
        <v>0.71399999999999997</v>
      </c>
      <c r="AA14" s="3">
        <v>0.68400000000000005</v>
      </c>
      <c r="AB14" s="3">
        <v>0.745</v>
      </c>
      <c r="AC14" s="3">
        <v>2.1999999999999999E-2</v>
      </c>
      <c r="AD14" s="3">
        <v>8.5000000000000006E-2</v>
      </c>
      <c r="AE14" s="3">
        <v>6.0999999999999999E-2</v>
      </c>
      <c r="AF14" s="3">
        <v>0.109</v>
      </c>
      <c r="AG14" s="3">
        <v>0.14199999999999999</v>
      </c>
    </row>
    <row r="15" spans="1:33" x14ac:dyDescent="0.35">
      <c r="A15">
        <v>2022</v>
      </c>
      <c r="B15" t="s">
        <v>20</v>
      </c>
      <c r="C15" t="s">
        <v>64</v>
      </c>
      <c r="D15" t="s">
        <v>65</v>
      </c>
      <c r="E15" t="s">
        <v>15</v>
      </c>
      <c r="F15">
        <v>238166</v>
      </c>
      <c r="G15">
        <v>227583</v>
      </c>
      <c r="H15">
        <v>248749</v>
      </c>
      <c r="I15" s="3">
        <v>2.1999999999999999E-2</v>
      </c>
      <c r="J15">
        <v>359116</v>
      </c>
      <c r="K15">
        <v>349505</v>
      </c>
      <c r="L15">
        <v>368727</v>
      </c>
      <c r="M15" s="3">
        <v>1.2999999999999999E-2</v>
      </c>
      <c r="N15">
        <v>16005</v>
      </c>
      <c r="O15">
        <v>12937</v>
      </c>
      <c r="P15">
        <v>19073</v>
      </c>
      <c r="Q15" s="3">
        <v>9.6000000000000002E-2</v>
      </c>
      <c r="R15">
        <v>254171</v>
      </c>
      <c r="S15">
        <v>243609</v>
      </c>
      <c r="T15">
        <v>264733</v>
      </c>
      <c r="U15" s="3">
        <v>2.1000000000000001E-2</v>
      </c>
      <c r="V15" s="3">
        <v>0.66300000000000003</v>
      </c>
      <c r="W15" s="3">
        <v>0.64200000000000002</v>
      </c>
      <c r="X15" s="3">
        <v>0.68500000000000005</v>
      </c>
      <c r="Y15" s="3">
        <v>1.6E-2</v>
      </c>
      <c r="Z15" s="3">
        <v>0.70799999999999996</v>
      </c>
      <c r="AA15" s="3">
        <v>0.68899999999999995</v>
      </c>
      <c r="AB15" s="3">
        <v>0.72699999999999998</v>
      </c>
      <c r="AC15" s="3">
        <v>1.2999999999999999E-2</v>
      </c>
      <c r="AD15" s="3">
        <v>6.3E-2</v>
      </c>
      <c r="AE15" s="3">
        <v>5.0999999999999997E-2</v>
      </c>
      <c r="AF15" s="3">
        <v>7.4999999999999997E-2</v>
      </c>
      <c r="AG15" s="3">
        <v>9.6000000000000002E-2</v>
      </c>
    </row>
    <row r="16" spans="1:33" x14ac:dyDescent="0.35">
      <c r="A16">
        <v>2022</v>
      </c>
      <c r="B16" t="s">
        <v>67</v>
      </c>
      <c r="C16" t="s">
        <v>64</v>
      </c>
      <c r="D16" t="s">
        <v>65</v>
      </c>
      <c r="E16" t="s">
        <v>15</v>
      </c>
      <c r="F16">
        <v>2554591</v>
      </c>
      <c r="G16">
        <v>2532126</v>
      </c>
      <c r="H16">
        <v>2577056</v>
      </c>
      <c r="I16" s="3">
        <v>4.0000000000000001E-3</v>
      </c>
      <c r="J16">
        <v>4000038</v>
      </c>
      <c r="K16">
        <v>3985967</v>
      </c>
      <c r="L16">
        <v>4014109</v>
      </c>
      <c r="M16" s="3">
        <v>2E-3</v>
      </c>
      <c r="N16">
        <v>91732</v>
      </c>
      <c r="O16">
        <v>84714</v>
      </c>
      <c r="P16">
        <v>98750</v>
      </c>
      <c r="Q16" s="3">
        <v>3.7999999999999999E-2</v>
      </c>
      <c r="R16">
        <v>2646323</v>
      </c>
      <c r="S16">
        <v>2624327</v>
      </c>
      <c r="T16">
        <v>2668319</v>
      </c>
      <c r="U16" s="3">
        <v>4.0000000000000001E-3</v>
      </c>
      <c r="V16" s="3">
        <v>0.63900000000000001</v>
      </c>
      <c r="W16" s="3">
        <v>0.63400000000000001</v>
      </c>
      <c r="X16" s="3">
        <v>0.64400000000000002</v>
      </c>
      <c r="Y16" s="3">
        <v>4.0000000000000001E-3</v>
      </c>
      <c r="Z16" s="3">
        <v>0.66200000000000003</v>
      </c>
      <c r="AA16" s="3">
        <v>0.65700000000000003</v>
      </c>
      <c r="AB16" s="3">
        <v>0.66600000000000004</v>
      </c>
      <c r="AC16" s="3">
        <v>4.0000000000000001E-3</v>
      </c>
      <c r="AD16" s="3">
        <v>3.5000000000000003E-2</v>
      </c>
      <c r="AE16" s="3">
        <v>3.2000000000000001E-2</v>
      </c>
      <c r="AF16" s="3">
        <v>3.6999999999999998E-2</v>
      </c>
      <c r="AG16" s="3">
        <v>3.7999999999999999E-2</v>
      </c>
    </row>
    <row r="17" spans="1:33" x14ac:dyDescent="0.35">
      <c r="A17">
        <v>2022</v>
      </c>
      <c r="B17" t="s">
        <v>68</v>
      </c>
      <c r="C17" t="s">
        <v>64</v>
      </c>
      <c r="D17" t="s">
        <v>65</v>
      </c>
      <c r="E17" t="s">
        <v>15</v>
      </c>
      <c r="F17">
        <v>342507</v>
      </c>
      <c r="G17">
        <v>327565</v>
      </c>
      <c r="H17">
        <v>357449</v>
      </c>
      <c r="I17" s="3">
        <v>2.1999999999999999E-2</v>
      </c>
      <c r="J17">
        <v>523081</v>
      </c>
      <c r="K17">
        <v>505897</v>
      </c>
      <c r="L17">
        <v>540265</v>
      </c>
      <c r="M17" s="3">
        <v>1.7000000000000001E-2</v>
      </c>
      <c r="N17">
        <v>18271</v>
      </c>
      <c r="O17">
        <v>14838</v>
      </c>
      <c r="P17">
        <v>21704</v>
      </c>
      <c r="Q17" s="3">
        <v>9.4E-2</v>
      </c>
      <c r="R17">
        <v>360778</v>
      </c>
      <c r="S17">
        <v>346477</v>
      </c>
      <c r="T17">
        <v>375079</v>
      </c>
      <c r="U17" s="3">
        <v>0.02</v>
      </c>
      <c r="V17" s="3">
        <v>0.65500000000000003</v>
      </c>
      <c r="W17" s="3">
        <v>0.63900000000000001</v>
      </c>
      <c r="X17" s="3">
        <v>0.67100000000000004</v>
      </c>
      <c r="Y17" s="3">
        <v>1.2E-2</v>
      </c>
      <c r="Z17" s="3">
        <v>0.69</v>
      </c>
      <c r="AA17" s="3">
        <v>0.67500000000000004</v>
      </c>
      <c r="AB17" s="3">
        <v>0.70399999999999996</v>
      </c>
      <c r="AC17" s="3">
        <v>0.01</v>
      </c>
      <c r="AD17" s="3">
        <v>5.0999999999999997E-2</v>
      </c>
      <c r="AE17" s="3">
        <v>4.1000000000000002E-2</v>
      </c>
      <c r="AF17" s="3">
        <v>6.0999999999999999E-2</v>
      </c>
      <c r="AG17" s="3">
        <v>9.8000000000000004E-2</v>
      </c>
    </row>
    <row r="18" spans="1:33" x14ac:dyDescent="0.35">
      <c r="A18">
        <v>2023</v>
      </c>
      <c r="B18" t="s">
        <v>14</v>
      </c>
      <c r="C18" t="s">
        <v>64</v>
      </c>
      <c r="D18" t="s">
        <v>65</v>
      </c>
      <c r="E18" t="s">
        <v>15</v>
      </c>
      <c r="F18">
        <v>3391608</v>
      </c>
      <c r="G18">
        <v>3365731</v>
      </c>
      <c r="H18">
        <v>3417485</v>
      </c>
      <c r="I18" s="3">
        <v>4.0000000000000001E-3</v>
      </c>
      <c r="J18">
        <v>5233279</v>
      </c>
      <c r="K18">
        <v>5220232</v>
      </c>
      <c r="L18">
        <v>5246326</v>
      </c>
      <c r="M18" s="3">
        <v>1E-3</v>
      </c>
      <c r="N18">
        <v>135188</v>
      </c>
      <c r="O18">
        <v>125901</v>
      </c>
      <c r="P18">
        <v>144475</v>
      </c>
      <c r="Q18" s="3">
        <v>3.5000000000000003E-2</v>
      </c>
      <c r="R18">
        <v>3526796</v>
      </c>
      <c r="S18">
        <v>3502102</v>
      </c>
      <c r="T18">
        <v>3551490</v>
      </c>
      <c r="U18" s="3">
        <v>4.0000000000000001E-3</v>
      </c>
      <c r="V18" s="3">
        <v>0.64800000000000002</v>
      </c>
      <c r="W18" s="3">
        <v>0.64300000000000002</v>
      </c>
      <c r="X18" s="3">
        <v>0.65300000000000002</v>
      </c>
      <c r="Y18" s="3">
        <v>4.0000000000000001E-3</v>
      </c>
      <c r="Z18" s="3">
        <v>0.67400000000000004</v>
      </c>
      <c r="AA18" s="3">
        <v>0.66900000000000004</v>
      </c>
      <c r="AB18" s="3">
        <v>0.67900000000000005</v>
      </c>
      <c r="AC18" s="3">
        <v>3.0000000000000001E-3</v>
      </c>
      <c r="AD18" s="3">
        <v>3.7999999999999999E-2</v>
      </c>
      <c r="AE18" s="3">
        <v>3.5999999999999997E-2</v>
      </c>
      <c r="AF18" s="3">
        <v>4.1000000000000002E-2</v>
      </c>
      <c r="AG18" s="3">
        <v>3.4000000000000002E-2</v>
      </c>
    </row>
    <row r="19" spans="1:33" x14ac:dyDescent="0.35">
      <c r="A19">
        <v>2023</v>
      </c>
      <c r="B19" t="s">
        <v>66</v>
      </c>
      <c r="C19" t="s">
        <v>64</v>
      </c>
      <c r="D19" t="s">
        <v>65</v>
      </c>
      <c r="E19" t="s">
        <v>15</v>
      </c>
      <c r="F19">
        <v>118047</v>
      </c>
      <c r="G19">
        <v>105234</v>
      </c>
      <c r="H19">
        <v>130860</v>
      </c>
      <c r="I19" s="3">
        <v>5.5E-2</v>
      </c>
      <c r="J19">
        <v>172200</v>
      </c>
      <c r="K19">
        <v>155739</v>
      </c>
      <c r="L19">
        <v>188661</v>
      </c>
      <c r="M19" s="3">
        <v>4.8000000000000001E-2</v>
      </c>
      <c r="N19">
        <v>7347</v>
      </c>
      <c r="O19">
        <v>4681</v>
      </c>
      <c r="P19">
        <v>10013</v>
      </c>
      <c r="Q19" s="3">
        <v>0.182</v>
      </c>
      <c r="R19">
        <v>125394</v>
      </c>
      <c r="S19">
        <v>111949</v>
      </c>
      <c r="T19">
        <v>138839</v>
      </c>
      <c r="U19" s="3">
        <v>5.3999999999999999E-2</v>
      </c>
      <c r="V19" s="3">
        <v>0.68600000000000005</v>
      </c>
      <c r="W19" s="3">
        <v>0.65500000000000003</v>
      </c>
      <c r="X19" s="3">
        <v>0.71599999999999997</v>
      </c>
      <c r="Y19" s="3">
        <v>2.1999999999999999E-2</v>
      </c>
      <c r="Z19" s="3">
        <v>0.72799999999999998</v>
      </c>
      <c r="AA19" s="3">
        <v>0.70099999999999996</v>
      </c>
      <c r="AB19" s="3">
        <v>0.755</v>
      </c>
      <c r="AC19" s="3">
        <v>1.9E-2</v>
      </c>
      <c r="AD19" s="3">
        <v>5.8999999999999997E-2</v>
      </c>
      <c r="AE19" s="3">
        <v>3.9E-2</v>
      </c>
      <c r="AF19" s="3">
        <v>7.9000000000000001E-2</v>
      </c>
      <c r="AG19" s="3">
        <v>0.17199999999999999</v>
      </c>
    </row>
    <row r="20" spans="1:33" x14ac:dyDescent="0.35">
      <c r="A20">
        <v>2023</v>
      </c>
      <c r="B20" t="s">
        <v>20</v>
      </c>
      <c r="C20" t="s">
        <v>64</v>
      </c>
      <c r="D20" t="s">
        <v>65</v>
      </c>
      <c r="E20" t="s">
        <v>15</v>
      </c>
      <c r="F20">
        <v>238310</v>
      </c>
      <c r="G20">
        <v>228584</v>
      </c>
      <c r="H20">
        <v>248036</v>
      </c>
      <c r="I20" s="3">
        <v>2.1000000000000001E-2</v>
      </c>
      <c r="J20">
        <v>361463</v>
      </c>
      <c r="K20">
        <v>350855</v>
      </c>
      <c r="L20">
        <v>372071</v>
      </c>
      <c r="M20" s="3">
        <v>1.4999999999999999E-2</v>
      </c>
      <c r="N20">
        <v>14704</v>
      </c>
      <c r="O20">
        <v>11558</v>
      </c>
      <c r="P20">
        <v>17850</v>
      </c>
      <c r="Q20" s="3">
        <v>0.107</v>
      </c>
      <c r="R20">
        <v>253014</v>
      </c>
      <c r="S20">
        <v>243308</v>
      </c>
      <c r="T20">
        <v>262720</v>
      </c>
      <c r="U20" s="3">
        <v>1.9E-2</v>
      </c>
      <c r="V20" s="3">
        <v>0.65900000000000003</v>
      </c>
      <c r="W20" s="3">
        <v>0.64</v>
      </c>
      <c r="X20" s="3">
        <v>0.67900000000000005</v>
      </c>
      <c r="Y20" s="3">
        <v>1.4999999999999999E-2</v>
      </c>
      <c r="Z20" s="3">
        <v>0.7</v>
      </c>
      <c r="AA20" s="3">
        <v>0.68300000000000005</v>
      </c>
      <c r="AB20" s="3">
        <v>0.71699999999999997</v>
      </c>
      <c r="AC20" s="3">
        <v>1.2E-2</v>
      </c>
      <c r="AD20" s="3">
        <v>5.8000000000000003E-2</v>
      </c>
      <c r="AE20" s="3">
        <v>4.5999999999999999E-2</v>
      </c>
      <c r="AF20" s="3">
        <v>7.0000000000000007E-2</v>
      </c>
      <c r="AG20" s="3">
        <v>0.106</v>
      </c>
    </row>
    <row r="21" spans="1:33" x14ac:dyDescent="0.35">
      <c r="A21">
        <v>2023</v>
      </c>
      <c r="B21" t="s">
        <v>67</v>
      </c>
      <c r="C21" t="s">
        <v>64</v>
      </c>
      <c r="D21" t="s">
        <v>65</v>
      </c>
      <c r="E21" t="s">
        <v>15</v>
      </c>
      <c r="F21">
        <v>2539737</v>
      </c>
      <c r="G21">
        <v>2516582</v>
      </c>
      <c r="H21">
        <v>2562892</v>
      </c>
      <c r="I21" s="3">
        <v>5.0000000000000001E-3</v>
      </c>
      <c r="J21">
        <v>3965159</v>
      </c>
      <c r="K21">
        <v>3951091</v>
      </c>
      <c r="L21">
        <v>3979227</v>
      </c>
      <c r="M21" s="3">
        <v>2E-3</v>
      </c>
      <c r="N21">
        <v>93499</v>
      </c>
      <c r="O21">
        <v>85614</v>
      </c>
      <c r="P21">
        <v>101384</v>
      </c>
      <c r="Q21" s="3">
        <v>4.2000000000000003E-2</v>
      </c>
      <c r="R21">
        <v>2633236</v>
      </c>
      <c r="S21">
        <v>2612417</v>
      </c>
      <c r="T21">
        <v>2654055</v>
      </c>
      <c r="U21" s="3">
        <v>4.0000000000000001E-3</v>
      </c>
      <c r="V21" s="3">
        <v>0.64100000000000001</v>
      </c>
      <c r="W21" s="3">
        <v>0.63500000000000001</v>
      </c>
      <c r="X21" s="3">
        <v>0.64600000000000002</v>
      </c>
      <c r="Y21" s="3">
        <v>4.0000000000000001E-3</v>
      </c>
      <c r="Z21" s="3">
        <v>0.66400000000000003</v>
      </c>
      <c r="AA21" s="3">
        <v>0.65900000000000003</v>
      </c>
      <c r="AB21" s="3">
        <v>0.66900000000000004</v>
      </c>
      <c r="AC21" s="3">
        <v>4.0000000000000001E-3</v>
      </c>
      <c r="AD21" s="3">
        <v>3.5999999999999997E-2</v>
      </c>
      <c r="AE21" s="3">
        <v>3.2000000000000001E-2</v>
      </c>
      <c r="AF21" s="3">
        <v>3.9E-2</v>
      </c>
      <c r="AG21" s="3">
        <v>4.2999999999999997E-2</v>
      </c>
    </row>
    <row r="22" spans="1:33" x14ac:dyDescent="0.35">
      <c r="A22">
        <v>2023</v>
      </c>
      <c r="B22" t="s">
        <v>68</v>
      </c>
      <c r="C22" t="s">
        <v>64</v>
      </c>
      <c r="D22" t="s">
        <v>65</v>
      </c>
      <c r="E22" t="s">
        <v>15</v>
      </c>
      <c r="F22">
        <v>369071</v>
      </c>
      <c r="G22">
        <v>347709</v>
      </c>
      <c r="H22">
        <v>390433</v>
      </c>
      <c r="I22" s="3">
        <v>2.9000000000000001E-2</v>
      </c>
      <c r="J22">
        <v>539170</v>
      </c>
      <c r="K22">
        <v>511742</v>
      </c>
      <c r="L22">
        <v>566598</v>
      </c>
      <c r="M22" s="3">
        <v>2.5999999999999999E-2</v>
      </c>
      <c r="N22">
        <v>19971</v>
      </c>
      <c r="O22">
        <v>16267</v>
      </c>
      <c r="P22">
        <v>23675</v>
      </c>
      <c r="Q22" s="3">
        <v>9.2999999999999999E-2</v>
      </c>
      <c r="R22">
        <v>389042</v>
      </c>
      <c r="S22">
        <v>367363</v>
      </c>
      <c r="T22">
        <v>410721</v>
      </c>
      <c r="U22" s="3">
        <v>2.8000000000000001E-2</v>
      </c>
      <c r="V22" s="3">
        <v>0.68500000000000005</v>
      </c>
      <c r="W22" s="3">
        <v>0.66700000000000004</v>
      </c>
      <c r="X22" s="3">
        <v>0.70199999999999996</v>
      </c>
      <c r="Y22" s="3">
        <v>1.2E-2</v>
      </c>
      <c r="Z22" s="3">
        <v>0.72199999999999998</v>
      </c>
      <c r="AA22" s="3">
        <v>0.70599999999999996</v>
      </c>
      <c r="AB22" s="3">
        <v>0.73699999999999999</v>
      </c>
      <c r="AC22" s="3">
        <v>1.0999999999999999E-2</v>
      </c>
      <c r="AD22" s="3">
        <v>5.0999999999999997E-2</v>
      </c>
      <c r="AE22" s="3">
        <v>4.2000000000000003E-2</v>
      </c>
      <c r="AF22" s="3">
        <v>6.0999999999999999E-2</v>
      </c>
      <c r="AG22" s="3">
        <v>9.2999999999999999E-2</v>
      </c>
    </row>
    <row r="23" spans="1:33" x14ac:dyDescent="0.35">
      <c r="A23">
        <v>2024</v>
      </c>
      <c r="B23" t="s">
        <v>14</v>
      </c>
      <c r="C23" t="s">
        <v>64</v>
      </c>
      <c r="D23" t="s">
        <v>65</v>
      </c>
      <c r="E23" t="s">
        <v>15</v>
      </c>
      <c r="F23">
        <v>3454851</v>
      </c>
      <c r="G23">
        <v>3432585</v>
      </c>
      <c r="H23">
        <v>3477117</v>
      </c>
      <c r="I23" s="3">
        <v>3.0000000000000001E-3</v>
      </c>
      <c r="J23">
        <v>5312903</v>
      </c>
      <c r="K23">
        <v>5298860</v>
      </c>
      <c r="L23">
        <v>5326946</v>
      </c>
      <c r="M23" s="3">
        <v>1E-3</v>
      </c>
      <c r="N23">
        <v>131690</v>
      </c>
      <c r="O23">
        <v>123934</v>
      </c>
      <c r="P23">
        <v>139446</v>
      </c>
      <c r="Q23" s="3">
        <v>0.03</v>
      </c>
      <c r="R23">
        <v>3586541</v>
      </c>
      <c r="S23">
        <v>3564545</v>
      </c>
      <c r="T23">
        <v>3608537</v>
      </c>
      <c r="U23" s="3">
        <v>3.0000000000000001E-3</v>
      </c>
      <c r="V23" s="3">
        <v>0.65</v>
      </c>
      <c r="W23" s="3">
        <v>0.64600000000000002</v>
      </c>
      <c r="X23" s="3">
        <v>0.65400000000000003</v>
      </c>
      <c r="Y23" s="3">
        <v>3.0000000000000001E-3</v>
      </c>
      <c r="Z23" s="3">
        <v>0.67500000000000004</v>
      </c>
      <c r="AA23" s="3">
        <v>0.67100000000000004</v>
      </c>
      <c r="AB23" s="3">
        <v>0.67900000000000005</v>
      </c>
      <c r="AC23" s="3">
        <v>3.0000000000000001E-3</v>
      </c>
      <c r="AD23" s="3">
        <v>3.6999999999999998E-2</v>
      </c>
      <c r="AE23" s="3">
        <v>3.5000000000000003E-2</v>
      </c>
      <c r="AF23" s="3">
        <v>3.9E-2</v>
      </c>
      <c r="AG23" s="3">
        <v>2.9000000000000001E-2</v>
      </c>
    </row>
    <row r="24" spans="1:33" x14ac:dyDescent="0.35">
      <c r="A24">
        <v>2024</v>
      </c>
      <c r="B24" t="s">
        <v>66</v>
      </c>
      <c r="C24" t="s">
        <v>64</v>
      </c>
      <c r="D24" t="s">
        <v>65</v>
      </c>
      <c r="E24" t="s">
        <v>15</v>
      </c>
      <c r="F24">
        <v>149935</v>
      </c>
      <c r="G24">
        <v>137338</v>
      </c>
      <c r="H24">
        <v>162532</v>
      </c>
      <c r="I24" s="3">
        <v>4.2000000000000003E-2</v>
      </c>
      <c r="J24">
        <v>222787</v>
      </c>
      <c r="K24">
        <v>206053</v>
      </c>
      <c r="L24">
        <v>239521</v>
      </c>
      <c r="M24" s="3">
        <v>3.7999999999999999E-2</v>
      </c>
      <c r="N24">
        <v>12120</v>
      </c>
      <c r="O24">
        <v>7987</v>
      </c>
      <c r="P24">
        <v>16253</v>
      </c>
      <c r="Q24" s="3">
        <v>0.17100000000000001</v>
      </c>
      <c r="R24">
        <v>162055</v>
      </c>
      <c r="S24">
        <v>148484</v>
      </c>
      <c r="T24">
        <v>175626</v>
      </c>
      <c r="U24" s="3">
        <v>4.2000000000000003E-2</v>
      </c>
      <c r="V24" s="3">
        <v>0.67300000000000004</v>
      </c>
      <c r="W24" s="3">
        <v>0.64900000000000002</v>
      </c>
      <c r="X24" s="3">
        <v>0.69699999999999995</v>
      </c>
      <c r="Y24" s="3">
        <v>1.7999999999999999E-2</v>
      </c>
      <c r="Z24" s="3">
        <v>0.72699999999999998</v>
      </c>
      <c r="AA24" s="3">
        <v>0.70399999999999996</v>
      </c>
      <c r="AB24" s="3">
        <v>0.751</v>
      </c>
      <c r="AC24" s="3">
        <v>1.6E-2</v>
      </c>
      <c r="AD24" s="3">
        <v>7.4999999999999997E-2</v>
      </c>
      <c r="AE24" s="3">
        <v>5.0999999999999997E-2</v>
      </c>
      <c r="AF24" s="3">
        <v>9.9000000000000005E-2</v>
      </c>
      <c r="AG24" s="3">
        <v>0.161</v>
      </c>
    </row>
    <row r="25" spans="1:33" x14ac:dyDescent="0.35">
      <c r="A25">
        <v>2024</v>
      </c>
      <c r="B25" t="s">
        <v>20</v>
      </c>
      <c r="C25" t="s">
        <v>64</v>
      </c>
      <c r="D25" t="s">
        <v>65</v>
      </c>
      <c r="E25" t="s">
        <v>15</v>
      </c>
      <c r="F25">
        <v>231471</v>
      </c>
      <c r="G25">
        <v>220395</v>
      </c>
      <c r="H25">
        <v>242547</v>
      </c>
      <c r="I25" s="3">
        <v>2.4E-2</v>
      </c>
      <c r="J25">
        <v>357301</v>
      </c>
      <c r="K25">
        <v>345724</v>
      </c>
      <c r="L25">
        <v>368878</v>
      </c>
      <c r="M25" s="3">
        <v>1.6E-2</v>
      </c>
      <c r="N25">
        <v>14965</v>
      </c>
      <c r="O25">
        <v>11457</v>
      </c>
      <c r="P25">
        <v>18473</v>
      </c>
      <c r="Q25" s="3">
        <v>0.11799999999999999</v>
      </c>
      <c r="R25">
        <v>246436</v>
      </c>
      <c r="S25">
        <v>235322</v>
      </c>
      <c r="T25">
        <v>257550</v>
      </c>
      <c r="U25" s="3">
        <v>2.3E-2</v>
      </c>
      <c r="V25" s="3">
        <v>0.64800000000000002</v>
      </c>
      <c r="W25" s="3">
        <v>0.626</v>
      </c>
      <c r="X25" s="3">
        <v>0.67</v>
      </c>
      <c r="Y25" s="3">
        <v>1.7000000000000001E-2</v>
      </c>
      <c r="Z25" s="3">
        <v>0.69</v>
      </c>
      <c r="AA25" s="3">
        <v>0.66900000000000004</v>
      </c>
      <c r="AB25" s="3">
        <v>0.71</v>
      </c>
      <c r="AC25" s="3">
        <v>1.4999999999999999E-2</v>
      </c>
      <c r="AD25" s="3">
        <v>6.0999999999999999E-2</v>
      </c>
      <c r="AE25" s="3">
        <v>4.7E-2</v>
      </c>
      <c r="AF25" s="3">
        <v>7.4999999999999997E-2</v>
      </c>
      <c r="AG25" s="3">
        <v>0.11600000000000001</v>
      </c>
    </row>
    <row r="26" spans="1:33" x14ac:dyDescent="0.35">
      <c r="A26">
        <v>2024</v>
      </c>
      <c r="B26" t="s">
        <v>67</v>
      </c>
      <c r="C26" t="s">
        <v>64</v>
      </c>
      <c r="D26" t="s">
        <v>65</v>
      </c>
      <c r="E26" t="s">
        <v>15</v>
      </c>
      <c r="F26">
        <v>2552408</v>
      </c>
      <c r="G26">
        <v>2532794</v>
      </c>
      <c r="H26">
        <v>2572022</v>
      </c>
      <c r="I26" s="3">
        <v>4.0000000000000001E-3</v>
      </c>
      <c r="J26">
        <v>3985723</v>
      </c>
      <c r="K26">
        <v>3972592</v>
      </c>
      <c r="L26">
        <v>3998854</v>
      </c>
      <c r="M26" s="3">
        <v>2E-3</v>
      </c>
      <c r="N26">
        <v>87215</v>
      </c>
      <c r="O26">
        <v>80250</v>
      </c>
      <c r="P26">
        <v>94180</v>
      </c>
      <c r="Q26" s="3">
        <v>0.04</v>
      </c>
      <c r="R26">
        <v>2639623</v>
      </c>
      <c r="S26">
        <v>2619892</v>
      </c>
      <c r="T26">
        <v>2659354</v>
      </c>
      <c r="U26" s="3">
        <v>4.0000000000000001E-3</v>
      </c>
      <c r="V26" s="3">
        <v>0.64</v>
      </c>
      <c r="W26" s="3">
        <v>0.63600000000000001</v>
      </c>
      <c r="X26" s="3">
        <v>0.64500000000000002</v>
      </c>
      <c r="Y26" s="3">
        <v>4.0000000000000001E-3</v>
      </c>
      <c r="Z26" s="3">
        <v>0.66200000000000003</v>
      </c>
      <c r="AA26" s="3">
        <v>0.65800000000000003</v>
      </c>
      <c r="AB26" s="3">
        <v>0.66700000000000004</v>
      </c>
      <c r="AC26" s="3">
        <v>3.0000000000000001E-3</v>
      </c>
      <c r="AD26" s="3">
        <v>3.3000000000000002E-2</v>
      </c>
      <c r="AE26" s="3">
        <v>0.03</v>
      </c>
      <c r="AF26" s="3">
        <v>3.5999999999999997E-2</v>
      </c>
      <c r="AG26" s="3">
        <v>0.04</v>
      </c>
    </row>
    <row r="27" spans="1:33" x14ac:dyDescent="0.35">
      <c r="A27">
        <v>2024</v>
      </c>
      <c r="B27" t="s">
        <v>68</v>
      </c>
      <c r="C27" t="s">
        <v>64</v>
      </c>
      <c r="D27" t="s">
        <v>65</v>
      </c>
      <c r="E27" t="s">
        <v>15</v>
      </c>
      <c r="F27">
        <v>402573</v>
      </c>
      <c r="G27">
        <v>383106</v>
      </c>
      <c r="H27">
        <v>422040</v>
      </c>
      <c r="I27" s="3">
        <v>2.4E-2</v>
      </c>
      <c r="J27">
        <v>585526</v>
      </c>
      <c r="K27">
        <v>562143</v>
      </c>
      <c r="L27">
        <v>608909</v>
      </c>
      <c r="M27" s="3">
        <v>0.02</v>
      </c>
      <c r="N27">
        <v>20906</v>
      </c>
      <c r="O27">
        <v>16373</v>
      </c>
      <c r="P27">
        <v>25439</v>
      </c>
      <c r="Q27" s="3">
        <v>0.109</v>
      </c>
      <c r="R27">
        <v>423479</v>
      </c>
      <c r="S27">
        <v>402650</v>
      </c>
      <c r="T27">
        <v>444308</v>
      </c>
      <c r="U27" s="3">
        <v>2.5000000000000001E-2</v>
      </c>
      <c r="V27" s="3">
        <v>0.68799999999999994</v>
      </c>
      <c r="W27" s="3">
        <v>0.67300000000000004</v>
      </c>
      <c r="X27" s="3">
        <v>0.70199999999999996</v>
      </c>
      <c r="Y27" s="3">
        <v>1.0999999999999999E-2</v>
      </c>
      <c r="Z27" s="3">
        <v>0.72299999999999998</v>
      </c>
      <c r="AA27" s="3">
        <v>0.70899999999999996</v>
      </c>
      <c r="AB27" s="3">
        <v>0.73799999999999999</v>
      </c>
      <c r="AC27" s="3">
        <v>0.01</v>
      </c>
      <c r="AD27" s="3">
        <v>4.9000000000000002E-2</v>
      </c>
      <c r="AE27" s="3">
        <v>3.9E-2</v>
      </c>
      <c r="AF27" s="3">
        <v>5.8999999999999997E-2</v>
      </c>
      <c r="AG27" s="3">
        <v>0.10199999999999999</v>
      </c>
    </row>
    <row r="28" spans="1:33" x14ac:dyDescent="0.35">
      <c r="A28">
        <v>2020</v>
      </c>
      <c r="B28" t="s">
        <v>14</v>
      </c>
      <c r="C28" t="s">
        <v>69</v>
      </c>
      <c r="D28" t="s">
        <v>65</v>
      </c>
      <c r="E28" t="s">
        <v>15</v>
      </c>
      <c r="F28" t="s">
        <v>17</v>
      </c>
      <c r="G28" t="s">
        <v>17</v>
      </c>
      <c r="H28" t="s">
        <v>17</v>
      </c>
      <c r="I28" s="3" t="s">
        <v>17</v>
      </c>
      <c r="J28" t="s">
        <v>17</v>
      </c>
      <c r="K28" t="s">
        <v>17</v>
      </c>
      <c r="L28" t="s">
        <v>17</v>
      </c>
      <c r="M28" s="3" t="s">
        <v>17</v>
      </c>
      <c r="N28" t="s">
        <v>17</v>
      </c>
      <c r="O28" t="s">
        <v>17</v>
      </c>
      <c r="P28" t="s">
        <v>17</v>
      </c>
      <c r="Q28" s="3" t="s">
        <v>17</v>
      </c>
      <c r="R28" t="s">
        <v>17</v>
      </c>
      <c r="S28" t="s">
        <v>17</v>
      </c>
      <c r="T28" t="s">
        <v>17</v>
      </c>
      <c r="U28" s="3" t="s">
        <v>17</v>
      </c>
      <c r="V28" s="3" t="s">
        <v>17</v>
      </c>
      <c r="W28" s="3" t="s">
        <v>17</v>
      </c>
      <c r="X28" s="3" t="s">
        <v>17</v>
      </c>
      <c r="Y28" s="3" t="s">
        <v>17</v>
      </c>
      <c r="Z28" s="3" t="s">
        <v>17</v>
      </c>
      <c r="AA28" s="3" t="s">
        <v>17</v>
      </c>
      <c r="AB28" s="3" t="s">
        <v>17</v>
      </c>
      <c r="AC28" s="3" t="s">
        <v>17</v>
      </c>
      <c r="AD28" s="3" t="s">
        <v>17</v>
      </c>
      <c r="AE28" s="3" t="s">
        <v>17</v>
      </c>
      <c r="AF28" s="3" t="s">
        <v>17</v>
      </c>
      <c r="AG28" s="3" t="s">
        <v>17</v>
      </c>
    </row>
    <row r="29" spans="1:33" x14ac:dyDescent="0.35">
      <c r="A29">
        <v>2020</v>
      </c>
      <c r="B29" t="s">
        <v>66</v>
      </c>
      <c r="C29" t="s">
        <v>69</v>
      </c>
      <c r="D29" t="s">
        <v>65</v>
      </c>
      <c r="E29" t="s">
        <v>15</v>
      </c>
      <c r="F29" t="s">
        <v>17</v>
      </c>
      <c r="G29" t="s">
        <v>17</v>
      </c>
      <c r="H29" t="s">
        <v>17</v>
      </c>
      <c r="I29" s="3" t="s">
        <v>17</v>
      </c>
      <c r="J29" t="s">
        <v>17</v>
      </c>
      <c r="K29" t="s">
        <v>17</v>
      </c>
      <c r="L29" t="s">
        <v>17</v>
      </c>
      <c r="M29" s="3" t="s">
        <v>17</v>
      </c>
      <c r="N29" t="s">
        <v>17</v>
      </c>
      <c r="O29" t="s">
        <v>17</v>
      </c>
      <c r="P29" t="s">
        <v>17</v>
      </c>
      <c r="Q29" s="3" t="s">
        <v>17</v>
      </c>
      <c r="R29" t="s">
        <v>17</v>
      </c>
      <c r="S29" t="s">
        <v>17</v>
      </c>
      <c r="T29" t="s">
        <v>17</v>
      </c>
      <c r="U29" s="3" t="s">
        <v>17</v>
      </c>
      <c r="V29" s="3" t="s">
        <v>17</v>
      </c>
      <c r="W29" s="3" t="s">
        <v>17</v>
      </c>
      <c r="X29" s="3" t="s">
        <v>17</v>
      </c>
      <c r="Y29" s="3" t="s">
        <v>17</v>
      </c>
      <c r="Z29" s="3" t="s">
        <v>17</v>
      </c>
      <c r="AA29" s="3" t="s">
        <v>17</v>
      </c>
      <c r="AB29" s="3" t="s">
        <v>17</v>
      </c>
      <c r="AC29" s="3" t="s">
        <v>17</v>
      </c>
      <c r="AD29" s="3" t="s">
        <v>17</v>
      </c>
      <c r="AE29" s="3" t="s">
        <v>17</v>
      </c>
      <c r="AF29" s="3" t="s">
        <v>17</v>
      </c>
      <c r="AG29" s="3" t="s">
        <v>17</v>
      </c>
    </row>
    <row r="30" spans="1:33" x14ac:dyDescent="0.35">
      <c r="A30">
        <v>2020</v>
      </c>
      <c r="B30" t="s">
        <v>20</v>
      </c>
      <c r="C30" t="s">
        <v>69</v>
      </c>
      <c r="D30" t="s">
        <v>65</v>
      </c>
      <c r="E30" t="s">
        <v>15</v>
      </c>
      <c r="F30" t="s">
        <v>17</v>
      </c>
      <c r="G30" t="s">
        <v>17</v>
      </c>
      <c r="H30" t="s">
        <v>17</v>
      </c>
      <c r="I30" s="3" t="s">
        <v>17</v>
      </c>
      <c r="J30" t="s">
        <v>17</v>
      </c>
      <c r="K30" t="s">
        <v>17</v>
      </c>
      <c r="L30" t="s">
        <v>17</v>
      </c>
      <c r="M30" s="3" t="s">
        <v>17</v>
      </c>
      <c r="N30" t="s">
        <v>17</v>
      </c>
      <c r="O30" t="s">
        <v>17</v>
      </c>
      <c r="P30" t="s">
        <v>17</v>
      </c>
      <c r="Q30" s="3" t="s">
        <v>17</v>
      </c>
      <c r="R30" t="s">
        <v>17</v>
      </c>
      <c r="S30" t="s">
        <v>17</v>
      </c>
      <c r="T30" t="s">
        <v>17</v>
      </c>
      <c r="U30" s="3" t="s">
        <v>17</v>
      </c>
      <c r="V30" s="3" t="s">
        <v>17</v>
      </c>
      <c r="W30" s="3" t="s">
        <v>17</v>
      </c>
      <c r="X30" s="3" t="s">
        <v>17</v>
      </c>
      <c r="Y30" s="3" t="s">
        <v>17</v>
      </c>
      <c r="Z30" s="3" t="s">
        <v>17</v>
      </c>
      <c r="AA30" s="3" t="s">
        <v>17</v>
      </c>
      <c r="AB30" s="3" t="s">
        <v>17</v>
      </c>
      <c r="AC30" s="3" t="s">
        <v>17</v>
      </c>
      <c r="AD30" s="3" t="s">
        <v>17</v>
      </c>
      <c r="AE30" s="3" t="s">
        <v>17</v>
      </c>
      <c r="AF30" s="3" t="s">
        <v>17</v>
      </c>
      <c r="AG30" s="3" t="s">
        <v>17</v>
      </c>
    </row>
    <row r="31" spans="1:33" x14ac:dyDescent="0.35">
      <c r="A31">
        <v>2020</v>
      </c>
      <c r="B31" t="s">
        <v>67</v>
      </c>
      <c r="C31" t="s">
        <v>69</v>
      </c>
      <c r="D31" t="s">
        <v>65</v>
      </c>
      <c r="E31" t="s">
        <v>15</v>
      </c>
      <c r="F31" t="s">
        <v>17</v>
      </c>
      <c r="G31" t="s">
        <v>17</v>
      </c>
      <c r="H31" t="s">
        <v>17</v>
      </c>
      <c r="I31" s="3" t="s">
        <v>17</v>
      </c>
      <c r="J31" t="s">
        <v>17</v>
      </c>
      <c r="K31" t="s">
        <v>17</v>
      </c>
      <c r="L31" t="s">
        <v>17</v>
      </c>
      <c r="M31" s="3" t="s">
        <v>17</v>
      </c>
      <c r="N31" t="s">
        <v>17</v>
      </c>
      <c r="O31" t="s">
        <v>17</v>
      </c>
      <c r="P31" t="s">
        <v>17</v>
      </c>
      <c r="Q31" s="3" t="s">
        <v>17</v>
      </c>
      <c r="R31" t="s">
        <v>17</v>
      </c>
      <c r="S31" t="s">
        <v>17</v>
      </c>
      <c r="T31" t="s">
        <v>17</v>
      </c>
      <c r="U31" s="3" t="s">
        <v>17</v>
      </c>
      <c r="V31" s="3" t="s">
        <v>17</v>
      </c>
      <c r="W31" s="3" t="s">
        <v>17</v>
      </c>
      <c r="X31" s="3" t="s">
        <v>17</v>
      </c>
      <c r="Y31" s="3" t="s">
        <v>17</v>
      </c>
      <c r="Z31" s="3" t="s">
        <v>17</v>
      </c>
      <c r="AA31" s="3" t="s">
        <v>17</v>
      </c>
      <c r="AB31" s="3" t="s">
        <v>17</v>
      </c>
      <c r="AC31" s="3" t="s">
        <v>17</v>
      </c>
      <c r="AD31" s="3" t="s">
        <v>17</v>
      </c>
      <c r="AE31" s="3" t="s">
        <v>17</v>
      </c>
      <c r="AF31" s="3" t="s">
        <v>17</v>
      </c>
      <c r="AG31" s="3" t="s">
        <v>17</v>
      </c>
    </row>
    <row r="32" spans="1:33" x14ac:dyDescent="0.35">
      <c r="A32">
        <v>2020</v>
      </c>
      <c r="B32" t="s">
        <v>68</v>
      </c>
      <c r="C32" t="s">
        <v>69</v>
      </c>
      <c r="D32" t="s">
        <v>65</v>
      </c>
      <c r="E32" t="s">
        <v>15</v>
      </c>
      <c r="F32" t="s">
        <v>17</v>
      </c>
      <c r="G32" t="s">
        <v>17</v>
      </c>
      <c r="H32" t="s">
        <v>17</v>
      </c>
      <c r="I32" s="3" t="s">
        <v>17</v>
      </c>
      <c r="J32" t="s">
        <v>17</v>
      </c>
      <c r="K32" t="s">
        <v>17</v>
      </c>
      <c r="L32" t="s">
        <v>17</v>
      </c>
      <c r="M32" s="3" t="s">
        <v>17</v>
      </c>
      <c r="N32" t="s">
        <v>17</v>
      </c>
      <c r="O32" t="s">
        <v>17</v>
      </c>
      <c r="P32" t="s">
        <v>17</v>
      </c>
      <c r="Q32" s="3" t="s">
        <v>17</v>
      </c>
      <c r="R32" t="s">
        <v>17</v>
      </c>
      <c r="S32" t="s">
        <v>17</v>
      </c>
      <c r="T32" t="s">
        <v>17</v>
      </c>
      <c r="U32" s="3" t="s">
        <v>17</v>
      </c>
      <c r="V32" s="3" t="s">
        <v>17</v>
      </c>
      <c r="W32" s="3" t="s">
        <v>17</v>
      </c>
      <c r="X32" s="3" t="s">
        <v>17</v>
      </c>
      <c r="Y32" s="3" t="s">
        <v>17</v>
      </c>
      <c r="Z32" s="3" t="s">
        <v>17</v>
      </c>
      <c r="AA32" s="3" t="s">
        <v>17</v>
      </c>
      <c r="AB32" s="3" t="s">
        <v>17</v>
      </c>
      <c r="AC32" s="3" t="s">
        <v>17</v>
      </c>
      <c r="AD32" s="3" t="s">
        <v>17</v>
      </c>
      <c r="AE32" s="3" t="s">
        <v>17</v>
      </c>
      <c r="AF32" s="3" t="s">
        <v>17</v>
      </c>
      <c r="AG32" s="3" t="s">
        <v>17</v>
      </c>
    </row>
    <row r="33" spans="1:33" x14ac:dyDescent="0.35">
      <c r="A33">
        <v>2021</v>
      </c>
      <c r="B33" t="s">
        <v>14</v>
      </c>
      <c r="C33" t="s">
        <v>69</v>
      </c>
      <c r="D33" t="s">
        <v>65</v>
      </c>
      <c r="E33" t="s">
        <v>15</v>
      </c>
      <c r="F33">
        <v>136489612</v>
      </c>
      <c r="G33" t="s">
        <v>17</v>
      </c>
      <c r="H33" t="s">
        <v>17</v>
      </c>
      <c r="I33" s="3" t="s">
        <v>17</v>
      </c>
      <c r="J33">
        <v>227739010</v>
      </c>
      <c r="K33" t="s">
        <v>17</v>
      </c>
      <c r="L33" t="s">
        <v>17</v>
      </c>
      <c r="M33" s="3" t="s">
        <v>17</v>
      </c>
      <c r="N33">
        <v>8156954</v>
      </c>
      <c r="O33" t="s">
        <v>17</v>
      </c>
      <c r="P33" t="s">
        <v>17</v>
      </c>
      <c r="Q33" s="3" t="s">
        <v>17</v>
      </c>
      <c r="R33">
        <v>144646566</v>
      </c>
      <c r="S33" t="s">
        <v>17</v>
      </c>
      <c r="T33" t="s">
        <v>17</v>
      </c>
      <c r="U33" s="3" t="s">
        <v>17</v>
      </c>
      <c r="V33" s="3">
        <v>0.59899999999999998</v>
      </c>
      <c r="W33" s="3" t="s">
        <v>17</v>
      </c>
      <c r="X33" s="3" t="s">
        <v>17</v>
      </c>
      <c r="Y33" s="3" t="s">
        <v>17</v>
      </c>
      <c r="Z33" s="3">
        <v>0.63500000000000001</v>
      </c>
      <c r="AA33" s="3" t="s">
        <v>17</v>
      </c>
      <c r="AB33" s="3" t="s">
        <v>17</v>
      </c>
      <c r="AC33" s="3" t="s">
        <v>17</v>
      </c>
      <c r="AD33" s="3">
        <v>5.6000000000000001E-2</v>
      </c>
      <c r="AE33" s="3" t="s">
        <v>17</v>
      </c>
      <c r="AF33" s="3" t="s">
        <v>17</v>
      </c>
      <c r="AG33" s="3" t="s">
        <v>17</v>
      </c>
    </row>
    <row r="34" spans="1:33" x14ac:dyDescent="0.35">
      <c r="A34">
        <v>2021</v>
      </c>
      <c r="B34" t="s">
        <v>66</v>
      </c>
      <c r="C34" t="s">
        <v>69</v>
      </c>
      <c r="D34" t="s">
        <v>65</v>
      </c>
      <c r="E34" t="s">
        <v>15</v>
      </c>
      <c r="F34">
        <v>2868420</v>
      </c>
      <c r="G34" t="s">
        <v>17</v>
      </c>
      <c r="H34" t="s">
        <v>17</v>
      </c>
      <c r="I34" s="3" t="s">
        <v>17</v>
      </c>
      <c r="J34">
        <v>4638116</v>
      </c>
      <c r="K34" t="s">
        <v>17</v>
      </c>
      <c r="L34" t="s">
        <v>17</v>
      </c>
      <c r="M34" s="3" t="s">
        <v>17</v>
      </c>
      <c r="N34">
        <v>340916</v>
      </c>
      <c r="O34" t="s">
        <v>17</v>
      </c>
      <c r="P34" t="s">
        <v>17</v>
      </c>
      <c r="Q34" s="3" t="s">
        <v>17</v>
      </c>
      <c r="R34">
        <v>3209336</v>
      </c>
      <c r="S34" t="s">
        <v>17</v>
      </c>
      <c r="T34" t="s">
        <v>17</v>
      </c>
      <c r="U34" s="3" t="s">
        <v>17</v>
      </c>
      <c r="V34" s="3">
        <v>0.61799999999999999</v>
      </c>
      <c r="W34" s="3" t="s">
        <v>17</v>
      </c>
      <c r="X34" s="3" t="s">
        <v>17</v>
      </c>
      <c r="Y34" s="3" t="s">
        <v>17</v>
      </c>
      <c r="Z34" s="3">
        <v>0.69199999999999995</v>
      </c>
      <c r="AA34" s="3" t="s">
        <v>17</v>
      </c>
      <c r="AB34" s="3" t="s">
        <v>17</v>
      </c>
      <c r="AC34" s="3" t="s">
        <v>17</v>
      </c>
      <c r="AD34" s="3">
        <v>0.106</v>
      </c>
      <c r="AE34" s="3" t="s">
        <v>17</v>
      </c>
      <c r="AF34" s="3" t="s">
        <v>17</v>
      </c>
      <c r="AG34" s="3" t="s">
        <v>17</v>
      </c>
    </row>
    <row r="35" spans="1:33" x14ac:dyDescent="0.35">
      <c r="A35">
        <v>2021</v>
      </c>
      <c r="B35" t="s">
        <v>20</v>
      </c>
      <c r="C35" t="s">
        <v>69</v>
      </c>
      <c r="D35" t="s">
        <v>65</v>
      </c>
      <c r="E35" t="s">
        <v>15</v>
      </c>
      <c r="F35">
        <v>17126002</v>
      </c>
      <c r="G35" t="s">
        <v>17</v>
      </c>
      <c r="H35" t="s">
        <v>17</v>
      </c>
      <c r="I35" s="3" t="s">
        <v>17</v>
      </c>
      <c r="J35">
        <v>29841874</v>
      </c>
      <c r="K35" t="s">
        <v>17</v>
      </c>
      <c r="L35" t="s">
        <v>17</v>
      </c>
      <c r="M35" s="3" t="s">
        <v>17</v>
      </c>
      <c r="N35">
        <v>2017367</v>
      </c>
      <c r="O35" t="s">
        <v>17</v>
      </c>
      <c r="P35" t="s">
        <v>17</v>
      </c>
      <c r="Q35" s="3" t="s">
        <v>17</v>
      </c>
      <c r="R35">
        <v>19143369</v>
      </c>
      <c r="S35" t="s">
        <v>17</v>
      </c>
      <c r="T35" t="s">
        <v>17</v>
      </c>
      <c r="U35" s="3" t="s">
        <v>17</v>
      </c>
      <c r="V35" s="3">
        <v>0.57399999999999995</v>
      </c>
      <c r="W35" s="3" t="s">
        <v>17</v>
      </c>
      <c r="X35" s="3" t="s">
        <v>17</v>
      </c>
      <c r="Y35" s="3" t="s">
        <v>17</v>
      </c>
      <c r="Z35" s="3">
        <v>0.64100000000000001</v>
      </c>
      <c r="AA35" s="3" t="s">
        <v>17</v>
      </c>
      <c r="AB35" s="3" t="s">
        <v>17</v>
      </c>
      <c r="AC35" s="3" t="s">
        <v>17</v>
      </c>
      <c r="AD35" s="3">
        <v>0.105</v>
      </c>
      <c r="AE35" s="3" t="s">
        <v>17</v>
      </c>
      <c r="AF35" s="3" t="s">
        <v>17</v>
      </c>
      <c r="AG35" s="3" t="s">
        <v>17</v>
      </c>
    </row>
    <row r="36" spans="1:33" x14ac:dyDescent="0.35">
      <c r="A36">
        <v>2021</v>
      </c>
      <c r="B36" t="s">
        <v>67</v>
      </c>
      <c r="C36" t="s">
        <v>69</v>
      </c>
      <c r="D36" t="s">
        <v>65</v>
      </c>
      <c r="E36" t="s">
        <v>15</v>
      </c>
      <c r="F36">
        <v>93749413</v>
      </c>
      <c r="G36" t="s">
        <v>17</v>
      </c>
      <c r="H36" t="s">
        <v>17</v>
      </c>
      <c r="I36" s="3" t="s">
        <v>17</v>
      </c>
      <c r="J36">
        <v>159259556</v>
      </c>
      <c r="K36" t="s">
        <v>17</v>
      </c>
      <c r="L36" t="s">
        <v>17</v>
      </c>
      <c r="M36" s="3" t="s">
        <v>17</v>
      </c>
      <c r="N36">
        <v>4946595</v>
      </c>
      <c r="O36" t="s">
        <v>17</v>
      </c>
      <c r="P36" t="s">
        <v>17</v>
      </c>
      <c r="Q36" s="3" t="s">
        <v>17</v>
      </c>
      <c r="R36">
        <v>98696008</v>
      </c>
      <c r="S36" t="s">
        <v>17</v>
      </c>
      <c r="T36" t="s">
        <v>17</v>
      </c>
      <c r="U36" s="3" t="s">
        <v>17</v>
      </c>
      <c r="V36" s="3">
        <v>0.58899999999999997</v>
      </c>
      <c r="W36" s="3" t="s">
        <v>17</v>
      </c>
      <c r="X36" s="3" t="s">
        <v>17</v>
      </c>
      <c r="Y36" s="3" t="s">
        <v>17</v>
      </c>
      <c r="Z36" s="3">
        <v>0.62</v>
      </c>
      <c r="AA36" s="3" t="s">
        <v>17</v>
      </c>
      <c r="AB36" s="3" t="s">
        <v>17</v>
      </c>
      <c r="AC36" s="3" t="s">
        <v>17</v>
      </c>
      <c r="AD36" s="3">
        <v>0.05</v>
      </c>
      <c r="AE36" s="3" t="s">
        <v>17</v>
      </c>
      <c r="AF36" s="3" t="s">
        <v>17</v>
      </c>
      <c r="AG36" s="3" t="s">
        <v>17</v>
      </c>
    </row>
    <row r="37" spans="1:33" x14ac:dyDescent="0.35">
      <c r="A37">
        <v>2021</v>
      </c>
      <c r="B37" t="s">
        <v>68</v>
      </c>
      <c r="C37" t="s">
        <v>69</v>
      </c>
      <c r="D37" t="s">
        <v>65</v>
      </c>
      <c r="E37" t="s">
        <v>15</v>
      </c>
      <c r="F37">
        <v>21265426</v>
      </c>
      <c r="G37" t="s">
        <v>17</v>
      </c>
      <c r="H37" t="s">
        <v>17</v>
      </c>
      <c r="I37" s="3" t="s">
        <v>17</v>
      </c>
      <c r="J37">
        <v>34036816</v>
      </c>
      <c r="K37" t="s">
        <v>17</v>
      </c>
      <c r="L37" t="s">
        <v>17</v>
      </c>
      <c r="M37" s="3" t="s">
        <v>17</v>
      </c>
      <c r="N37">
        <v>1653389</v>
      </c>
      <c r="O37" t="s">
        <v>17</v>
      </c>
      <c r="P37" t="s">
        <v>17</v>
      </c>
      <c r="Q37" s="3" t="s">
        <v>17</v>
      </c>
      <c r="R37">
        <v>22918815</v>
      </c>
      <c r="S37" t="s">
        <v>17</v>
      </c>
      <c r="T37" t="s">
        <v>17</v>
      </c>
      <c r="U37" s="3" t="s">
        <v>17</v>
      </c>
      <c r="V37" s="3">
        <v>0.625</v>
      </c>
      <c r="W37" s="3" t="s">
        <v>17</v>
      </c>
      <c r="X37" s="3" t="s">
        <v>17</v>
      </c>
      <c r="Y37" s="3" t="s">
        <v>17</v>
      </c>
      <c r="Z37" s="3">
        <v>0.67300000000000004</v>
      </c>
      <c r="AA37" s="3" t="s">
        <v>17</v>
      </c>
      <c r="AB37" s="3" t="s">
        <v>17</v>
      </c>
      <c r="AC37" s="3" t="s">
        <v>17</v>
      </c>
      <c r="AD37" s="3">
        <v>7.1999999999999995E-2</v>
      </c>
      <c r="AE37" s="3" t="s">
        <v>17</v>
      </c>
      <c r="AF37" s="3" t="s">
        <v>17</v>
      </c>
      <c r="AG37" s="3" t="s">
        <v>17</v>
      </c>
    </row>
    <row r="38" spans="1:33" x14ac:dyDescent="0.35">
      <c r="A38">
        <v>2022</v>
      </c>
      <c r="B38" t="s">
        <v>14</v>
      </c>
      <c r="C38" t="s">
        <v>69</v>
      </c>
      <c r="D38" t="s">
        <v>65</v>
      </c>
      <c r="E38" t="s">
        <v>15</v>
      </c>
      <c r="F38">
        <v>141272125</v>
      </c>
      <c r="G38" t="s">
        <v>17</v>
      </c>
      <c r="H38" t="s">
        <v>17</v>
      </c>
      <c r="I38" s="3" t="s">
        <v>17</v>
      </c>
      <c r="J38">
        <v>229486719</v>
      </c>
      <c r="K38" t="s">
        <v>17</v>
      </c>
      <c r="L38" t="s">
        <v>17</v>
      </c>
      <c r="M38" s="3" t="s">
        <v>17</v>
      </c>
      <c r="N38">
        <v>5475600</v>
      </c>
      <c r="O38" t="s">
        <v>17</v>
      </c>
      <c r="P38" t="s">
        <v>17</v>
      </c>
      <c r="Q38" s="3" t="s">
        <v>17</v>
      </c>
      <c r="R38">
        <v>146747725</v>
      </c>
      <c r="S38" t="s">
        <v>17</v>
      </c>
      <c r="T38" t="s">
        <v>17</v>
      </c>
      <c r="U38" s="3" t="s">
        <v>17</v>
      </c>
      <c r="V38" s="3">
        <v>0.61599999999999999</v>
      </c>
      <c r="W38" s="3" t="s">
        <v>17</v>
      </c>
      <c r="X38" s="3" t="s">
        <v>17</v>
      </c>
      <c r="Y38" s="3" t="s">
        <v>17</v>
      </c>
      <c r="Z38" s="3">
        <v>0.63900000000000001</v>
      </c>
      <c r="AA38" s="3" t="s">
        <v>17</v>
      </c>
      <c r="AB38" s="3" t="s">
        <v>17</v>
      </c>
      <c r="AC38" s="3" t="s">
        <v>17</v>
      </c>
      <c r="AD38" s="3">
        <v>3.6999999999999998E-2</v>
      </c>
      <c r="AE38" s="3" t="s">
        <v>17</v>
      </c>
      <c r="AF38" s="3" t="s">
        <v>17</v>
      </c>
      <c r="AG38" s="3" t="s">
        <v>17</v>
      </c>
    </row>
    <row r="39" spans="1:33" x14ac:dyDescent="0.35">
      <c r="A39">
        <v>2022</v>
      </c>
      <c r="B39" t="s">
        <v>66</v>
      </c>
      <c r="C39" t="s">
        <v>69</v>
      </c>
      <c r="D39" t="s">
        <v>65</v>
      </c>
      <c r="E39" t="s">
        <v>15</v>
      </c>
      <c r="F39">
        <v>3187119</v>
      </c>
      <c r="G39" t="s">
        <v>17</v>
      </c>
      <c r="H39" t="s">
        <v>17</v>
      </c>
      <c r="I39" s="3" t="s">
        <v>17</v>
      </c>
      <c r="J39">
        <v>4910607</v>
      </c>
      <c r="K39" t="s">
        <v>17</v>
      </c>
      <c r="L39" t="s">
        <v>17</v>
      </c>
      <c r="M39" s="3" t="s">
        <v>17</v>
      </c>
      <c r="N39">
        <v>265763</v>
      </c>
      <c r="O39" t="s">
        <v>17</v>
      </c>
      <c r="P39" t="s">
        <v>17</v>
      </c>
      <c r="Q39" s="3" t="s">
        <v>17</v>
      </c>
      <c r="R39">
        <v>3452882</v>
      </c>
      <c r="S39" t="s">
        <v>17</v>
      </c>
      <c r="T39" t="s">
        <v>17</v>
      </c>
      <c r="U39" s="3" t="s">
        <v>17</v>
      </c>
      <c r="V39" s="3">
        <v>0.64900000000000002</v>
      </c>
      <c r="W39" s="3" t="s">
        <v>17</v>
      </c>
      <c r="X39" s="3" t="s">
        <v>17</v>
      </c>
      <c r="Y39" s="3" t="s">
        <v>17</v>
      </c>
      <c r="Z39" s="3">
        <v>0.70299999999999996</v>
      </c>
      <c r="AA39" s="3" t="s">
        <v>17</v>
      </c>
      <c r="AB39" s="3" t="s">
        <v>17</v>
      </c>
      <c r="AC39" s="3" t="s">
        <v>17</v>
      </c>
      <c r="AD39" s="3">
        <v>7.6999999999999999E-2</v>
      </c>
      <c r="AE39" s="3" t="s">
        <v>17</v>
      </c>
      <c r="AF39" s="3" t="s">
        <v>17</v>
      </c>
      <c r="AG39" s="3" t="s">
        <v>17</v>
      </c>
    </row>
    <row r="40" spans="1:33" x14ac:dyDescent="0.35">
      <c r="A40">
        <v>2022</v>
      </c>
      <c r="B40" t="s">
        <v>20</v>
      </c>
      <c r="C40" t="s">
        <v>69</v>
      </c>
      <c r="D40" t="s">
        <v>65</v>
      </c>
      <c r="E40" t="s">
        <v>15</v>
      </c>
      <c r="F40">
        <v>18281229</v>
      </c>
      <c r="G40" t="s">
        <v>17</v>
      </c>
      <c r="H40" t="s">
        <v>17</v>
      </c>
      <c r="I40" s="3" t="s">
        <v>17</v>
      </c>
      <c r="J40">
        <v>30297103</v>
      </c>
      <c r="K40" t="s">
        <v>17</v>
      </c>
      <c r="L40" t="s">
        <v>17</v>
      </c>
      <c r="M40" s="3" t="s">
        <v>17</v>
      </c>
      <c r="N40">
        <v>1504734</v>
      </c>
      <c r="O40" t="s">
        <v>17</v>
      </c>
      <c r="P40" t="s">
        <v>17</v>
      </c>
      <c r="Q40" s="3" t="s">
        <v>17</v>
      </c>
      <c r="R40">
        <v>19785963</v>
      </c>
      <c r="S40" t="s">
        <v>17</v>
      </c>
      <c r="T40" t="s">
        <v>17</v>
      </c>
      <c r="U40" s="3" t="s">
        <v>17</v>
      </c>
      <c r="V40" s="3">
        <v>0.60299999999999998</v>
      </c>
      <c r="W40" s="3" t="s">
        <v>17</v>
      </c>
      <c r="X40" s="3" t="s">
        <v>17</v>
      </c>
      <c r="Y40" s="3" t="s">
        <v>17</v>
      </c>
      <c r="Z40" s="3">
        <v>0.65300000000000002</v>
      </c>
      <c r="AA40" s="3" t="s">
        <v>17</v>
      </c>
      <c r="AB40" s="3" t="s">
        <v>17</v>
      </c>
      <c r="AC40" s="3" t="s">
        <v>17</v>
      </c>
      <c r="AD40" s="3">
        <v>7.5999999999999998E-2</v>
      </c>
      <c r="AE40" s="3" t="s">
        <v>17</v>
      </c>
      <c r="AF40" s="3" t="s">
        <v>17</v>
      </c>
      <c r="AG40" s="3" t="s">
        <v>17</v>
      </c>
    </row>
    <row r="41" spans="1:33" x14ac:dyDescent="0.35">
      <c r="A41">
        <v>2022</v>
      </c>
      <c r="B41" t="s">
        <v>67</v>
      </c>
      <c r="C41" t="s">
        <v>69</v>
      </c>
      <c r="D41" t="s">
        <v>65</v>
      </c>
      <c r="E41" t="s">
        <v>15</v>
      </c>
      <c r="F41">
        <v>95927346</v>
      </c>
      <c r="G41" t="s">
        <v>17</v>
      </c>
      <c r="H41" t="s">
        <v>17</v>
      </c>
      <c r="I41" s="3" t="s">
        <v>17</v>
      </c>
      <c r="J41">
        <v>159445813</v>
      </c>
      <c r="K41" t="s">
        <v>17</v>
      </c>
      <c r="L41" t="s">
        <v>17</v>
      </c>
      <c r="M41" s="3" t="s">
        <v>17</v>
      </c>
      <c r="N41">
        <v>3274047</v>
      </c>
      <c r="O41" t="s">
        <v>17</v>
      </c>
      <c r="P41" t="s">
        <v>17</v>
      </c>
      <c r="Q41" s="3" t="s">
        <v>17</v>
      </c>
      <c r="R41">
        <v>99201393</v>
      </c>
      <c r="S41" t="s">
        <v>17</v>
      </c>
      <c r="T41" t="s">
        <v>17</v>
      </c>
      <c r="U41" s="3" t="s">
        <v>17</v>
      </c>
      <c r="V41" s="3">
        <v>0.60199999999999998</v>
      </c>
      <c r="W41" s="3" t="s">
        <v>17</v>
      </c>
      <c r="X41" s="3" t="s">
        <v>17</v>
      </c>
      <c r="Y41" s="3" t="s">
        <v>17</v>
      </c>
      <c r="Z41" s="3">
        <v>0.622</v>
      </c>
      <c r="AA41" s="3" t="s">
        <v>17</v>
      </c>
      <c r="AB41" s="3" t="s">
        <v>17</v>
      </c>
      <c r="AC41" s="3" t="s">
        <v>17</v>
      </c>
      <c r="AD41" s="3">
        <v>3.3000000000000002E-2</v>
      </c>
      <c r="AE41" s="3" t="s">
        <v>17</v>
      </c>
      <c r="AF41" s="3" t="s">
        <v>17</v>
      </c>
      <c r="AG41" s="3" t="s">
        <v>17</v>
      </c>
    </row>
    <row r="42" spans="1:33" x14ac:dyDescent="0.35">
      <c r="A42">
        <v>2022</v>
      </c>
      <c r="B42" t="s">
        <v>68</v>
      </c>
      <c r="C42" t="s">
        <v>69</v>
      </c>
      <c r="D42" t="s">
        <v>65</v>
      </c>
      <c r="E42" t="s">
        <v>15</v>
      </c>
      <c r="F42">
        <v>22516379</v>
      </c>
      <c r="G42" t="s">
        <v>17</v>
      </c>
      <c r="H42" t="s">
        <v>17</v>
      </c>
      <c r="I42" s="3" t="s">
        <v>17</v>
      </c>
      <c r="J42">
        <v>34709147</v>
      </c>
      <c r="K42" t="s">
        <v>17</v>
      </c>
      <c r="L42" t="s">
        <v>17</v>
      </c>
      <c r="M42" s="3" t="s">
        <v>17</v>
      </c>
      <c r="N42">
        <v>1170096</v>
      </c>
      <c r="O42" t="s">
        <v>17</v>
      </c>
      <c r="P42" t="s">
        <v>17</v>
      </c>
      <c r="Q42" s="3" t="s">
        <v>17</v>
      </c>
      <c r="R42">
        <v>23686475</v>
      </c>
      <c r="S42" t="s">
        <v>17</v>
      </c>
      <c r="T42" t="s">
        <v>17</v>
      </c>
      <c r="U42" s="3" t="s">
        <v>17</v>
      </c>
      <c r="V42" s="3">
        <v>0.64900000000000002</v>
      </c>
      <c r="W42" s="3" t="s">
        <v>17</v>
      </c>
      <c r="X42" s="3" t="s">
        <v>17</v>
      </c>
      <c r="Y42" s="3" t="s">
        <v>17</v>
      </c>
      <c r="Z42" s="3">
        <v>0.68200000000000005</v>
      </c>
      <c r="AA42" s="3" t="s">
        <v>17</v>
      </c>
      <c r="AB42" s="3" t="s">
        <v>17</v>
      </c>
      <c r="AC42" s="3" t="s">
        <v>17</v>
      </c>
      <c r="AD42" s="3">
        <v>4.9000000000000002E-2</v>
      </c>
      <c r="AE42" s="3" t="s">
        <v>17</v>
      </c>
      <c r="AF42" s="3" t="s">
        <v>17</v>
      </c>
      <c r="AG42" s="3" t="s">
        <v>17</v>
      </c>
    </row>
    <row r="43" spans="1:33" x14ac:dyDescent="0.35">
      <c r="A43">
        <v>2023</v>
      </c>
      <c r="B43" t="s">
        <v>14</v>
      </c>
      <c r="C43" t="s">
        <v>69</v>
      </c>
      <c r="D43" t="s">
        <v>65</v>
      </c>
      <c r="E43" t="s">
        <v>15</v>
      </c>
      <c r="F43">
        <v>142502919</v>
      </c>
      <c r="G43" t="s">
        <v>17</v>
      </c>
      <c r="H43" t="s">
        <v>17</v>
      </c>
      <c r="I43" s="3" t="s">
        <v>17</v>
      </c>
      <c r="J43">
        <v>230761124</v>
      </c>
      <c r="K43" t="s">
        <v>17</v>
      </c>
      <c r="L43" t="s">
        <v>17</v>
      </c>
      <c r="M43" s="3" t="s">
        <v>17</v>
      </c>
      <c r="N43">
        <v>5696323</v>
      </c>
      <c r="O43" t="s">
        <v>17</v>
      </c>
      <c r="P43" t="s">
        <v>17</v>
      </c>
      <c r="Q43" s="3" t="s">
        <v>17</v>
      </c>
      <c r="R43">
        <v>148199242</v>
      </c>
      <c r="S43" t="s">
        <v>17</v>
      </c>
      <c r="T43" t="s">
        <v>17</v>
      </c>
      <c r="U43" s="3" t="s">
        <v>17</v>
      </c>
      <c r="V43" s="3">
        <v>0.61799999999999999</v>
      </c>
      <c r="W43" s="3" t="s">
        <v>17</v>
      </c>
      <c r="X43" s="3" t="s">
        <v>17</v>
      </c>
      <c r="Y43" s="3" t="s">
        <v>17</v>
      </c>
      <c r="Z43" s="3">
        <v>0.64200000000000002</v>
      </c>
      <c r="AA43" s="3" t="s">
        <v>17</v>
      </c>
      <c r="AB43" s="3" t="s">
        <v>17</v>
      </c>
      <c r="AC43" s="3" t="s">
        <v>17</v>
      </c>
      <c r="AD43" s="3">
        <v>3.7999999999999999E-2</v>
      </c>
      <c r="AE43" s="3" t="s">
        <v>17</v>
      </c>
      <c r="AF43" s="3" t="s">
        <v>17</v>
      </c>
      <c r="AG43" s="3" t="s">
        <v>17</v>
      </c>
    </row>
    <row r="44" spans="1:33" x14ac:dyDescent="0.35">
      <c r="A44">
        <v>2023</v>
      </c>
      <c r="B44" t="s">
        <v>66</v>
      </c>
      <c r="C44" t="s">
        <v>69</v>
      </c>
      <c r="D44" t="s">
        <v>65</v>
      </c>
      <c r="E44" t="s">
        <v>15</v>
      </c>
      <c r="F44">
        <v>3330329</v>
      </c>
      <c r="G44" t="s">
        <v>17</v>
      </c>
      <c r="H44" t="s">
        <v>17</v>
      </c>
      <c r="I44" s="3" t="s">
        <v>17</v>
      </c>
      <c r="J44">
        <v>5086363</v>
      </c>
      <c r="K44" t="s">
        <v>17</v>
      </c>
      <c r="L44" t="s">
        <v>17</v>
      </c>
      <c r="M44" s="3" t="s">
        <v>17</v>
      </c>
      <c r="N44">
        <v>266292</v>
      </c>
      <c r="O44" t="s">
        <v>17</v>
      </c>
      <c r="P44" t="s">
        <v>17</v>
      </c>
      <c r="Q44" s="3" t="s">
        <v>17</v>
      </c>
      <c r="R44">
        <v>3596621</v>
      </c>
      <c r="S44" t="s">
        <v>17</v>
      </c>
      <c r="T44" t="s">
        <v>17</v>
      </c>
      <c r="U44" s="3" t="s">
        <v>17</v>
      </c>
      <c r="V44" s="3">
        <v>0.65500000000000003</v>
      </c>
      <c r="W44" s="3" t="s">
        <v>17</v>
      </c>
      <c r="X44" s="3" t="s">
        <v>17</v>
      </c>
      <c r="Y44" s="3" t="s">
        <v>17</v>
      </c>
      <c r="Z44" s="3">
        <v>0.70699999999999996</v>
      </c>
      <c r="AA44" s="3" t="s">
        <v>17</v>
      </c>
      <c r="AB44" s="3" t="s">
        <v>17</v>
      </c>
      <c r="AC44" s="3" t="s">
        <v>17</v>
      </c>
      <c r="AD44" s="3">
        <v>7.3999999999999996E-2</v>
      </c>
      <c r="AE44" s="3" t="s">
        <v>17</v>
      </c>
      <c r="AF44" s="3" t="s">
        <v>17</v>
      </c>
      <c r="AG44" s="3" t="s">
        <v>17</v>
      </c>
    </row>
    <row r="45" spans="1:33" x14ac:dyDescent="0.35">
      <c r="A45">
        <v>2023</v>
      </c>
      <c r="B45" t="s">
        <v>20</v>
      </c>
      <c r="C45" t="s">
        <v>69</v>
      </c>
      <c r="D45" t="s">
        <v>65</v>
      </c>
      <c r="E45" t="s">
        <v>15</v>
      </c>
      <c r="F45">
        <v>18565513</v>
      </c>
      <c r="G45" t="s">
        <v>17</v>
      </c>
      <c r="H45" t="s">
        <v>17</v>
      </c>
      <c r="I45" s="3" t="s">
        <v>17</v>
      </c>
      <c r="J45">
        <v>30457039</v>
      </c>
      <c r="K45" t="s">
        <v>17</v>
      </c>
      <c r="L45" t="s">
        <v>17</v>
      </c>
      <c r="M45" s="3" t="s">
        <v>17</v>
      </c>
      <c r="N45">
        <v>1431174</v>
      </c>
      <c r="O45" t="s">
        <v>17</v>
      </c>
      <c r="P45" t="s">
        <v>17</v>
      </c>
      <c r="Q45" s="3" t="s">
        <v>17</v>
      </c>
      <c r="R45">
        <v>19996687</v>
      </c>
      <c r="S45" t="s">
        <v>17</v>
      </c>
      <c r="T45" t="s">
        <v>17</v>
      </c>
      <c r="U45" s="3" t="s">
        <v>17</v>
      </c>
      <c r="V45" s="3">
        <v>0.61</v>
      </c>
      <c r="W45" s="3" t="s">
        <v>17</v>
      </c>
      <c r="X45" s="3" t="s">
        <v>17</v>
      </c>
      <c r="Y45" s="3" t="s">
        <v>17</v>
      </c>
      <c r="Z45" s="3">
        <v>0.65700000000000003</v>
      </c>
      <c r="AA45" s="3" t="s">
        <v>17</v>
      </c>
      <c r="AB45" s="3" t="s">
        <v>17</v>
      </c>
      <c r="AC45" s="3" t="s">
        <v>17</v>
      </c>
      <c r="AD45" s="3">
        <v>7.1999999999999995E-2</v>
      </c>
      <c r="AE45" s="3" t="s">
        <v>17</v>
      </c>
      <c r="AF45" s="3" t="s">
        <v>17</v>
      </c>
      <c r="AG45" s="3" t="s">
        <v>17</v>
      </c>
    </row>
    <row r="46" spans="1:33" x14ac:dyDescent="0.35">
      <c r="A46">
        <v>2023</v>
      </c>
      <c r="B46" t="s">
        <v>67</v>
      </c>
      <c r="C46" t="s">
        <v>69</v>
      </c>
      <c r="D46" t="s">
        <v>65</v>
      </c>
      <c r="E46" t="s">
        <v>15</v>
      </c>
      <c r="F46">
        <v>95683216</v>
      </c>
      <c r="G46" t="s">
        <v>17</v>
      </c>
      <c r="H46" t="s">
        <v>17</v>
      </c>
      <c r="I46" s="3" t="s">
        <v>17</v>
      </c>
      <c r="J46">
        <v>158899546</v>
      </c>
      <c r="K46" t="s">
        <v>17</v>
      </c>
      <c r="L46" t="s">
        <v>17</v>
      </c>
      <c r="M46" s="3" t="s">
        <v>17</v>
      </c>
      <c r="N46">
        <v>3356700</v>
      </c>
      <c r="O46" t="s">
        <v>17</v>
      </c>
      <c r="P46" t="s">
        <v>17</v>
      </c>
      <c r="Q46" s="3" t="s">
        <v>17</v>
      </c>
      <c r="R46">
        <v>99039916</v>
      </c>
      <c r="S46" t="s">
        <v>17</v>
      </c>
      <c r="T46" t="s">
        <v>17</v>
      </c>
      <c r="U46" s="3" t="s">
        <v>17</v>
      </c>
      <c r="V46" s="3">
        <v>0.60199999999999998</v>
      </c>
      <c r="W46" s="3" t="s">
        <v>17</v>
      </c>
      <c r="X46" s="3" t="s">
        <v>17</v>
      </c>
      <c r="Y46" s="3" t="s">
        <v>17</v>
      </c>
      <c r="Z46" s="3">
        <v>0.623</v>
      </c>
      <c r="AA46" s="3" t="s">
        <v>17</v>
      </c>
      <c r="AB46" s="3" t="s">
        <v>17</v>
      </c>
      <c r="AC46" s="3" t="s">
        <v>17</v>
      </c>
      <c r="AD46" s="3">
        <v>3.4000000000000002E-2</v>
      </c>
      <c r="AE46" s="3" t="s">
        <v>17</v>
      </c>
      <c r="AF46" s="3" t="s">
        <v>17</v>
      </c>
      <c r="AG46" s="3" t="s">
        <v>17</v>
      </c>
    </row>
    <row r="47" spans="1:33" x14ac:dyDescent="0.35">
      <c r="A47">
        <v>2023</v>
      </c>
      <c r="B47" t="s">
        <v>68</v>
      </c>
      <c r="C47" t="s">
        <v>69</v>
      </c>
      <c r="D47" t="s">
        <v>65</v>
      </c>
      <c r="E47" t="s">
        <v>15</v>
      </c>
      <c r="F47">
        <v>23301160</v>
      </c>
      <c r="G47" t="s">
        <v>17</v>
      </c>
      <c r="H47" t="s">
        <v>17</v>
      </c>
      <c r="I47" s="3" t="s">
        <v>17</v>
      </c>
      <c r="J47">
        <v>35680051</v>
      </c>
      <c r="K47" t="s">
        <v>17</v>
      </c>
      <c r="L47" t="s">
        <v>17</v>
      </c>
      <c r="M47" s="3" t="s">
        <v>17</v>
      </c>
      <c r="N47">
        <v>1241440</v>
      </c>
      <c r="O47" t="s">
        <v>17</v>
      </c>
      <c r="P47" t="s">
        <v>17</v>
      </c>
      <c r="Q47" s="3" t="s">
        <v>17</v>
      </c>
      <c r="R47">
        <v>24542600</v>
      </c>
      <c r="S47" t="s">
        <v>17</v>
      </c>
      <c r="T47" t="s">
        <v>17</v>
      </c>
      <c r="U47" s="3" t="s">
        <v>17</v>
      </c>
      <c r="V47" s="3">
        <v>0.65300000000000002</v>
      </c>
      <c r="W47" s="3" t="s">
        <v>17</v>
      </c>
      <c r="X47" s="3" t="s">
        <v>17</v>
      </c>
      <c r="Y47" s="3" t="s">
        <v>17</v>
      </c>
      <c r="Z47" s="3">
        <v>0.68799999999999994</v>
      </c>
      <c r="AA47" s="3" t="s">
        <v>17</v>
      </c>
      <c r="AB47" s="3" t="s">
        <v>17</v>
      </c>
      <c r="AC47" s="3" t="s">
        <v>17</v>
      </c>
      <c r="AD47" s="3">
        <v>5.0999999999999997E-2</v>
      </c>
      <c r="AE47" s="3" t="s">
        <v>17</v>
      </c>
      <c r="AF47" s="3" t="s">
        <v>17</v>
      </c>
      <c r="AG47" s="3" t="s">
        <v>17</v>
      </c>
    </row>
    <row r="48" spans="1:33" x14ac:dyDescent="0.35">
      <c r="A48">
        <v>2024</v>
      </c>
      <c r="B48" t="s">
        <v>14</v>
      </c>
      <c r="C48" t="s">
        <v>69</v>
      </c>
      <c r="D48" t="s">
        <v>65</v>
      </c>
      <c r="E48" t="s">
        <v>15</v>
      </c>
      <c r="F48">
        <v>145117807</v>
      </c>
      <c r="G48" t="s">
        <v>17</v>
      </c>
      <c r="H48" t="s">
        <v>17</v>
      </c>
      <c r="I48" s="3" t="s">
        <v>17</v>
      </c>
      <c r="J48">
        <v>235023049</v>
      </c>
      <c r="K48" t="s">
        <v>17</v>
      </c>
      <c r="L48" t="s">
        <v>17</v>
      </c>
      <c r="M48" s="3" t="s">
        <v>17</v>
      </c>
      <c r="N48">
        <v>6218320</v>
      </c>
      <c r="O48" t="s">
        <v>17</v>
      </c>
      <c r="P48" t="s">
        <v>17</v>
      </c>
      <c r="Q48" s="3" t="s">
        <v>17</v>
      </c>
      <c r="R48">
        <v>151336127</v>
      </c>
      <c r="S48" t="s">
        <v>17</v>
      </c>
      <c r="T48" t="s">
        <v>17</v>
      </c>
      <c r="U48" s="3" t="s">
        <v>17</v>
      </c>
      <c r="V48" s="3">
        <v>0.61699999999999999</v>
      </c>
      <c r="W48" s="3" t="s">
        <v>17</v>
      </c>
      <c r="X48" s="3" t="s">
        <v>17</v>
      </c>
      <c r="Y48" s="3" t="s">
        <v>17</v>
      </c>
      <c r="Z48" s="3">
        <v>0.64400000000000002</v>
      </c>
      <c r="AA48" s="3" t="s">
        <v>17</v>
      </c>
      <c r="AB48" s="3" t="s">
        <v>17</v>
      </c>
      <c r="AC48" s="3" t="s">
        <v>17</v>
      </c>
      <c r="AD48" s="3">
        <v>4.1000000000000002E-2</v>
      </c>
      <c r="AE48" s="3" t="s">
        <v>17</v>
      </c>
      <c r="AF48" s="3" t="s">
        <v>17</v>
      </c>
      <c r="AG48" s="3" t="s">
        <v>17</v>
      </c>
    </row>
    <row r="49" spans="1:33" x14ac:dyDescent="0.35">
      <c r="A49">
        <v>2024</v>
      </c>
      <c r="B49" t="s">
        <v>66</v>
      </c>
      <c r="C49" t="s">
        <v>69</v>
      </c>
      <c r="D49" t="s">
        <v>65</v>
      </c>
      <c r="E49" t="s">
        <v>15</v>
      </c>
      <c r="F49">
        <v>3592810</v>
      </c>
      <c r="G49" t="s">
        <v>17</v>
      </c>
      <c r="H49" t="s">
        <v>17</v>
      </c>
      <c r="I49" s="3" t="s">
        <v>17</v>
      </c>
      <c r="J49">
        <v>5516441</v>
      </c>
      <c r="K49" t="s">
        <v>17</v>
      </c>
      <c r="L49" t="s">
        <v>17</v>
      </c>
      <c r="M49" s="3" t="s">
        <v>17</v>
      </c>
      <c r="N49">
        <v>297832</v>
      </c>
      <c r="O49" t="s">
        <v>17</v>
      </c>
      <c r="P49" t="s">
        <v>17</v>
      </c>
      <c r="Q49" s="3" t="s">
        <v>17</v>
      </c>
      <c r="R49">
        <v>3890642</v>
      </c>
      <c r="S49" t="s">
        <v>17</v>
      </c>
      <c r="T49" t="s">
        <v>17</v>
      </c>
      <c r="U49" s="3" t="s">
        <v>17</v>
      </c>
      <c r="V49" s="3">
        <v>0.65100000000000002</v>
      </c>
      <c r="W49" s="3" t="s">
        <v>17</v>
      </c>
      <c r="X49" s="3" t="s">
        <v>17</v>
      </c>
      <c r="Y49" s="3" t="s">
        <v>17</v>
      </c>
      <c r="Z49" s="3">
        <v>0.70499999999999996</v>
      </c>
      <c r="AA49" s="3" t="s">
        <v>17</v>
      </c>
      <c r="AB49" s="3" t="s">
        <v>17</v>
      </c>
      <c r="AC49" s="3" t="s">
        <v>17</v>
      </c>
      <c r="AD49" s="3">
        <v>7.6999999999999999E-2</v>
      </c>
      <c r="AE49" s="3" t="s">
        <v>17</v>
      </c>
      <c r="AF49" s="3" t="s">
        <v>17</v>
      </c>
      <c r="AG49" s="3" t="s">
        <v>17</v>
      </c>
    </row>
    <row r="50" spans="1:33" x14ac:dyDescent="0.35">
      <c r="A50">
        <v>2024</v>
      </c>
      <c r="B50" t="s">
        <v>20</v>
      </c>
      <c r="C50" t="s">
        <v>69</v>
      </c>
      <c r="D50" t="s">
        <v>65</v>
      </c>
      <c r="E50" t="s">
        <v>15</v>
      </c>
      <c r="F50">
        <v>18674498</v>
      </c>
      <c r="G50" t="s">
        <v>17</v>
      </c>
      <c r="H50" t="s">
        <v>17</v>
      </c>
      <c r="I50" s="3" t="s">
        <v>17</v>
      </c>
      <c r="J50">
        <v>30874844</v>
      </c>
      <c r="K50" t="s">
        <v>17</v>
      </c>
      <c r="L50" t="s">
        <v>17</v>
      </c>
      <c r="M50" s="3" t="s">
        <v>17</v>
      </c>
      <c r="N50">
        <v>1577446</v>
      </c>
      <c r="O50" t="s">
        <v>17</v>
      </c>
      <c r="P50" t="s">
        <v>17</v>
      </c>
      <c r="Q50" s="3" t="s">
        <v>17</v>
      </c>
      <c r="R50">
        <v>20251944</v>
      </c>
      <c r="S50" t="s">
        <v>17</v>
      </c>
      <c r="T50" t="s">
        <v>17</v>
      </c>
      <c r="U50" s="3" t="s">
        <v>17</v>
      </c>
      <c r="V50" s="3">
        <v>0.60499999999999998</v>
      </c>
      <c r="W50" s="3" t="s">
        <v>17</v>
      </c>
      <c r="X50" s="3" t="s">
        <v>17</v>
      </c>
      <c r="Y50" s="3" t="s">
        <v>17</v>
      </c>
      <c r="Z50" s="3">
        <v>0.65600000000000003</v>
      </c>
      <c r="AA50" s="3" t="s">
        <v>17</v>
      </c>
      <c r="AB50" s="3" t="s">
        <v>17</v>
      </c>
      <c r="AC50" s="3" t="s">
        <v>17</v>
      </c>
      <c r="AD50" s="3">
        <v>7.8E-2</v>
      </c>
      <c r="AE50" s="3" t="s">
        <v>17</v>
      </c>
      <c r="AF50" s="3" t="s">
        <v>17</v>
      </c>
      <c r="AG50" s="3" t="s">
        <v>17</v>
      </c>
    </row>
    <row r="51" spans="1:33" x14ac:dyDescent="0.35">
      <c r="A51">
        <v>2024</v>
      </c>
      <c r="B51" t="s">
        <v>67</v>
      </c>
      <c r="C51" t="s">
        <v>69</v>
      </c>
      <c r="D51" t="s">
        <v>65</v>
      </c>
      <c r="E51" t="s">
        <v>15</v>
      </c>
      <c r="F51">
        <v>95902376</v>
      </c>
      <c r="G51" t="s">
        <v>17</v>
      </c>
      <c r="H51" t="s">
        <v>17</v>
      </c>
      <c r="I51" s="3" t="s">
        <v>17</v>
      </c>
      <c r="J51">
        <v>159452621</v>
      </c>
      <c r="K51" t="s">
        <v>17</v>
      </c>
      <c r="L51" t="s">
        <v>17</v>
      </c>
      <c r="M51" s="3" t="s">
        <v>17</v>
      </c>
      <c r="N51">
        <v>3524179</v>
      </c>
      <c r="O51" t="s">
        <v>17</v>
      </c>
      <c r="P51" t="s">
        <v>17</v>
      </c>
      <c r="Q51" s="3" t="s">
        <v>17</v>
      </c>
      <c r="R51">
        <v>99426555</v>
      </c>
      <c r="S51" t="s">
        <v>17</v>
      </c>
      <c r="T51" t="s">
        <v>17</v>
      </c>
      <c r="U51" s="3" t="s">
        <v>17</v>
      </c>
      <c r="V51" s="3">
        <v>0.60099999999999998</v>
      </c>
      <c r="W51" s="3" t="s">
        <v>17</v>
      </c>
      <c r="X51" s="3" t="s">
        <v>17</v>
      </c>
      <c r="Y51" s="3" t="s">
        <v>17</v>
      </c>
      <c r="Z51" s="3">
        <v>0.624</v>
      </c>
      <c r="AA51" s="3" t="s">
        <v>17</v>
      </c>
      <c r="AB51" s="3" t="s">
        <v>17</v>
      </c>
      <c r="AC51" s="3" t="s">
        <v>17</v>
      </c>
      <c r="AD51" s="3">
        <v>3.5000000000000003E-2</v>
      </c>
      <c r="AE51" s="3" t="s">
        <v>17</v>
      </c>
      <c r="AF51" s="3" t="s">
        <v>17</v>
      </c>
      <c r="AG51" s="3" t="s">
        <v>17</v>
      </c>
    </row>
    <row r="52" spans="1:33" x14ac:dyDescent="0.35">
      <c r="A52">
        <v>2024</v>
      </c>
      <c r="B52" t="s">
        <v>68</v>
      </c>
      <c r="C52" t="s">
        <v>69</v>
      </c>
      <c r="D52" t="s">
        <v>65</v>
      </c>
      <c r="E52" t="s">
        <v>15</v>
      </c>
      <c r="F52">
        <v>24696596</v>
      </c>
      <c r="G52" t="s">
        <v>17</v>
      </c>
      <c r="H52" t="s">
        <v>17</v>
      </c>
      <c r="I52" s="3" t="s">
        <v>17</v>
      </c>
      <c r="J52">
        <v>37819161</v>
      </c>
      <c r="K52" t="s">
        <v>17</v>
      </c>
      <c r="L52" t="s">
        <v>17</v>
      </c>
      <c r="M52" s="3" t="s">
        <v>17</v>
      </c>
      <c r="N52">
        <v>1413252</v>
      </c>
      <c r="O52" t="s">
        <v>17</v>
      </c>
      <c r="P52" t="s">
        <v>17</v>
      </c>
      <c r="Q52" s="3" t="s">
        <v>17</v>
      </c>
      <c r="R52">
        <v>26109848</v>
      </c>
      <c r="S52" t="s">
        <v>17</v>
      </c>
      <c r="T52" t="s">
        <v>17</v>
      </c>
      <c r="U52" s="3" t="s">
        <v>17</v>
      </c>
      <c r="V52" s="3">
        <v>0.65300000000000002</v>
      </c>
      <c r="W52" s="3" t="s">
        <v>17</v>
      </c>
      <c r="X52" s="3" t="s">
        <v>17</v>
      </c>
      <c r="Y52" s="3" t="s">
        <v>17</v>
      </c>
      <c r="Z52" s="3">
        <v>0.69</v>
      </c>
      <c r="AA52" s="3" t="s">
        <v>17</v>
      </c>
      <c r="AB52" s="3" t="s">
        <v>17</v>
      </c>
      <c r="AC52" s="3" t="s">
        <v>17</v>
      </c>
      <c r="AD52" s="3">
        <v>5.3999999999999999E-2</v>
      </c>
      <c r="AE52" s="3" t="s">
        <v>17</v>
      </c>
      <c r="AF52" s="3" t="s">
        <v>17</v>
      </c>
      <c r="AG52" s="3" t="s">
        <v>17</v>
      </c>
    </row>
    <row r="53" spans="1:33" x14ac:dyDescent="0.35">
      <c r="A53">
        <v>2020</v>
      </c>
      <c r="B53" t="s">
        <v>70</v>
      </c>
      <c r="C53" t="s">
        <v>64</v>
      </c>
      <c r="D53" t="s">
        <v>71</v>
      </c>
      <c r="E53" t="s">
        <v>15</v>
      </c>
      <c r="F53" t="s">
        <v>17</v>
      </c>
      <c r="G53" t="s">
        <v>17</v>
      </c>
      <c r="H53" t="s">
        <v>17</v>
      </c>
      <c r="I53" s="3" t="s">
        <v>17</v>
      </c>
      <c r="J53" t="s">
        <v>17</v>
      </c>
      <c r="K53" t="s">
        <v>17</v>
      </c>
      <c r="L53" t="s">
        <v>17</v>
      </c>
      <c r="M53" s="3" t="s">
        <v>17</v>
      </c>
      <c r="N53" t="s">
        <v>17</v>
      </c>
      <c r="O53" t="s">
        <v>17</v>
      </c>
      <c r="P53" t="s">
        <v>17</v>
      </c>
      <c r="Q53" s="3" t="s">
        <v>17</v>
      </c>
      <c r="R53" t="s">
        <v>17</v>
      </c>
      <c r="S53" t="s">
        <v>17</v>
      </c>
      <c r="T53" t="s">
        <v>17</v>
      </c>
      <c r="U53" s="3" t="s">
        <v>17</v>
      </c>
      <c r="V53" s="3" t="s">
        <v>17</v>
      </c>
      <c r="W53" s="3" t="s">
        <v>17</v>
      </c>
      <c r="X53" s="3" t="s">
        <v>17</v>
      </c>
      <c r="Y53" s="3" t="s">
        <v>17</v>
      </c>
      <c r="Z53" s="3" t="s">
        <v>17</v>
      </c>
      <c r="AA53" s="3" t="s">
        <v>17</v>
      </c>
      <c r="AB53" s="3" t="s">
        <v>17</v>
      </c>
      <c r="AC53" s="3" t="s">
        <v>17</v>
      </c>
      <c r="AD53" s="3" t="s">
        <v>17</v>
      </c>
      <c r="AE53" s="3" t="s">
        <v>17</v>
      </c>
      <c r="AF53" s="3" t="s">
        <v>17</v>
      </c>
      <c r="AG53" s="3" t="s">
        <v>17</v>
      </c>
    </row>
    <row r="54" spans="1:33" x14ac:dyDescent="0.35">
      <c r="A54">
        <v>2020</v>
      </c>
      <c r="B54" t="s">
        <v>72</v>
      </c>
      <c r="C54" t="s">
        <v>64</v>
      </c>
      <c r="D54" t="s">
        <v>71</v>
      </c>
      <c r="E54" t="s">
        <v>15</v>
      </c>
      <c r="F54" t="s">
        <v>17</v>
      </c>
      <c r="G54" t="s">
        <v>17</v>
      </c>
      <c r="H54" t="s">
        <v>17</v>
      </c>
      <c r="I54" s="3" t="s">
        <v>17</v>
      </c>
      <c r="J54" t="s">
        <v>17</v>
      </c>
      <c r="K54" t="s">
        <v>17</v>
      </c>
      <c r="L54" t="s">
        <v>17</v>
      </c>
      <c r="M54" s="3" t="s">
        <v>17</v>
      </c>
      <c r="N54" t="s">
        <v>17</v>
      </c>
      <c r="O54" t="s">
        <v>17</v>
      </c>
      <c r="P54" t="s">
        <v>17</v>
      </c>
      <c r="Q54" s="3" t="s">
        <v>17</v>
      </c>
      <c r="R54" t="s">
        <v>17</v>
      </c>
      <c r="S54" t="s">
        <v>17</v>
      </c>
      <c r="T54" t="s">
        <v>17</v>
      </c>
      <c r="U54" s="3" t="s">
        <v>17</v>
      </c>
      <c r="V54" s="3" t="s">
        <v>17</v>
      </c>
      <c r="W54" s="3" t="s">
        <v>17</v>
      </c>
      <c r="X54" s="3" t="s">
        <v>17</v>
      </c>
      <c r="Y54" s="3" t="s">
        <v>17</v>
      </c>
      <c r="Z54" s="3" t="s">
        <v>17</v>
      </c>
      <c r="AA54" s="3" t="s">
        <v>17</v>
      </c>
      <c r="AB54" s="3" t="s">
        <v>17</v>
      </c>
      <c r="AC54" s="3" t="s">
        <v>17</v>
      </c>
      <c r="AD54" s="3" t="s">
        <v>17</v>
      </c>
      <c r="AE54" s="3" t="s">
        <v>17</v>
      </c>
      <c r="AF54" s="3" t="s">
        <v>17</v>
      </c>
      <c r="AG54" s="3" t="s">
        <v>17</v>
      </c>
    </row>
    <row r="55" spans="1:33" x14ac:dyDescent="0.35">
      <c r="A55">
        <v>2021</v>
      </c>
      <c r="B55" t="s">
        <v>70</v>
      </c>
      <c r="C55" t="s">
        <v>64</v>
      </c>
      <c r="D55" t="s">
        <v>71</v>
      </c>
      <c r="E55" t="s">
        <v>15</v>
      </c>
      <c r="F55">
        <v>324731</v>
      </c>
      <c r="G55">
        <v>314825</v>
      </c>
      <c r="H55">
        <v>334637</v>
      </c>
      <c r="I55" s="3">
        <v>1.4999999999999999E-2</v>
      </c>
      <c r="J55">
        <v>516061</v>
      </c>
      <c r="K55">
        <v>506294</v>
      </c>
      <c r="L55">
        <v>525828</v>
      </c>
      <c r="M55" s="3">
        <v>0.01</v>
      </c>
      <c r="N55">
        <v>38905</v>
      </c>
      <c r="O55">
        <v>34440</v>
      </c>
      <c r="P55">
        <v>43370</v>
      </c>
      <c r="Q55" s="3">
        <v>5.8000000000000003E-2</v>
      </c>
      <c r="R55">
        <v>363636</v>
      </c>
      <c r="S55">
        <v>354113</v>
      </c>
      <c r="T55">
        <v>373159</v>
      </c>
      <c r="U55" s="3">
        <v>1.2999999999999999E-2</v>
      </c>
      <c r="V55" s="3">
        <v>0.629</v>
      </c>
      <c r="W55" s="3">
        <v>0.61299999999999999</v>
      </c>
      <c r="X55" s="3">
        <v>0.64600000000000002</v>
      </c>
      <c r="Y55" s="3">
        <v>1.2999999999999999E-2</v>
      </c>
      <c r="Z55" s="3">
        <v>0.70499999999999996</v>
      </c>
      <c r="AA55" s="3">
        <v>0.68899999999999995</v>
      </c>
      <c r="AB55" s="3">
        <v>0.72</v>
      </c>
      <c r="AC55" s="3">
        <v>1.0999999999999999E-2</v>
      </c>
      <c r="AD55" s="3">
        <v>0.107</v>
      </c>
      <c r="AE55" s="3">
        <v>9.5000000000000001E-2</v>
      </c>
      <c r="AF55" s="3">
        <v>0.11899999999999999</v>
      </c>
      <c r="AG55" s="3">
        <v>5.7000000000000002E-2</v>
      </c>
    </row>
    <row r="56" spans="1:33" x14ac:dyDescent="0.35">
      <c r="A56">
        <v>2021</v>
      </c>
      <c r="B56" t="s">
        <v>72</v>
      </c>
      <c r="C56" t="s">
        <v>64</v>
      </c>
      <c r="D56" t="s">
        <v>71</v>
      </c>
      <c r="E56" t="s">
        <v>15</v>
      </c>
      <c r="F56">
        <v>2842805</v>
      </c>
      <c r="G56">
        <v>2813233</v>
      </c>
      <c r="H56">
        <v>2872377</v>
      </c>
      <c r="I56" s="3">
        <v>5.0000000000000001E-3</v>
      </c>
      <c r="J56">
        <v>4540387</v>
      </c>
      <c r="K56">
        <v>4520202</v>
      </c>
      <c r="L56">
        <v>4560572</v>
      </c>
      <c r="M56" s="3">
        <v>2E-3</v>
      </c>
      <c r="N56">
        <v>186865</v>
      </c>
      <c r="O56">
        <v>175648</v>
      </c>
      <c r="P56">
        <v>198082</v>
      </c>
      <c r="Q56" s="3">
        <v>0.03</v>
      </c>
      <c r="R56">
        <v>3029670</v>
      </c>
      <c r="S56">
        <v>3000492</v>
      </c>
      <c r="T56">
        <v>3058848</v>
      </c>
      <c r="U56" s="3">
        <v>5.0000000000000001E-3</v>
      </c>
      <c r="V56" s="3">
        <v>0.626</v>
      </c>
      <c r="W56" s="3">
        <v>0.62</v>
      </c>
      <c r="X56" s="3">
        <v>0.63200000000000001</v>
      </c>
      <c r="Y56" s="3">
        <v>5.0000000000000001E-3</v>
      </c>
      <c r="Z56" s="3">
        <v>0.66700000000000004</v>
      </c>
      <c r="AA56" s="3">
        <v>0.66200000000000003</v>
      </c>
      <c r="AB56" s="3">
        <v>0.67300000000000004</v>
      </c>
      <c r="AC56" s="3">
        <v>4.0000000000000001E-3</v>
      </c>
      <c r="AD56" s="3">
        <v>6.2E-2</v>
      </c>
      <c r="AE56" s="3">
        <v>5.8000000000000003E-2</v>
      </c>
      <c r="AF56" s="3">
        <v>6.5000000000000002E-2</v>
      </c>
      <c r="AG56" s="3">
        <v>0.03</v>
      </c>
    </row>
    <row r="57" spans="1:33" x14ac:dyDescent="0.35">
      <c r="A57">
        <v>2022</v>
      </c>
      <c r="B57" t="s">
        <v>70</v>
      </c>
      <c r="C57" t="s">
        <v>64</v>
      </c>
      <c r="D57" t="s">
        <v>71</v>
      </c>
      <c r="E57" t="s">
        <v>15</v>
      </c>
      <c r="F57">
        <v>350305</v>
      </c>
      <c r="G57">
        <v>338364</v>
      </c>
      <c r="H57">
        <v>362246</v>
      </c>
      <c r="I57" s="3">
        <v>1.7000000000000001E-2</v>
      </c>
      <c r="J57">
        <v>530702</v>
      </c>
      <c r="K57">
        <v>520204</v>
      </c>
      <c r="L57">
        <v>541200</v>
      </c>
      <c r="M57" s="3">
        <v>0.01</v>
      </c>
      <c r="N57">
        <v>26418</v>
      </c>
      <c r="O57">
        <v>21792</v>
      </c>
      <c r="P57">
        <v>31044</v>
      </c>
      <c r="Q57" s="3">
        <v>8.7999999999999995E-2</v>
      </c>
      <c r="R57">
        <v>376723</v>
      </c>
      <c r="S57">
        <v>365796</v>
      </c>
      <c r="T57">
        <v>387650</v>
      </c>
      <c r="U57" s="3">
        <v>1.4999999999999999E-2</v>
      </c>
      <c r="V57" s="3">
        <v>0.66</v>
      </c>
      <c r="W57" s="3">
        <v>0.64200000000000002</v>
      </c>
      <c r="X57" s="3">
        <v>0.67800000000000005</v>
      </c>
      <c r="Y57" s="3">
        <v>1.4E-2</v>
      </c>
      <c r="Z57" s="3">
        <v>0.71</v>
      </c>
      <c r="AA57" s="3">
        <v>0.69499999999999995</v>
      </c>
      <c r="AB57" s="3">
        <v>0.72499999999999998</v>
      </c>
      <c r="AC57" s="3">
        <v>0.01</v>
      </c>
      <c r="AD57" s="3">
        <v>7.0000000000000007E-2</v>
      </c>
      <c r="AE57" s="3">
        <v>5.8000000000000003E-2</v>
      </c>
      <c r="AF57" s="3">
        <v>8.3000000000000004E-2</v>
      </c>
      <c r="AG57" s="3">
        <v>8.8999999999999996E-2</v>
      </c>
    </row>
    <row r="58" spans="1:33" x14ac:dyDescent="0.35">
      <c r="A58">
        <v>2022</v>
      </c>
      <c r="B58" t="s">
        <v>72</v>
      </c>
      <c r="C58" t="s">
        <v>64</v>
      </c>
      <c r="D58" t="s">
        <v>71</v>
      </c>
      <c r="E58" t="s">
        <v>15</v>
      </c>
      <c r="F58">
        <v>2897098</v>
      </c>
      <c r="G58">
        <v>2871383</v>
      </c>
      <c r="H58">
        <v>2922813</v>
      </c>
      <c r="I58" s="3">
        <v>4.0000000000000001E-3</v>
      </c>
      <c r="J58">
        <v>4523119</v>
      </c>
      <c r="K58">
        <v>4506117</v>
      </c>
      <c r="L58">
        <v>4540121</v>
      </c>
      <c r="M58" s="3">
        <v>2E-3</v>
      </c>
      <c r="N58">
        <v>110003</v>
      </c>
      <c r="O58">
        <v>102813</v>
      </c>
      <c r="P58">
        <v>117193</v>
      </c>
      <c r="Q58" s="3">
        <v>3.3000000000000002E-2</v>
      </c>
      <c r="R58">
        <v>3007101</v>
      </c>
      <c r="S58">
        <v>2982372</v>
      </c>
      <c r="T58">
        <v>3031830</v>
      </c>
      <c r="U58" s="3">
        <v>4.0000000000000001E-3</v>
      </c>
      <c r="V58" s="3">
        <v>0.64100000000000001</v>
      </c>
      <c r="W58" s="3">
        <v>0.63600000000000001</v>
      </c>
      <c r="X58" s="3">
        <v>0.64500000000000002</v>
      </c>
      <c r="Y58" s="3">
        <v>4.0000000000000001E-3</v>
      </c>
      <c r="Z58" s="3">
        <v>0.66500000000000004</v>
      </c>
      <c r="AA58" s="3">
        <v>0.66</v>
      </c>
      <c r="AB58" s="3">
        <v>0.66900000000000004</v>
      </c>
      <c r="AC58" s="3">
        <v>3.0000000000000001E-3</v>
      </c>
      <c r="AD58" s="3">
        <v>3.6999999999999998E-2</v>
      </c>
      <c r="AE58" s="3">
        <v>3.4000000000000002E-2</v>
      </c>
      <c r="AF58" s="3">
        <v>3.9E-2</v>
      </c>
      <c r="AG58" s="3">
        <v>3.3000000000000002E-2</v>
      </c>
    </row>
    <row r="59" spans="1:33" x14ac:dyDescent="0.35">
      <c r="A59">
        <v>2023</v>
      </c>
      <c r="B59" t="s">
        <v>70</v>
      </c>
      <c r="C59" t="s">
        <v>64</v>
      </c>
      <c r="D59" t="s">
        <v>71</v>
      </c>
      <c r="E59" t="s">
        <v>15</v>
      </c>
      <c r="F59">
        <v>356357</v>
      </c>
      <c r="G59">
        <v>344293</v>
      </c>
      <c r="H59">
        <v>368421</v>
      </c>
      <c r="I59" s="3">
        <v>1.7000000000000001E-2</v>
      </c>
      <c r="J59">
        <v>533663</v>
      </c>
      <c r="K59">
        <v>520093</v>
      </c>
      <c r="L59">
        <v>547233</v>
      </c>
      <c r="M59" s="3">
        <v>1.2999999999999999E-2</v>
      </c>
      <c r="N59">
        <v>22051</v>
      </c>
      <c r="O59">
        <v>18083</v>
      </c>
      <c r="P59">
        <v>26019</v>
      </c>
      <c r="Q59" s="3">
        <v>0.09</v>
      </c>
      <c r="R59">
        <v>378408</v>
      </c>
      <c r="S59">
        <v>366294</v>
      </c>
      <c r="T59">
        <v>390522</v>
      </c>
      <c r="U59" s="3">
        <v>1.6E-2</v>
      </c>
      <c r="V59" s="3">
        <v>0.66800000000000004</v>
      </c>
      <c r="W59" s="3">
        <v>0.65100000000000002</v>
      </c>
      <c r="X59" s="3">
        <v>0.68500000000000005</v>
      </c>
      <c r="Y59" s="3">
        <v>1.2999999999999999E-2</v>
      </c>
      <c r="Z59" s="3">
        <v>0.70899999999999996</v>
      </c>
      <c r="AA59" s="3">
        <v>0.69399999999999995</v>
      </c>
      <c r="AB59" s="3">
        <v>0.72399999999999998</v>
      </c>
      <c r="AC59" s="3">
        <v>0.01</v>
      </c>
      <c r="AD59" s="3">
        <v>5.8000000000000003E-2</v>
      </c>
      <c r="AE59" s="3">
        <v>4.8000000000000001E-2</v>
      </c>
      <c r="AF59" s="3">
        <v>6.9000000000000006E-2</v>
      </c>
      <c r="AG59" s="3">
        <v>8.8999999999999996E-2</v>
      </c>
    </row>
    <row r="60" spans="1:33" x14ac:dyDescent="0.35">
      <c r="A60">
        <v>2023</v>
      </c>
      <c r="B60" t="s">
        <v>72</v>
      </c>
      <c r="C60" t="s">
        <v>64</v>
      </c>
      <c r="D60" t="s">
        <v>71</v>
      </c>
      <c r="E60" t="s">
        <v>15</v>
      </c>
      <c r="F60">
        <v>2908808</v>
      </c>
      <c r="G60">
        <v>2878899</v>
      </c>
      <c r="H60">
        <v>2938717</v>
      </c>
      <c r="I60" s="3">
        <v>5.0000000000000001E-3</v>
      </c>
      <c r="J60">
        <v>4504329</v>
      </c>
      <c r="K60">
        <v>4479106</v>
      </c>
      <c r="L60">
        <v>4529552</v>
      </c>
      <c r="M60" s="3">
        <v>3.0000000000000001E-3</v>
      </c>
      <c r="N60">
        <v>113470</v>
      </c>
      <c r="O60">
        <v>104762</v>
      </c>
      <c r="P60">
        <v>122178</v>
      </c>
      <c r="Q60" s="3">
        <v>3.9E-2</v>
      </c>
      <c r="R60">
        <v>3022278</v>
      </c>
      <c r="S60">
        <v>2994211</v>
      </c>
      <c r="T60">
        <v>3050345</v>
      </c>
      <c r="U60" s="3">
        <v>5.0000000000000001E-3</v>
      </c>
      <c r="V60" s="3">
        <v>0.64600000000000002</v>
      </c>
      <c r="W60" s="3">
        <v>0.64100000000000001</v>
      </c>
      <c r="X60" s="3">
        <v>0.65100000000000002</v>
      </c>
      <c r="Y60" s="3">
        <v>4.0000000000000001E-3</v>
      </c>
      <c r="Z60" s="3">
        <v>0.67100000000000004</v>
      </c>
      <c r="AA60" s="3">
        <v>0.66600000000000004</v>
      </c>
      <c r="AB60" s="3">
        <v>0.67600000000000005</v>
      </c>
      <c r="AC60" s="3">
        <v>4.0000000000000001E-3</v>
      </c>
      <c r="AD60" s="3">
        <v>3.7999999999999999E-2</v>
      </c>
      <c r="AE60" s="3">
        <v>3.5000000000000003E-2</v>
      </c>
      <c r="AF60" s="3">
        <v>0.04</v>
      </c>
      <c r="AG60" s="3">
        <v>3.9E-2</v>
      </c>
    </row>
    <row r="61" spans="1:33" x14ac:dyDescent="0.35">
      <c r="A61">
        <v>2024</v>
      </c>
      <c r="B61" t="s">
        <v>70</v>
      </c>
      <c r="C61" t="s">
        <v>64</v>
      </c>
      <c r="D61" t="s">
        <v>71</v>
      </c>
      <c r="E61" t="s">
        <v>15</v>
      </c>
      <c r="F61">
        <v>381406</v>
      </c>
      <c r="G61">
        <v>367814</v>
      </c>
      <c r="H61">
        <v>394998</v>
      </c>
      <c r="I61" s="3">
        <v>1.7999999999999999E-2</v>
      </c>
      <c r="J61">
        <v>580088</v>
      </c>
      <c r="K61">
        <v>566598</v>
      </c>
      <c r="L61">
        <v>593578</v>
      </c>
      <c r="M61" s="3">
        <v>1.2E-2</v>
      </c>
      <c r="N61">
        <v>27085</v>
      </c>
      <c r="O61">
        <v>22364</v>
      </c>
      <c r="P61">
        <v>31806</v>
      </c>
      <c r="Q61" s="3">
        <v>8.7999999999999995E-2</v>
      </c>
      <c r="R61">
        <v>408491</v>
      </c>
      <c r="S61">
        <v>394823</v>
      </c>
      <c r="T61">
        <v>422159</v>
      </c>
      <c r="U61" s="3">
        <v>1.7000000000000001E-2</v>
      </c>
      <c r="V61" s="3">
        <v>0.65700000000000003</v>
      </c>
      <c r="W61" s="3">
        <v>0.64100000000000001</v>
      </c>
      <c r="X61" s="3">
        <v>0.67400000000000004</v>
      </c>
      <c r="Y61" s="3">
        <v>1.2E-2</v>
      </c>
      <c r="Z61" s="3">
        <v>0.70399999999999996</v>
      </c>
      <c r="AA61" s="3">
        <v>0.69</v>
      </c>
      <c r="AB61" s="3">
        <v>0.71899999999999997</v>
      </c>
      <c r="AC61" s="3">
        <v>0.01</v>
      </c>
      <c r="AD61" s="3">
        <v>6.6000000000000003E-2</v>
      </c>
      <c r="AE61" s="3">
        <v>5.5E-2</v>
      </c>
      <c r="AF61" s="3">
        <v>7.8E-2</v>
      </c>
      <c r="AG61" s="3">
        <v>8.5999999999999993E-2</v>
      </c>
    </row>
    <row r="62" spans="1:33" x14ac:dyDescent="0.35">
      <c r="A62">
        <v>2024</v>
      </c>
      <c r="B62" t="s">
        <v>72</v>
      </c>
      <c r="C62" t="s">
        <v>64</v>
      </c>
      <c r="D62" t="s">
        <v>71</v>
      </c>
      <c r="E62" t="s">
        <v>15</v>
      </c>
      <c r="F62">
        <v>2954981</v>
      </c>
      <c r="G62">
        <v>2929838</v>
      </c>
      <c r="H62">
        <v>2980124</v>
      </c>
      <c r="I62" s="3">
        <v>4.0000000000000001E-3</v>
      </c>
      <c r="J62">
        <v>4571249</v>
      </c>
      <c r="K62">
        <v>4550763</v>
      </c>
      <c r="L62">
        <v>4591735</v>
      </c>
      <c r="M62" s="3">
        <v>2E-3</v>
      </c>
      <c r="N62">
        <v>108121</v>
      </c>
      <c r="O62">
        <v>99756</v>
      </c>
      <c r="P62">
        <v>116486</v>
      </c>
      <c r="Q62" s="3">
        <v>3.9E-2</v>
      </c>
      <c r="R62">
        <v>3063102</v>
      </c>
      <c r="S62">
        <v>3036512</v>
      </c>
      <c r="T62">
        <v>3089692</v>
      </c>
      <c r="U62" s="3">
        <v>4.0000000000000001E-3</v>
      </c>
      <c r="V62" s="3">
        <v>0.64600000000000002</v>
      </c>
      <c r="W62" s="3">
        <v>0.64200000000000002</v>
      </c>
      <c r="X62" s="3">
        <v>0.65100000000000002</v>
      </c>
      <c r="Y62" s="3">
        <v>3.0000000000000001E-3</v>
      </c>
      <c r="Z62" s="3">
        <v>0.67</v>
      </c>
      <c r="AA62" s="3">
        <v>0.66600000000000004</v>
      </c>
      <c r="AB62" s="3">
        <v>0.67400000000000004</v>
      </c>
      <c r="AC62" s="3">
        <v>3.0000000000000001E-3</v>
      </c>
      <c r="AD62" s="3">
        <v>3.5000000000000003E-2</v>
      </c>
      <c r="AE62" s="3">
        <v>3.3000000000000002E-2</v>
      </c>
      <c r="AF62" s="3">
        <v>3.7999999999999999E-2</v>
      </c>
      <c r="AG62" s="3">
        <v>3.7999999999999999E-2</v>
      </c>
    </row>
    <row r="63" spans="1:33" x14ac:dyDescent="0.35">
      <c r="A63">
        <v>2020</v>
      </c>
      <c r="B63" t="s">
        <v>70</v>
      </c>
      <c r="C63" t="s">
        <v>69</v>
      </c>
      <c r="D63" t="s">
        <v>71</v>
      </c>
      <c r="E63" t="s">
        <v>15</v>
      </c>
      <c r="F63" t="s">
        <v>17</v>
      </c>
      <c r="G63" t="s">
        <v>17</v>
      </c>
      <c r="H63" t="s">
        <v>17</v>
      </c>
      <c r="I63" s="3" t="s">
        <v>17</v>
      </c>
      <c r="J63" t="s">
        <v>17</v>
      </c>
      <c r="K63" t="s">
        <v>17</v>
      </c>
      <c r="L63" t="s">
        <v>17</v>
      </c>
      <c r="M63" s="3" t="s">
        <v>17</v>
      </c>
      <c r="N63" t="s">
        <v>17</v>
      </c>
      <c r="O63" t="s">
        <v>17</v>
      </c>
      <c r="P63" t="s">
        <v>17</v>
      </c>
      <c r="Q63" s="3" t="s">
        <v>17</v>
      </c>
      <c r="R63" t="s">
        <v>17</v>
      </c>
      <c r="S63" t="s">
        <v>17</v>
      </c>
      <c r="T63" t="s">
        <v>17</v>
      </c>
      <c r="U63" s="3" t="s">
        <v>17</v>
      </c>
      <c r="V63" s="3" t="s">
        <v>17</v>
      </c>
      <c r="W63" s="3" t="s">
        <v>17</v>
      </c>
      <c r="X63" s="3" t="s">
        <v>17</v>
      </c>
      <c r="Y63" s="3" t="s">
        <v>17</v>
      </c>
      <c r="Z63" s="3" t="s">
        <v>17</v>
      </c>
      <c r="AA63" s="3" t="s">
        <v>17</v>
      </c>
      <c r="AB63" s="3" t="s">
        <v>17</v>
      </c>
      <c r="AC63" s="3" t="s">
        <v>17</v>
      </c>
      <c r="AD63" s="3" t="s">
        <v>17</v>
      </c>
      <c r="AE63" s="3" t="s">
        <v>17</v>
      </c>
      <c r="AF63" s="3" t="s">
        <v>17</v>
      </c>
      <c r="AG63" s="3" t="s">
        <v>17</v>
      </c>
    </row>
    <row r="64" spans="1:33" x14ac:dyDescent="0.35">
      <c r="A64">
        <v>2020</v>
      </c>
      <c r="B64" t="s">
        <v>72</v>
      </c>
      <c r="C64" t="s">
        <v>69</v>
      </c>
      <c r="D64" t="s">
        <v>71</v>
      </c>
      <c r="E64" t="s">
        <v>15</v>
      </c>
      <c r="F64" t="s">
        <v>17</v>
      </c>
      <c r="G64" t="s">
        <v>17</v>
      </c>
      <c r="H64" t="s">
        <v>17</v>
      </c>
      <c r="I64" s="3" t="s">
        <v>17</v>
      </c>
      <c r="J64" t="s">
        <v>17</v>
      </c>
      <c r="K64" t="s">
        <v>17</v>
      </c>
      <c r="L64" t="s">
        <v>17</v>
      </c>
      <c r="M64" s="3" t="s">
        <v>17</v>
      </c>
      <c r="N64" t="s">
        <v>17</v>
      </c>
      <c r="O64" t="s">
        <v>17</v>
      </c>
      <c r="P64" t="s">
        <v>17</v>
      </c>
      <c r="Q64" s="3" t="s">
        <v>17</v>
      </c>
      <c r="R64" t="s">
        <v>17</v>
      </c>
      <c r="S64" t="s">
        <v>17</v>
      </c>
      <c r="T64" t="s">
        <v>17</v>
      </c>
      <c r="U64" s="3" t="s">
        <v>17</v>
      </c>
      <c r="V64" s="3" t="s">
        <v>17</v>
      </c>
      <c r="W64" s="3" t="s">
        <v>17</v>
      </c>
      <c r="X64" s="3" t="s">
        <v>17</v>
      </c>
      <c r="Y64" s="3" t="s">
        <v>17</v>
      </c>
      <c r="Z64" s="3" t="s">
        <v>17</v>
      </c>
      <c r="AA64" s="3" t="s">
        <v>17</v>
      </c>
      <c r="AB64" s="3" t="s">
        <v>17</v>
      </c>
      <c r="AC64" s="3" t="s">
        <v>17</v>
      </c>
      <c r="AD64" s="3" t="s">
        <v>17</v>
      </c>
      <c r="AE64" s="3" t="s">
        <v>17</v>
      </c>
      <c r="AF64" s="3" t="s">
        <v>17</v>
      </c>
      <c r="AG64" s="3" t="s">
        <v>17</v>
      </c>
    </row>
    <row r="65" spans="1:33" x14ac:dyDescent="0.35">
      <c r="A65">
        <v>2021</v>
      </c>
      <c r="B65" t="s">
        <v>70</v>
      </c>
      <c r="C65" t="s">
        <v>69</v>
      </c>
      <c r="D65" t="s">
        <v>71</v>
      </c>
      <c r="E65" t="s">
        <v>15</v>
      </c>
      <c r="F65">
        <v>19994422</v>
      </c>
      <c r="G65" t="s">
        <v>17</v>
      </c>
      <c r="H65" t="s">
        <v>17</v>
      </c>
      <c r="I65" s="3" t="s">
        <v>17</v>
      </c>
      <c r="J65">
        <v>34479990</v>
      </c>
      <c r="K65" t="s">
        <v>17</v>
      </c>
      <c r="L65" t="s">
        <v>17</v>
      </c>
      <c r="M65" s="3" t="s">
        <v>17</v>
      </c>
      <c r="N65">
        <v>2358283</v>
      </c>
      <c r="O65" t="s">
        <v>17</v>
      </c>
      <c r="P65" t="s">
        <v>17</v>
      </c>
      <c r="Q65" s="3" t="s">
        <v>17</v>
      </c>
      <c r="R65">
        <v>22352705</v>
      </c>
      <c r="S65" t="s">
        <v>17</v>
      </c>
      <c r="T65" t="s">
        <v>17</v>
      </c>
      <c r="U65" s="3" t="s">
        <v>17</v>
      </c>
      <c r="V65" s="3">
        <v>0.57999999999999996</v>
      </c>
      <c r="W65" s="3" t="s">
        <v>17</v>
      </c>
      <c r="X65" s="3" t="s">
        <v>17</v>
      </c>
      <c r="Y65" s="3" t="s">
        <v>17</v>
      </c>
      <c r="Z65" s="3">
        <v>0.64800000000000002</v>
      </c>
      <c r="AA65" s="3" t="s">
        <v>17</v>
      </c>
      <c r="AB65" s="3" t="s">
        <v>17</v>
      </c>
      <c r="AC65" s="3" t="s">
        <v>17</v>
      </c>
      <c r="AD65" s="3">
        <v>0.106</v>
      </c>
      <c r="AE65" s="3" t="s">
        <v>17</v>
      </c>
      <c r="AF65" s="3" t="s">
        <v>17</v>
      </c>
      <c r="AG65" s="3" t="s">
        <v>17</v>
      </c>
    </row>
    <row r="66" spans="1:33" x14ac:dyDescent="0.35">
      <c r="A66">
        <v>2021</v>
      </c>
      <c r="B66" t="s">
        <v>72</v>
      </c>
      <c r="C66" t="s">
        <v>69</v>
      </c>
      <c r="D66" t="s">
        <v>71</v>
      </c>
      <c r="E66" t="s">
        <v>15</v>
      </c>
      <c r="F66">
        <v>115014839</v>
      </c>
      <c r="G66" t="s">
        <v>17</v>
      </c>
      <c r="H66" t="s">
        <v>17</v>
      </c>
      <c r="I66" s="3" t="s">
        <v>17</v>
      </c>
      <c r="J66">
        <v>193296372</v>
      </c>
      <c r="K66" t="s">
        <v>17</v>
      </c>
      <c r="L66" t="s">
        <v>17</v>
      </c>
      <c r="M66" s="3" t="s">
        <v>17</v>
      </c>
      <c r="N66">
        <v>6599984</v>
      </c>
      <c r="O66" t="s">
        <v>17</v>
      </c>
      <c r="P66" t="s">
        <v>17</v>
      </c>
      <c r="Q66" s="3" t="s">
        <v>17</v>
      </c>
      <c r="R66">
        <v>121614823</v>
      </c>
      <c r="S66" t="s">
        <v>17</v>
      </c>
      <c r="T66" t="s">
        <v>17</v>
      </c>
      <c r="U66" s="3" t="s">
        <v>17</v>
      </c>
      <c r="V66" s="3">
        <v>0.59499999999999997</v>
      </c>
      <c r="W66" s="3" t="s">
        <v>17</v>
      </c>
      <c r="X66" s="3" t="s">
        <v>17</v>
      </c>
      <c r="Y66" s="3" t="s">
        <v>17</v>
      </c>
      <c r="Z66" s="3">
        <v>0.629</v>
      </c>
      <c r="AA66" s="3" t="s">
        <v>17</v>
      </c>
      <c r="AB66" s="3" t="s">
        <v>17</v>
      </c>
      <c r="AC66" s="3" t="s">
        <v>17</v>
      </c>
      <c r="AD66" s="3">
        <v>5.3999999999999999E-2</v>
      </c>
      <c r="AE66" s="3" t="s">
        <v>17</v>
      </c>
      <c r="AF66" s="3" t="s">
        <v>17</v>
      </c>
      <c r="AG66" s="3" t="s">
        <v>17</v>
      </c>
    </row>
    <row r="67" spans="1:33" x14ac:dyDescent="0.35">
      <c r="A67">
        <v>2022</v>
      </c>
      <c r="B67" t="s">
        <v>70</v>
      </c>
      <c r="C67" t="s">
        <v>69</v>
      </c>
      <c r="D67" t="s">
        <v>71</v>
      </c>
      <c r="E67" t="s">
        <v>15</v>
      </c>
      <c r="F67">
        <v>21468348</v>
      </c>
      <c r="G67" t="s">
        <v>17</v>
      </c>
      <c r="H67" t="s">
        <v>17</v>
      </c>
      <c r="I67" s="3" t="s">
        <v>17</v>
      </c>
      <c r="J67">
        <v>35207710</v>
      </c>
      <c r="K67" t="s">
        <v>17</v>
      </c>
      <c r="L67" t="s">
        <v>17</v>
      </c>
      <c r="M67" s="3" t="s">
        <v>17</v>
      </c>
      <c r="N67">
        <v>1770497</v>
      </c>
      <c r="O67" t="s">
        <v>17</v>
      </c>
      <c r="P67" t="s">
        <v>17</v>
      </c>
      <c r="Q67" s="3" t="s">
        <v>17</v>
      </c>
      <c r="R67">
        <v>23238845</v>
      </c>
      <c r="S67" t="s">
        <v>17</v>
      </c>
      <c r="T67" t="s">
        <v>17</v>
      </c>
      <c r="U67" s="3" t="s">
        <v>17</v>
      </c>
      <c r="V67" s="3">
        <v>0.61</v>
      </c>
      <c r="W67" s="3" t="s">
        <v>17</v>
      </c>
      <c r="X67" s="3" t="s">
        <v>17</v>
      </c>
      <c r="Y67" s="3" t="s">
        <v>17</v>
      </c>
      <c r="Z67" s="3">
        <v>0.66</v>
      </c>
      <c r="AA67" s="3" t="s">
        <v>17</v>
      </c>
      <c r="AB67" s="3" t="s">
        <v>17</v>
      </c>
      <c r="AC67" s="3" t="s">
        <v>17</v>
      </c>
      <c r="AD67" s="3">
        <v>7.5999999999999998E-2</v>
      </c>
      <c r="AE67" s="3" t="s">
        <v>17</v>
      </c>
      <c r="AF67" s="3" t="s">
        <v>17</v>
      </c>
      <c r="AG67" s="3" t="s">
        <v>17</v>
      </c>
    </row>
    <row r="68" spans="1:33" x14ac:dyDescent="0.35">
      <c r="A68">
        <v>2022</v>
      </c>
      <c r="B68" t="s">
        <v>72</v>
      </c>
      <c r="C68" t="s">
        <v>69</v>
      </c>
      <c r="D68" t="s">
        <v>71</v>
      </c>
      <c r="E68" t="s">
        <v>15</v>
      </c>
      <c r="F68">
        <v>118443725</v>
      </c>
      <c r="G68" t="s">
        <v>17</v>
      </c>
      <c r="H68" t="s">
        <v>17</v>
      </c>
      <c r="I68" s="3" t="s">
        <v>17</v>
      </c>
      <c r="J68">
        <v>194154960</v>
      </c>
      <c r="K68" t="s">
        <v>17</v>
      </c>
      <c r="L68" t="s">
        <v>17</v>
      </c>
      <c r="M68" s="3" t="s">
        <v>17</v>
      </c>
      <c r="N68">
        <v>4444143</v>
      </c>
      <c r="O68" t="s">
        <v>17</v>
      </c>
      <c r="P68" t="s">
        <v>17</v>
      </c>
      <c r="Q68" s="3" t="s">
        <v>17</v>
      </c>
      <c r="R68">
        <v>122887868</v>
      </c>
      <c r="S68" t="s">
        <v>17</v>
      </c>
      <c r="T68" t="s">
        <v>17</v>
      </c>
      <c r="U68" s="3" t="s">
        <v>17</v>
      </c>
      <c r="V68" s="3">
        <v>0.61</v>
      </c>
      <c r="W68" s="3" t="s">
        <v>17</v>
      </c>
      <c r="X68" s="3" t="s">
        <v>17</v>
      </c>
      <c r="Y68" s="3" t="s">
        <v>17</v>
      </c>
      <c r="Z68" s="3">
        <v>0.63300000000000001</v>
      </c>
      <c r="AA68" s="3" t="s">
        <v>17</v>
      </c>
      <c r="AB68" s="3" t="s">
        <v>17</v>
      </c>
      <c r="AC68" s="3" t="s">
        <v>17</v>
      </c>
      <c r="AD68" s="3">
        <v>3.5999999999999997E-2</v>
      </c>
      <c r="AE68" s="3" t="s">
        <v>17</v>
      </c>
      <c r="AF68" s="3" t="s">
        <v>17</v>
      </c>
      <c r="AG68" s="3" t="s">
        <v>17</v>
      </c>
    </row>
    <row r="69" spans="1:33" x14ac:dyDescent="0.35">
      <c r="A69">
        <v>2023</v>
      </c>
      <c r="B69" t="s">
        <v>70</v>
      </c>
      <c r="C69" t="s">
        <v>69</v>
      </c>
      <c r="D69" t="s">
        <v>71</v>
      </c>
      <c r="E69" t="s">
        <v>15</v>
      </c>
      <c r="F69">
        <v>21895842</v>
      </c>
      <c r="G69" t="s">
        <v>17</v>
      </c>
      <c r="H69" t="s">
        <v>17</v>
      </c>
      <c r="I69" s="3" t="s">
        <v>17</v>
      </c>
      <c r="J69">
        <v>35543402</v>
      </c>
      <c r="K69" t="s">
        <v>17</v>
      </c>
      <c r="L69" t="s">
        <v>17</v>
      </c>
      <c r="M69" s="3" t="s">
        <v>17</v>
      </c>
      <c r="N69">
        <v>1697466</v>
      </c>
      <c r="O69" t="s">
        <v>17</v>
      </c>
      <c r="P69" t="s">
        <v>17</v>
      </c>
      <c r="Q69" s="3" t="s">
        <v>17</v>
      </c>
      <c r="R69">
        <v>23593308</v>
      </c>
      <c r="S69" t="s">
        <v>17</v>
      </c>
      <c r="T69" t="s">
        <v>17</v>
      </c>
      <c r="U69" s="3" t="s">
        <v>17</v>
      </c>
      <c r="V69" s="3">
        <v>0.61599999999999999</v>
      </c>
      <c r="W69" s="3" t="s">
        <v>17</v>
      </c>
      <c r="X69" s="3" t="s">
        <v>17</v>
      </c>
      <c r="Y69" s="3" t="s">
        <v>17</v>
      </c>
      <c r="Z69" s="3">
        <v>0.66400000000000003</v>
      </c>
      <c r="AA69" s="3" t="s">
        <v>17</v>
      </c>
      <c r="AB69" s="3" t="s">
        <v>17</v>
      </c>
      <c r="AC69" s="3" t="s">
        <v>17</v>
      </c>
      <c r="AD69" s="3">
        <v>7.1999999999999995E-2</v>
      </c>
      <c r="AE69" s="3" t="s">
        <v>17</v>
      </c>
      <c r="AF69" s="3" t="s">
        <v>17</v>
      </c>
      <c r="AG69" s="3" t="s">
        <v>17</v>
      </c>
    </row>
    <row r="70" spans="1:33" x14ac:dyDescent="0.35">
      <c r="A70">
        <v>2023</v>
      </c>
      <c r="B70" t="s">
        <v>72</v>
      </c>
      <c r="C70" t="s">
        <v>69</v>
      </c>
      <c r="D70" t="s">
        <v>71</v>
      </c>
      <c r="E70" t="s">
        <v>15</v>
      </c>
      <c r="F70">
        <v>118984376</v>
      </c>
      <c r="G70" t="s">
        <v>17</v>
      </c>
      <c r="H70" t="s">
        <v>17</v>
      </c>
      <c r="I70" s="3" t="s">
        <v>17</v>
      </c>
      <c r="J70">
        <v>194579597</v>
      </c>
      <c r="K70" t="s">
        <v>17</v>
      </c>
      <c r="L70" t="s">
        <v>17</v>
      </c>
      <c r="M70" s="3" t="s">
        <v>17</v>
      </c>
      <c r="N70">
        <v>4598140</v>
      </c>
      <c r="O70" t="s">
        <v>17</v>
      </c>
      <c r="P70" t="s">
        <v>17</v>
      </c>
      <c r="Q70" s="3" t="s">
        <v>17</v>
      </c>
      <c r="R70">
        <v>123582516</v>
      </c>
      <c r="S70" t="s">
        <v>17</v>
      </c>
      <c r="T70" t="s">
        <v>17</v>
      </c>
      <c r="U70" s="3" t="s">
        <v>17</v>
      </c>
      <c r="V70" s="3">
        <v>0.61099999999999999</v>
      </c>
      <c r="W70" s="3" t="s">
        <v>17</v>
      </c>
      <c r="X70" s="3" t="s">
        <v>17</v>
      </c>
      <c r="Y70" s="3" t="s">
        <v>17</v>
      </c>
      <c r="Z70" s="3">
        <v>0.63500000000000001</v>
      </c>
      <c r="AA70" s="3" t="s">
        <v>17</v>
      </c>
      <c r="AB70" s="3" t="s">
        <v>17</v>
      </c>
      <c r="AC70" s="3" t="s">
        <v>17</v>
      </c>
      <c r="AD70" s="3">
        <v>3.6999999999999998E-2</v>
      </c>
      <c r="AE70" s="3" t="s">
        <v>17</v>
      </c>
      <c r="AF70" s="3" t="s">
        <v>17</v>
      </c>
      <c r="AG70" s="3" t="s">
        <v>17</v>
      </c>
    </row>
    <row r="71" spans="1:33" x14ac:dyDescent="0.35">
      <c r="A71">
        <v>2024</v>
      </c>
      <c r="B71" t="s">
        <v>70</v>
      </c>
      <c r="C71" t="s">
        <v>69</v>
      </c>
      <c r="D71" t="s">
        <v>71</v>
      </c>
      <c r="E71" t="s">
        <v>15</v>
      </c>
      <c r="F71">
        <v>22267308</v>
      </c>
      <c r="G71" t="s">
        <v>17</v>
      </c>
      <c r="H71" t="s">
        <v>17</v>
      </c>
      <c r="I71" s="3" t="s">
        <v>17</v>
      </c>
      <c r="J71">
        <v>36391285</v>
      </c>
      <c r="K71" t="s">
        <v>17</v>
      </c>
      <c r="L71" t="s">
        <v>17</v>
      </c>
      <c r="M71" s="3" t="s">
        <v>17</v>
      </c>
      <c r="N71">
        <v>1875278</v>
      </c>
      <c r="O71" t="s">
        <v>17</v>
      </c>
      <c r="P71" t="s">
        <v>17</v>
      </c>
      <c r="Q71" s="3" t="s">
        <v>17</v>
      </c>
      <c r="R71">
        <v>24142586</v>
      </c>
      <c r="S71" t="s">
        <v>17</v>
      </c>
      <c r="T71" t="s">
        <v>17</v>
      </c>
      <c r="U71" s="3" t="s">
        <v>17</v>
      </c>
      <c r="V71" s="3">
        <v>0.61199999999999999</v>
      </c>
      <c r="W71" s="3" t="s">
        <v>17</v>
      </c>
      <c r="X71" s="3" t="s">
        <v>17</v>
      </c>
      <c r="Y71" s="3" t="s">
        <v>17</v>
      </c>
      <c r="Z71" s="3">
        <v>0.66300000000000003</v>
      </c>
      <c r="AA71" s="3" t="s">
        <v>17</v>
      </c>
      <c r="AB71" s="3" t="s">
        <v>17</v>
      </c>
      <c r="AC71" s="3" t="s">
        <v>17</v>
      </c>
      <c r="AD71" s="3">
        <v>7.8E-2</v>
      </c>
      <c r="AE71" s="3" t="s">
        <v>17</v>
      </c>
      <c r="AF71" s="3" t="s">
        <v>17</v>
      </c>
      <c r="AG71" s="3" t="s">
        <v>17</v>
      </c>
    </row>
    <row r="72" spans="1:33" x14ac:dyDescent="0.35">
      <c r="A72">
        <v>2024</v>
      </c>
      <c r="B72" t="s">
        <v>72</v>
      </c>
      <c r="C72" t="s">
        <v>69</v>
      </c>
      <c r="D72" t="s">
        <v>71</v>
      </c>
      <c r="E72" t="s">
        <v>15</v>
      </c>
      <c r="F72">
        <v>120598972</v>
      </c>
      <c r="G72" t="s">
        <v>17</v>
      </c>
      <c r="H72" t="s">
        <v>17</v>
      </c>
      <c r="I72" s="3" t="s">
        <v>17</v>
      </c>
      <c r="J72">
        <v>197271782</v>
      </c>
      <c r="K72" t="s">
        <v>17</v>
      </c>
      <c r="L72" t="s">
        <v>17</v>
      </c>
      <c r="M72" s="3" t="s">
        <v>17</v>
      </c>
      <c r="N72">
        <v>4937431</v>
      </c>
      <c r="O72" t="s">
        <v>17</v>
      </c>
      <c r="P72" t="s">
        <v>17</v>
      </c>
      <c r="Q72" s="3" t="s">
        <v>17</v>
      </c>
      <c r="R72">
        <v>125536403</v>
      </c>
      <c r="S72" t="s">
        <v>17</v>
      </c>
      <c r="T72" t="s">
        <v>17</v>
      </c>
      <c r="U72" s="3" t="s">
        <v>17</v>
      </c>
      <c r="V72" s="3">
        <v>0.61099999999999999</v>
      </c>
      <c r="W72" s="3" t="s">
        <v>17</v>
      </c>
      <c r="X72" s="3" t="s">
        <v>17</v>
      </c>
      <c r="Y72" s="3" t="s">
        <v>17</v>
      </c>
      <c r="Z72" s="3">
        <v>0.63600000000000001</v>
      </c>
      <c r="AA72" s="3" t="s">
        <v>17</v>
      </c>
      <c r="AB72" s="3" t="s">
        <v>17</v>
      </c>
      <c r="AC72" s="3" t="s">
        <v>17</v>
      </c>
      <c r="AD72" s="3">
        <v>3.9E-2</v>
      </c>
      <c r="AE72" s="3" t="s">
        <v>17</v>
      </c>
      <c r="AF72" s="3" t="s">
        <v>17</v>
      </c>
      <c r="AG72" s="3" t="s">
        <v>17</v>
      </c>
    </row>
    <row r="73" spans="1:33" x14ac:dyDescent="0.35">
      <c r="A73">
        <v>2020</v>
      </c>
      <c r="B73" t="s">
        <v>14</v>
      </c>
      <c r="C73" t="s">
        <v>64</v>
      </c>
      <c r="D73" t="s">
        <v>65</v>
      </c>
      <c r="E73" t="s">
        <v>73</v>
      </c>
      <c r="F73" t="s">
        <v>17</v>
      </c>
      <c r="G73" t="s">
        <v>17</v>
      </c>
      <c r="H73" t="s">
        <v>17</v>
      </c>
      <c r="I73" s="3" t="s">
        <v>17</v>
      </c>
      <c r="J73" t="s">
        <v>17</v>
      </c>
      <c r="K73" t="s">
        <v>17</v>
      </c>
      <c r="L73" t="s">
        <v>17</v>
      </c>
      <c r="M73" s="3" t="s">
        <v>17</v>
      </c>
      <c r="N73" t="s">
        <v>17</v>
      </c>
      <c r="O73" t="s">
        <v>17</v>
      </c>
      <c r="P73" t="s">
        <v>17</v>
      </c>
      <c r="Q73" s="3" t="s">
        <v>17</v>
      </c>
      <c r="R73" t="s">
        <v>17</v>
      </c>
      <c r="S73" t="s">
        <v>17</v>
      </c>
      <c r="T73" t="s">
        <v>17</v>
      </c>
      <c r="U73" s="3" t="s">
        <v>17</v>
      </c>
      <c r="V73" s="3" t="s">
        <v>17</v>
      </c>
      <c r="W73" s="3" t="s">
        <v>17</v>
      </c>
      <c r="X73" s="3" t="s">
        <v>17</v>
      </c>
      <c r="Y73" s="3" t="s">
        <v>17</v>
      </c>
      <c r="Z73" s="3" t="s">
        <v>17</v>
      </c>
      <c r="AA73" s="3" t="s">
        <v>17</v>
      </c>
      <c r="AB73" s="3" t="s">
        <v>17</v>
      </c>
      <c r="AC73" s="3" t="s">
        <v>17</v>
      </c>
      <c r="AD73" s="3" t="s">
        <v>17</v>
      </c>
      <c r="AE73" s="3" t="s">
        <v>17</v>
      </c>
      <c r="AF73" s="3" t="s">
        <v>17</v>
      </c>
      <c r="AG73" s="3" t="s">
        <v>17</v>
      </c>
    </row>
    <row r="74" spans="1:33" x14ac:dyDescent="0.35">
      <c r="A74">
        <v>2020</v>
      </c>
      <c r="B74" t="s">
        <v>66</v>
      </c>
      <c r="C74" t="s">
        <v>64</v>
      </c>
      <c r="D74" t="s">
        <v>65</v>
      </c>
      <c r="E74" t="s">
        <v>73</v>
      </c>
      <c r="F74" t="s">
        <v>17</v>
      </c>
      <c r="G74" t="s">
        <v>17</v>
      </c>
      <c r="H74" t="s">
        <v>17</v>
      </c>
      <c r="I74" s="3" t="s">
        <v>17</v>
      </c>
      <c r="J74" t="s">
        <v>17</v>
      </c>
      <c r="K74" t="s">
        <v>17</v>
      </c>
      <c r="L74" t="s">
        <v>17</v>
      </c>
      <c r="M74" s="3" t="s">
        <v>17</v>
      </c>
      <c r="N74" t="s">
        <v>17</v>
      </c>
      <c r="O74" t="s">
        <v>17</v>
      </c>
      <c r="P74" t="s">
        <v>17</v>
      </c>
      <c r="Q74" s="3" t="s">
        <v>17</v>
      </c>
      <c r="R74" t="s">
        <v>17</v>
      </c>
      <c r="S74" t="s">
        <v>17</v>
      </c>
      <c r="T74" t="s">
        <v>17</v>
      </c>
      <c r="U74" s="3" t="s">
        <v>17</v>
      </c>
      <c r="V74" s="3" t="s">
        <v>17</v>
      </c>
      <c r="W74" s="3" t="s">
        <v>17</v>
      </c>
      <c r="X74" s="3" t="s">
        <v>17</v>
      </c>
      <c r="Y74" s="3" t="s">
        <v>17</v>
      </c>
      <c r="Z74" s="3" t="s">
        <v>17</v>
      </c>
      <c r="AA74" s="3" t="s">
        <v>17</v>
      </c>
      <c r="AB74" s="3" t="s">
        <v>17</v>
      </c>
      <c r="AC74" s="3" t="s">
        <v>17</v>
      </c>
      <c r="AD74" s="3" t="s">
        <v>17</v>
      </c>
      <c r="AE74" s="3" t="s">
        <v>17</v>
      </c>
      <c r="AF74" s="3" t="s">
        <v>17</v>
      </c>
      <c r="AG74" s="3" t="s">
        <v>17</v>
      </c>
    </row>
    <row r="75" spans="1:33" x14ac:dyDescent="0.35">
      <c r="A75">
        <v>2020</v>
      </c>
      <c r="B75" t="s">
        <v>20</v>
      </c>
      <c r="C75" t="s">
        <v>64</v>
      </c>
      <c r="D75" t="s">
        <v>65</v>
      </c>
      <c r="E75" t="s">
        <v>73</v>
      </c>
      <c r="F75" t="s">
        <v>17</v>
      </c>
      <c r="G75" t="s">
        <v>17</v>
      </c>
      <c r="H75" t="s">
        <v>17</v>
      </c>
      <c r="I75" s="3" t="s">
        <v>17</v>
      </c>
      <c r="J75" t="s">
        <v>17</v>
      </c>
      <c r="K75" t="s">
        <v>17</v>
      </c>
      <c r="L75" t="s">
        <v>17</v>
      </c>
      <c r="M75" s="3" t="s">
        <v>17</v>
      </c>
      <c r="N75" t="s">
        <v>17</v>
      </c>
      <c r="O75" t="s">
        <v>17</v>
      </c>
      <c r="P75" t="s">
        <v>17</v>
      </c>
      <c r="Q75" s="3" t="s">
        <v>17</v>
      </c>
      <c r="R75" t="s">
        <v>17</v>
      </c>
      <c r="S75" t="s">
        <v>17</v>
      </c>
      <c r="T75" t="s">
        <v>17</v>
      </c>
      <c r="U75" s="3" t="s">
        <v>17</v>
      </c>
      <c r="V75" s="3" t="s">
        <v>17</v>
      </c>
      <c r="W75" s="3" t="s">
        <v>17</v>
      </c>
      <c r="X75" s="3" t="s">
        <v>17</v>
      </c>
      <c r="Y75" s="3" t="s">
        <v>17</v>
      </c>
      <c r="Z75" s="3" t="s">
        <v>17</v>
      </c>
      <c r="AA75" s="3" t="s">
        <v>17</v>
      </c>
      <c r="AB75" s="3" t="s">
        <v>17</v>
      </c>
      <c r="AC75" s="3" t="s">
        <v>17</v>
      </c>
      <c r="AD75" s="3" t="s">
        <v>17</v>
      </c>
      <c r="AE75" s="3" t="s">
        <v>17</v>
      </c>
      <c r="AF75" s="3" t="s">
        <v>17</v>
      </c>
      <c r="AG75" s="3" t="s">
        <v>17</v>
      </c>
    </row>
    <row r="76" spans="1:33" x14ac:dyDescent="0.35">
      <c r="A76">
        <v>2020</v>
      </c>
      <c r="B76" t="s">
        <v>67</v>
      </c>
      <c r="C76" t="s">
        <v>64</v>
      </c>
      <c r="D76" t="s">
        <v>65</v>
      </c>
      <c r="E76" t="s">
        <v>73</v>
      </c>
      <c r="F76" t="s">
        <v>17</v>
      </c>
      <c r="G76" t="s">
        <v>17</v>
      </c>
      <c r="H76" t="s">
        <v>17</v>
      </c>
      <c r="I76" s="3" t="s">
        <v>17</v>
      </c>
      <c r="J76" t="s">
        <v>17</v>
      </c>
      <c r="K76" t="s">
        <v>17</v>
      </c>
      <c r="L76" t="s">
        <v>17</v>
      </c>
      <c r="M76" s="3" t="s">
        <v>17</v>
      </c>
      <c r="N76" t="s">
        <v>17</v>
      </c>
      <c r="O76" t="s">
        <v>17</v>
      </c>
      <c r="P76" t="s">
        <v>17</v>
      </c>
      <c r="Q76" s="3" t="s">
        <v>17</v>
      </c>
      <c r="R76" t="s">
        <v>17</v>
      </c>
      <c r="S76" t="s">
        <v>17</v>
      </c>
      <c r="T76" t="s">
        <v>17</v>
      </c>
      <c r="U76" s="3" t="s">
        <v>17</v>
      </c>
      <c r="V76" s="3" t="s">
        <v>17</v>
      </c>
      <c r="W76" s="3" t="s">
        <v>17</v>
      </c>
      <c r="X76" s="3" t="s">
        <v>17</v>
      </c>
      <c r="Y76" s="3" t="s">
        <v>17</v>
      </c>
      <c r="Z76" s="3" t="s">
        <v>17</v>
      </c>
      <c r="AA76" s="3" t="s">
        <v>17</v>
      </c>
      <c r="AB76" s="3" t="s">
        <v>17</v>
      </c>
      <c r="AC76" s="3" t="s">
        <v>17</v>
      </c>
      <c r="AD76" s="3" t="s">
        <v>17</v>
      </c>
      <c r="AE76" s="3" t="s">
        <v>17</v>
      </c>
      <c r="AF76" s="3" t="s">
        <v>17</v>
      </c>
      <c r="AG76" s="3" t="s">
        <v>17</v>
      </c>
    </row>
    <row r="77" spans="1:33" x14ac:dyDescent="0.35">
      <c r="A77">
        <v>2020</v>
      </c>
      <c r="B77" t="s">
        <v>68</v>
      </c>
      <c r="C77" t="s">
        <v>64</v>
      </c>
      <c r="D77" t="s">
        <v>65</v>
      </c>
      <c r="E77" t="s">
        <v>73</v>
      </c>
      <c r="F77" t="s">
        <v>17</v>
      </c>
      <c r="G77" t="s">
        <v>17</v>
      </c>
      <c r="H77" t="s">
        <v>17</v>
      </c>
      <c r="I77" s="3" t="s">
        <v>17</v>
      </c>
      <c r="J77" t="s">
        <v>17</v>
      </c>
      <c r="K77" t="s">
        <v>17</v>
      </c>
      <c r="L77" t="s">
        <v>17</v>
      </c>
      <c r="M77" s="3" t="s">
        <v>17</v>
      </c>
      <c r="N77" t="s">
        <v>17</v>
      </c>
      <c r="O77" t="s">
        <v>17</v>
      </c>
      <c r="P77" t="s">
        <v>17</v>
      </c>
      <c r="Q77" s="3" t="s">
        <v>17</v>
      </c>
      <c r="R77" t="s">
        <v>17</v>
      </c>
      <c r="S77" t="s">
        <v>17</v>
      </c>
      <c r="T77" t="s">
        <v>17</v>
      </c>
      <c r="U77" s="3" t="s">
        <v>17</v>
      </c>
      <c r="V77" s="3" t="s">
        <v>17</v>
      </c>
      <c r="W77" s="3" t="s">
        <v>17</v>
      </c>
      <c r="X77" s="3" t="s">
        <v>17</v>
      </c>
      <c r="Y77" s="3" t="s">
        <v>17</v>
      </c>
      <c r="Z77" s="3" t="s">
        <v>17</v>
      </c>
      <c r="AA77" s="3" t="s">
        <v>17</v>
      </c>
      <c r="AB77" s="3" t="s">
        <v>17</v>
      </c>
      <c r="AC77" s="3" t="s">
        <v>17</v>
      </c>
      <c r="AD77" s="3" t="s">
        <v>17</v>
      </c>
      <c r="AE77" s="3" t="s">
        <v>17</v>
      </c>
      <c r="AF77" s="3" t="s">
        <v>17</v>
      </c>
      <c r="AG77" s="3" t="s">
        <v>17</v>
      </c>
    </row>
    <row r="78" spans="1:33" x14ac:dyDescent="0.35">
      <c r="A78">
        <v>2021</v>
      </c>
      <c r="B78" t="s">
        <v>14</v>
      </c>
      <c r="C78" t="s">
        <v>64</v>
      </c>
      <c r="D78" t="s">
        <v>65</v>
      </c>
      <c r="E78" t="s">
        <v>73</v>
      </c>
      <c r="F78">
        <v>2020729</v>
      </c>
      <c r="G78">
        <v>2004748</v>
      </c>
      <c r="H78">
        <v>2036710</v>
      </c>
      <c r="I78" s="3">
        <v>4.0000000000000001E-3</v>
      </c>
      <c r="J78">
        <v>2452826</v>
      </c>
      <c r="K78">
        <v>2444356</v>
      </c>
      <c r="L78">
        <v>2461296</v>
      </c>
      <c r="M78" s="3">
        <v>2E-3</v>
      </c>
      <c r="N78">
        <v>114167</v>
      </c>
      <c r="O78">
        <v>105849</v>
      </c>
      <c r="P78">
        <v>122485</v>
      </c>
      <c r="Q78" s="3">
        <v>3.6999999999999998E-2</v>
      </c>
      <c r="R78">
        <v>2134896</v>
      </c>
      <c r="S78">
        <v>2120457</v>
      </c>
      <c r="T78">
        <v>2149335</v>
      </c>
      <c r="U78" s="3">
        <v>3.0000000000000001E-3</v>
      </c>
      <c r="V78" s="3">
        <v>0.82399999999999995</v>
      </c>
      <c r="W78" s="3">
        <v>0.81799999999999995</v>
      </c>
      <c r="X78" s="3">
        <v>0.83</v>
      </c>
      <c r="Y78" s="3">
        <v>4.0000000000000001E-3</v>
      </c>
      <c r="Z78" s="3">
        <v>0.87</v>
      </c>
      <c r="AA78" s="3">
        <v>0.86599999999999999</v>
      </c>
      <c r="AB78" s="3">
        <v>0.875</v>
      </c>
      <c r="AC78" s="3">
        <v>3.0000000000000001E-3</v>
      </c>
      <c r="AD78" s="3">
        <v>5.2999999999999999E-2</v>
      </c>
      <c r="AE78" s="3">
        <v>0.05</v>
      </c>
      <c r="AF78" s="3">
        <v>5.7000000000000002E-2</v>
      </c>
      <c r="AG78" s="3">
        <v>3.5999999999999997E-2</v>
      </c>
    </row>
    <row r="79" spans="1:33" x14ac:dyDescent="0.35">
      <c r="A79">
        <v>2021</v>
      </c>
      <c r="B79" t="s">
        <v>66</v>
      </c>
      <c r="C79" t="s">
        <v>64</v>
      </c>
      <c r="D79" t="s">
        <v>65</v>
      </c>
      <c r="E79" t="s">
        <v>73</v>
      </c>
      <c r="F79">
        <v>73673</v>
      </c>
      <c r="G79">
        <v>66833</v>
      </c>
      <c r="H79">
        <v>80513</v>
      </c>
      <c r="I79" s="3">
        <v>4.7E-2</v>
      </c>
      <c r="J79">
        <v>99654</v>
      </c>
      <c r="K79">
        <v>90991</v>
      </c>
      <c r="L79">
        <v>108317</v>
      </c>
      <c r="M79" s="3">
        <v>4.3999999999999997E-2</v>
      </c>
      <c r="N79">
        <v>10054</v>
      </c>
      <c r="O79">
        <v>6812</v>
      </c>
      <c r="P79">
        <v>13296</v>
      </c>
      <c r="Q79" s="3">
        <v>0.16200000000000001</v>
      </c>
      <c r="R79">
        <v>83727</v>
      </c>
      <c r="S79">
        <v>75617</v>
      </c>
      <c r="T79">
        <v>91837</v>
      </c>
      <c r="U79" s="3">
        <v>4.9000000000000002E-2</v>
      </c>
      <c r="V79" s="3">
        <v>0.73899999999999999</v>
      </c>
      <c r="W79" s="3">
        <v>0.70499999999999996</v>
      </c>
      <c r="X79" s="3">
        <v>0.77300000000000002</v>
      </c>
      <c r="Y79" s="3">
        <v>2.3E-2</v>
      </c>
      <c r="Z79" s="3">
        <v>0.84</v>
      </c>
      <c r="AA79" s="3">
        <v>0.81200000000000006</v>
      </c>
      <c r="AB79" s="3">
        <v>0.86799999999999999</v>
      </c>
      <c r="AC79" s="3">
        <v>1.7000000000000001E-2</v>
      </c>
      <c r="AD79" s="3">
        <v>0.12</v>
      </c>
      <c r="AE79" s="3">
        <v>8.5999999999999993E-2</v>
      </c>
      <c r="AF79" s="3">
        <v>0.154</v>
      </c>
      <c r="AG79" s="3">
        <v>0.14099999999999999</v>
      </c>
    </row>
    <row r="80" spans="1:33" x14ac:dyDescent="0.35">
      <c r="A80">
        <v>2021</v>
      </c>
      <c r="B80" t="s">
        <v>20</v>
      </c>
      <c r="C80" t="s">
        <v>64</v>
      </c>
      <c r="D80" t="s">
        <v>65</v>
      </c>
      <c r="E80" t="s">
        <v>73</v>
      </c>
      <c r="F80">
        <v>143181</v>
      </c>
      <c r="G80">
        <v>135684</v>
      </c>
      <c r="H80">
        <v>150678</v>
      </c>
      <c r="I80" s="3">
        <v>2.5999999999999999E-2</v>
      </c>
      <c r="J80">
        <v>182137</v>
      </c>
      <c r="K80">
        <v>174820</v>
      </c>
      <c r="L80">
        <v>189454</v>
      </c>
      <c r="M80" s="3">
        <v>0.02</v>
      </c>
      <c r="N80">
        <v>14433</v>
      </c>
      <c r="O80">
        <v>11207</v>
      </c>
      <c r="P80">
        <v>17659</v>
      </c>
      <c r="Q80" s="3">
        <v>0.112</v>
      </c>
      <c r="R80">
        <v>157614</v>
      </c>
      <c r="S80">
        <v>149357</v>
      </c>
      <c r="T80">
        <v>165871</v>
      </c>
      <c r="U80" s="3">
        <v>2.5999999999999999E-2</v>
      </c>
      <c r="V80" s="3">
        <v>0.78600000000000003</v>
      </c>
      <c r="W80" s="3">
        <v>0.76100000000000001</v>
      </c>
      <c r="X80" s="3">
        <v>0.81100000000000005</v>
      </c>
      <c r="Y80" s="3">
        <v>1.6E-2</v>
      </c>
      <c r="Z80" s="3">
        <v>0.86499999999999999</v>
      </c>
      <c r="AA80" s="3">
        <v>0.83899999999999997</v>
      </c>
      <c r="AB80" s="3">
        <v>0.89200000000000002</v>
      </c>
      <c r="AC80" s="3">
        <v>1.4999999999999999E-2</v>
      </c>
      <c r="AD80" s="3">
        <v>9.1999999999999998E-2</v>
      </c>
      <c r="AE80" s="3">
        <v>7.2999999999999995E-2</v>
      </c>
      <c r="AF80" s="3">
        <v>0.111</v>
      </c>
      <c r="AG80" s="3">
        <v>0.104</v>
      </c>
    </row>
    <row r="81" spans="1:33" x14ac:dyDescent="0.35">
      <c r="A81">
        <v>2021</v>
      </c>
      <c r="B81" t="s">
        <v>67</v>
      </c>
      <c r="C81" t="s">
        <v>64</v>
      </c>
      <c r="D81" t="s">
        <v>65</v>
      </c>
      <c r="E81" t="s">
        <v>73</v>
      </c>
      <c r="F81">
        <v>1471874</v>
      </c>
      <c r="G81">
        <v>1457558</v>
      </c>
      <c r="H81">
        <v>1486190</v>
      </c>
      <c r="I81" s="3">
        <v>5.0000000000000001E-3</v>
      </c>
      <c r="J81">
        <v>1751173</v>
      </c>
      <c r="K81">
        <v>1741013</v>
      </c>
      <c r="L81">
        <v>1761333</v>
      </c>
      <c r="M81" s="3">
        <v>3.0000000000000001E-3</v>
      </c>
      <c r="N81">
        <v>74108</v>
      </c>
      <c r="O81">
        <v>66935</v>
      </c>
      <c r="P81">
        <v>81281</v>
      </c>
      <c r="Q81" s="3">
        <v>4.9000000000000002E-2</v>
      </c>
      <c r="R81">
        <v>1545982</v>
      </c>
      <c r="S81">
        <v>1532178</v>
      </c>
      <c r="T81">
        <v>1559786</v>
      </c>
      <c r="U81" s="3">
        <v>4.0000000000000001E-3</v>
      </c>
      <c r="V81" s="3">
        <v>0.84099999999999997</v>
      </c>
      <c r="W81" s="3">
        <v>0.83399999999999996</v>
      </c>
      <c r="X81" s="3">
        <v>0.84699999999999998</v>
      </c>
      <c r="Y81" s="3">
        <v>4.0000000000000001E-3</v>
      </c>
      <c r="Z81" s="3">
        <v>0.88300000000000001</v>
      </c>
      <c r="AA81" s="3">
        <v>0.877</v>
      </c>
      <c r="AB81" s="3">
        <v>0.88800000000000001</v>
      </c>
      <c r="AC81" s="3">
        <v>3.0000000000000001E-3</v>
      </c>
      <c r="AD81" s="3">
        <v>4.8000000000000001E-2</v>
      </c>
      <c r="AE81" s="3">
        <v>4.2999999999999997E-2</v>
      </c>
      <c r="AF81" s="3">
        <v>5.2999999999999999E-2</v>
      </c>
      <c r="AG81" s="3">
        <v>4.8000000000000001E-2</v>
      </c>
    </row>
    <row r="82" spans="1:33" x14ac:dyDescent="0.35">
      <c r="A82">
        <v>2021</v>
      </c>
      <c r="B82" t="s">
        <v>68</v>
      </c>
      <c r="C82" t="s">
        <v>64</v>
      </c>
      <c r="D82" t="s">
        <v>65</v>
      </c>
      <c r="E82" t="s">
        <v>73</v>
      </c>
      <c r="F82">
        <v>231544</v>
      </c>
      <c r="G82">
        <v>217481</v>
      </c>
      <c r="H82">
        <v>245607</v>
      </c>
      <c r="I82" s="3">
        <v>3.1E-2</v>
      </c>
      <c r="J82">
        <v>303183</v>
      </c>
      <c r="K82">
        <v>289055</v>
      </c>
      <c r="L82">
        <v>317311</v>
      </c>
      <c r="M82" s="3">
        <v>2.3E-2</v>
      </c>
      <c r="N82">
        <v>21776</v>
      </c>
      <c r="O82">
        <v>17672</v>
      </c>
      <c r="P82">
        <v>25880</v>
      </c>
      <c r="Q82" s="3">
        <v>9.5000000000000001E-2</v>
      </c>
      <c r="R82">
        <v>253320</v>
      </c>
      <c r="S82">
        <v>238547</v>
      </c>
      <c r="T82">
        <v>268093</v>
      </c>
      <c r="U82" s="3">
        <v>2.9000000000000001E-2</v>
      </c>
      <c r="V82" s="3">
        <v>0.76400000000000001</v>
      </c>
      <c r="W82" s="3">
        <v>0.74099999999999999</v>
      </c>
      <c r="X82" s="3">
        <v>0.78700000000000003</v>
      </c>
      <c r="Y82" s="3">
        <v>1.4999999999999999E-2</v>
      </c>
      <c r="Z82" s="3">
        <v>0.83599999999999997</v>
      </c>
      <c r="AA82" s="3">
        <v>0.81499999999999995</v>
      </c>
      <c r="AB82" s="3">
        <v>0.85599999999999998</v>
      </c>
      <c r="AC82" s="3">
        <v>1.2999999999999999E-2</v>
      </c>
      <c r="AD82" s="3">
        <v>8.5999999999999993E-2</v>
      </c>
      <c r="AE82" s="3">
        <v>7.0999999999999994E-2</v>
      </c>
      <c r="AF82" s="3">
        <v>0.10100000000000001</v>
      </c>
      <c r="AG82" s="3">
        <v>0.09</v>
      </c>
    </row>
    <row r="83" spans="1:33" x14ac:dyDescent="0.35">
      <c r="A83">
        <v>2022</v>
      </c>
      <c r="B83" t="s">
        <v>14</v>
      </c>
      <c r="C83" t="s">
        <v>64</v>
      </c>
      <c r="D83" t="s">
        <v>65</v>
      </c>
      <c r="E83" t="s">
        <v>73</v>
      </c>
      <c r="F83">
        <v>2048428</v>
      </c>
      <c r="G83">
        <v>2034084</v>
      </c>
      <c r="H83">
        <v>2062772</v>
      </c>
      <c r="I83" s="3">
        <v>4.0000000000000001E-3</v>
      </c>
      <c r="J83">
        <v>2427160</v>
      </c>
      <c r="K83">
        <v>2419338</v>
      </c>
      <c r="L83">
        <v>2434982</v>
      </c>
      <c r="M83" s="3">
        <v>2E-3</v>
      </c>
      <c r="N83">
        <v>66498</v>
      </c>
      <c r="O83">
        <v>60267</v>
      </c>
      <c r="P83">
        <v>72729</v>
      </c>
      <c r="Q83" s="3">
        <v>4.7E-2</v>
      </c>
      <c r="R83">
        <v>2114926</v>
      </c>
      <c r="S83">
        <v>2100408</v>
      </c>
      <c r="T83">
        <v>2129444</v>
      </c>
      <c r="U83" s="3">
        <v>3.0000000000000001E-3</v>
      </c>
      <c r="V83" s="3">
        <v>0.84399999999999997</v>
      </c>
      <c r="W83" s="3">
        <v>0.83899999999999997</v>
      </c>
      <c r="X83" s="3">
        <v>0.84899999999999998</v>
      </c>
      <c r="Y83" s="3">
        <v>3.0000000000000001E-3</v>
      </c>
      <c r="Z83" s="3">
        <v>0.871</v>
      </c>
      <c r="AA83" s="3">
        <v>0.86599999999999999</v>
      </c>
      <c r="AB83" s="3">
        <v>0.876</v>
      </c>
      <c r="AC83" s="3">
        <v>3.0000000000000001E-3</v>
      </c>
      <c r="AD83" s="3">
        <v>3.1E-2</v>
      </c>
      <c r="AE83" s="3">
        <v>2.9000000000000001E-2</v>
      </c>
      <c r="AF83" s="3">
        <v>3.4000000000000002E-2</v>
      </c>
      <c r="AG83" s="3">
        <v>4.5999999999999999E-2</v>
      </c>
    </row>
    <row r="84" spans="1:33" x14ac:dyDescent="0.35">
      <c r="A84">
        <v>2022</v>
      </c>
      <c r="B84" t="s">
        <v>66</v>
      </c>
      <c r="C84" t="s">
        <v>64</v>
      </c>
      <c r="D84" t="s">
        <v>65</v>
      </c>
      <c r="E84" t="s">
        <v>73</v>
      </c>
      <c r="F84">
        <v>76344</v>
      </c>
      <c r="G84">
        <v>68250</v>
      </c>
      <c r="H84">
        <v>84438</v>
      </c>
      <c r="I84" s="3">
        <v>5.2999999999999999E-2</v>
      </c>
      <c r="J84">
        <v>96304</v>
      </c>
      <c r="K84">
        <v>87026</v>
      </c>
      <c r="L84">
        <v>105582</v>
      </c>
      <c r="M84" s="3">
        <v>4.8000000000000001E-2</v>
      </c>
      <c r="N84">
        <v>5847</v>
      </c>
      <c r="O84">
        <v>3484</v>
      </c>
      <c r="P84">
        <v>8210</v>
      </c>
      <c r="Q84" s="3">
        <v>0.20300000000000001</v>
      </c>
      <c r="R84">
        <v>82191</v>
      </c>
      <c r="S84">
        <v>74011</v>
      </c>
      <c r="T84">
        <v>90371</v>
      </c>
      <c r="U84" s="3">
        <v>0.05</v>
      </c>
      <c r="V84" s="3">
        <v>0.79300000000000004</v>
      </c>
      <c r="W84" s="3">
        <v>0.753</v>
      </c>
      <c r="X84" s="3">
        <v>0.83199999999999996</v>
      </c>
      <c r="Y84" s="3">
        <v>2.5000000000000001E-2</v>
      </c>
      <c r="Z84" s="3">
        <v>0.85299999999999998</v>
      </c>
      <c r="AA84" s="3">
        <v>0.82099999999999995</v>
      </c>
      <c r="AB84" s="3">
        <v>0.88600000000000001</v>
      </c>
      <c r="AC84" s="3">
        <v>1.9E-2</v>
      </c>
      <c r="AD84" s="3">
        <v>7.0999999999999994E-2</v>
      </c>
      <c r="AE84" s="3">
        <v>4.2999999999999997E-2</v>
      </c>
      <c r="AF84" s="3">
        <v>9.9000000000000005E-2</v>
      </c>
      <c r="AG84" s="3">
        <v>0.19900000000000001</v>
      </c>
    </row>
    <row r="85" spans="1:33" x14ac:dyDescent="0.35">
      <c r="A85">
        <v>2022</v>
      </c>
      <c r="B85" t="s">
        <v>20</v>
      </c>
      <c r="C85" t="s">
        <v>64</v>
      </c>
      <c r="D85" t="s">
        <v>65</v>
      </c>
      <c r="E85" t="s">
        <v>73</v>
      </c>
      <c r="F85">
        <v>157131</v>
      </c>
      <c r="G85">
        <v>148562</v>
      </c>
      <c r="H85">
        <v>165700</v>
      </c>
      <c r="I85" s="3">
        <v>2.7E-2</v>
      </c>
      <c r="J85">
        <v>192189</v>
      </c>
      <c r="K85">
        <v>184032</v>
      </c>
      <c r="L85">
        <v>200346</v>
      </c>
      <c r="M85" s="3">
        <v>2.1000000000000001E-2</v>
      </c>
      <c r="N85">
        <v>9813</v>
      </c>
      <c r="O85">
        <v>7231</v>
      </c>
      <c r="P85">
        <v>12395</v>
      </c>
      <c r="Q85" s="3">
        <v>0.13200000000000001</v>
      </c>
      <c r="R85">
        <v>166944</v>
      </c>
      <c r="S85">
        <v>158224</v>
      </c>
      <c r="T85">
        <v>175664</v>
      </c>
      <c r="U85" s="3">
        <v>2.5999999999999999E-2</v>
      </c>
      <c r="V85" s="3">
        <v>0.81799999999999995</v>
      </c>
      <c r="W85" s="3">
        <v>0.79100000000000004</v>
      </c>
      <c r="X85" s="3">
        <v>0.84399999999999997</v>
      </c>
      <c r="Y85" s="3">
        <v>1.6E-2</v>
      </c>
      <c r="Z85" s="3">
        <v>0.86899999999999999</v>
      </c>
      <c r="AA85" s="3">
        <v>0.84799999999999998</v>
      </c>
      <c r="AB85" s="3">
        <v>0.89</v>
      </c>
      <c r="AC85" s="3">
        <v>1.2E-2</v>
      </c>
      <c r="AD85" s="3">
        <v>5.8999999999999997E-2</v>
      </c>
      <c r="AE85" s="3">
        <v>4.3999999999999997E-2</v>
      </c>
      <c r="AF85" s="3">
        <v>7.3999999999999996E-2</v>
      </c>
      <c r="AG85" s="3">
        <v>0.13</v>
      </c>
    </row>
    <row r="86" spans="1:33" x14ac:dyDescent="0.35">
      <c r="A86">
        <v>2022</v>
      </c>
      <c r="B86" t="s">
        <v>67</v>
      </c>
      <c r="C86" t="s">
        <v>64</v>
      </c>
      <c r="D86" t="s">
        <v>65</v>
      </c>
      <c r="E86" t="s">
        <v>73</v>
      </c>
      <c r="F86">
        <v>1481565</v>
      </c>
      <c r="G86">
        <v>1469592</v>
      </c>
      <c r="H86">
        <v>1493538</v>
      </c>
      <c r="I86" s="3">
        <v>4.0000000000000001E-3</v>
      </c>
      <c r="J86">
        <v>1721541</v>
      </c>
      <c r="K86">
        <v>1711962</v>
      </c>
      <c r="L86">
        <v>1731120</v>
      </c>
      <c r="M86" s="3">
        <v>3.0000000000000001E-3</v>
      </c>
      <c r="N86">
        <v>44425</v>
      </c>
      <c r="O86">
        <v>40041</v>
      </c>
      <c r="P86">
        <v>48809</v>
      </c>
      <c r="Q86" s="3">
        <v>0.05</v>
      </c>
      <c r="R86">
        <v>1525990</v>
      </c>
      <c r="S86">
        <v>1513951</v>
      </c>
      <c r="T86">
        <v>1538029</v>
      </c>
      <c r="U86" s="3">
        <v>4.0000000000000001E-3</v>
      </c>
      <c r="V86" s="3">
        <v>0.86099999999999999</v>
      </c>
      <c r="W86" s="3">
        <v>0.85499999999999998</v>
      </c>
      <c r="X86" s="3">
        <v>0.86599999999999999</v>
      </c>
      <c r="Y86" s="3">
        <v>3.0000000000000001E-3</v>
      </c>
      <c r="Z86" s="3">
        <v>0.88600000000000001</v>
      </c>
      <c r="AA86" s="3">
        <v>0.88100000000000001</v>
      </c>
      <c r="AB86" s="3">
        <v>0.89200000000000002</v>
      </c>
      <c r="AC86" s="3">
        <v>3.0000000000000001E-3</v>
      </c>
      <c r="AD86" s="3">
        <v>2.9000000000000001E-2</v>
      </c>
      <c r="AE86" s="3">
        <v>2.5999999999999999E-2</v>
      </c>
      <c r="AF86" s="3">
        <v>3.2000000000000001E-2</v>
      </c>
      <c r="AG86" s="3">
        <v>4.9000000000000002E-2</v>
      </c>
    </row>
    <row r="87" spans="1:33" x14ac:dyDescent="0.35">
      <c r="A87">
        <v>2022</v>
      </c>
      <c r="B87" t="s">
        <v>68</v>
      </c>
      <c r="C87" t="s">
        <v>64</v>
      </c>
      <c r="D87" t="s">
        <v>65</v>
      </c>
      <c r="E87" t="s">
        <v>73</v>
      </c>
      <c r="F87">
        <v>234373</v>
      </c>
      <c r="G87">
        <v>222997</v>
      </c>
      <c r="H87">
        <v>245749</v>
      </c>
      <c r="I87" s="3">
        <v>2.4E-2</v>
      </c>
      <c r="J87">
        <v>296285</v>
      </c>
      <c r="K87">
        <v>283996</v>
      </c>
      <c r="L87">
        <v>308574</v>
      </c>
      <c r="M87" s="3">
        <v>2.1000000000000001E-2</v>
      </c>
      <c r="N87">
        <v>10077</v>
      </c>
      <c r="O87">
        <v>7435</v>
      </c>
      <c r="P87">
        <v>12719</v>
      </c>
      <c r="Q87" s="3">
        <v>0.13200000000000001</v>
      </c>
      <c r="R87">
        <v>244450</v>
      </c>
      <c r="S87">
        <v>233183</v>
      </c>
      <c r="T87">
        <v>255717</v>
      </c>
      <c r="U87" s="3">
        <v>2.3E-2</v>
      </c>
      <c r="V87" s="3">
        <v>0.79100000000000004</v>
      </c>
      <c r="W87" s="3">
        <v>0.77300000000000002</v>
      </c>
      <c r="X87" s="3">
        <v>0.80900000000000005</v>
      </c>
      <c r="Y87" s="3">
        <v>1.0999999999999999E-2</v>
      </c>
      <c r="Z87" s="3">
        <v>0.82499999999999996</v>
      </c>
      <c r="AA87" s="3">
        <v>0.80900000000000005</v>
      </c>
      <c r="AB87" s="3">
        <v>0.84099999999999997</v>
      </c>
      <c r="AC87" s="3">
        <v>0.01</v>
      </c>
      <c r="AD87" s="3">
        <v>4.1000000000000002E-2</v>
      </c>
      <c r="AE87" s="3">
        <v>0.03</v>
      </c>
      <c r="AF87" s="3">
        <v>5.1999999999999998E-2</v>
      </c>
      <c r="AG87" s="3">
        <v>0.13200000000000001</v>
      </c>
    </row>
    <row r="88" spans="1:33" x14ac:dyDescent="0.35">
      <c r="A88">
        <v>2023</v>
      </c>
      <c r="B88" t="s">
        <v>14</v>
      </c>
      <c r="C88" t="s">
        <v>64</v>
      </c>
      <c r="D88" t="s">
        <v>65</v>
      </c>
      <c r="E88" t="s">
        <v>73</v>
      </c>
      <c r="F88">
        <v>2073531</v>
      </c>
      <c r="G88">
        <v>2058952</v>
      </c>
      <c r="H88">
        <v>2088110</v>
      </c>
      <c r="I88" s="3">
        <v>4.0000000000000001E-3</v>
      </c>
      <c r="J88">
        <v>2432387</v>
      </c>
      <c r="K88">
        <v>2423155</v>
      </c>
      <c r="L88">
        <v>2441619</v>
      </c>
      <c r="M88" s="3">
        <v>2E-3</v>
      </c>
      <c r="N88">
        <v>71803</v>
      </c>
      <c r="O88">
        <v>65388</v>
      </c>
      <c r="P88">
        <v>78218</v>
      </c>
      <c r="Q88" s="3">
        <v>4.4999999999999998E-2</v>
      </c>
      <c r="R88">
        <v>2145334</v>
      </c>
      <c r="S88">
        <v>2131046</v>
      </c>
      <c r="T88">
        <v>2159622</v>
      </c>
      <c r="U88" s="3">
        <v>3.0000000000000001E-3</v>
      </c>
      <c r="V88" s="3">
        <v>0.85199999999999998</v>
      </c>
      <c r="W88" s="3">
        <v>0.84699999999999998</v>
      </c>
      <c r="X88" s="3">
        <v>0.85799999999999998</v>
      </c>
      <c r="Y88" s="3">
        <v>3.0000000000000001E-3</v>
      </c>
      <c r="Z88" s="3">
        <v>0.88200000000000001</v>
      </c>
      <c r="AA88" s="3">
        <v>0.877</v>
      </c>
      <c r="AB88" s="3">
        <v>0.88700000000000001</v>
      </c>
      <c r="AC88" s="3">
        <v>3.0000000000000001E-3</v>
      </c>
      <c r="AD88" s="3">
        <v>3.3000000000000002E-2</v>
      </c>
      <c r="AE88" s="3">
        <v>3.1E-2</v>
      </c>
      <c r="AF88" s="3">
        <v>3.5999999999999997E-2</v>
      </c>
      <c r="AG88" s="3">
        <v>4.3999999999999997E-2</v>
      </c>
    </row>
    <row r="89" spans="1:33" x14ac:dyDescent="0.35">
      <c r="A89">
        <v>2023</v>
      </c>
      <c r="B89" t="s">
        <v>66</v>
      </c>
      <c r="C89" t="s">
        <v>64</v>
      </c>
      <c r="D89" t="s">
        <v>65</v>
      </c>
      <c r="E89" t="s">
        <v>73</v>
      </c>
      <c r="F89">
        <v>76900</v>
      </c>
      <c r="G89">
        <v>67913</v>
      </c>
      <c r="H89">
        <v>85887</v>
      </c>
      <c r="I89" s="3">
        <v>5.8999999999999997E-2</v>
      </c>
      <c r="J89">
        <v>95465</v>
      </c>
      <c r="K89">
        <v>84527</v>
      </c>
      <c r="L89">
        <v>106403</v>
      </c>
      <c r="M89" s="3">
        <v>5.8000000000000003E-2</v>
      </c>
      <c r="N89">
        <v>4045</v>
      </c>
      <c r="O89">
        <v>2360</v>
      </c>
      <c r="P89">
        <v>5730</v>
      </c>
      <c r="Q89" s="3">
        <v>0.20899999999999999</v>
      </c>
      <c r="R89">
        <v>80945</v>
      </c>
      <c r="S89">
        <v>71668</v>
      </c>
      <c r="T89">
        <v>90222</v>
      </c>
      <c r="U89" s="3">
        <v>5.8000000000000003E-2</v>
      </c>
      <c r="V89" s="3">
        <v>0.80600000000000005</v>
      </c>
      <c r="W89" s="3">
        <v>0.76900000000000002</v>
      </c>
      <c r="X89" s="3">
        <v>0.84199999999999997</v>
      </c>
      <c r="Y89" s="3">
        <v>2.3E-2</v>
      </c>
      <c r="Z89" s="3">
        <v>0.84799999999999998</v>
      </c>
      <c r="AA89" s="3">
        <v>0.82</v>
      </c>
      <c r="AB89" s="3">
        <v>0.876</v>
      </c>
      <c r="AC89" s="3">
        <v>1.7000000000000001E-2</v>
      </c>
      <c r="AD89" s="3">
        <v>0.05</v>
      </c>
      <c r="AE89" s="3">
        <v>0.03</v>
      </c>
      <c r="AF89" s="3">
        <v>7.0000000000000007E-2</v>
      </c>
      <c r="AG89" s="3">
        <v>0.20200000000000001</v>
      </c>
    </row>
    <row r="90" spans="1:33" x14ac:dyDescent="0.35">
      <c r="A90">
        <v>2023</v>
      </c>
      <c r="B90" t="s">
        <v>20</v>
      </c>
      <c r="C90" t="s">
        <v>64</v>
      </c>
      <c r="D90" t="s">
        <v>65</v>
      </c>
      <c r="E90" t="s">
        <v>73</v>
      </c>
      <c r="F90">
        <v>154539</v>
      </c>
      <c r="G90">
        <v>147599</v>
      </c>
      <c r="H90">
        <v>161479</v>
      </c>
      <c r="I90" s="3">
        <v>2.3E-2</v>
      </c>
      <c r="J90">
        <v>189521</v>
      </c>
      <c r="K90">
        <v>182475</v>
      </c>
      <c r="L90">
        <v>196567</v>
      </c>
      <c r="M90" s="3">
        <v>1.9E-2</v>
      </c>
      <c r="N90">
        <v>8545</v>
      </c>
      <c r="O90">
        <v>5923</v>
      </c>
      <c r="P90">
        <v>11167</v>
      </c>
      <c r="Q90" s="3">
        <v>0.154</v>
      </c>
      <c r="R90">
        <v>163084</v>
      </c>
      <c r="S90">
        <v>155891</v>
      </c>
      <c r="T90">
        <v>170277</v>
      </c>
      <c r="U90" s="3">
        <v>2.1999999999999999E-2</v>
      </c>
      <c r="V90" s="3">
        <v>0.81499999999999995</v>
      </c>
      <c r="W90" s="3">
        <v>0.79100000000000004</v>
      </c>
      <c r="X90" s="3">
        <v>0.84</v>
      </c>
      <c r="Y90" s="3">
        <v>1.4999999999999999E-2</v>
      </c>
      <c r="Z90" s="3">
        <v>0.86099999999999999</v>
      </c>
      <c r="AA90" s="3">
        <v>0.84</v>
      </c>
      <c r="AB90" s="3">
        <v>0.88100000000000001</v>
      </c>
      <c r="AC90" s="3">
        <v>1.2E-2</v>
      </c>
      <c r="AD90" s="3">
        <v>5.1999999999999998E-2</v>
      </c>
      <c r="AE90" s="3">
        <v>3.6999999999999998E-2</v>
      </c>
      <c r="AF90" s="3">
        <v>6.8000000000000005E-2</v>
      </c>
      <c r="AG90" s="3">
        <v>0.15</v>
      </c>
    </row>
    <row r="91" spans="1:33" x14ac:dyDescent="0.35">
      <c r="A91">
        <v>2023</v>
      </c>
      <c r="B91" t="s">
        <v>67</v>
      </c>
      <c r="C91" t="s">
        <v>64</v>
      </c>
      <c r="D91" t="s">
        <v>65</v>
      </c>
      <c r="E91" t="s">
        <v>73</v>
      </c>
      <c r="F91">
        <v>1469850</v>
      </c>
      <c r="G91">
        <v>1457379</v>
      </c>
      <c r="H91">
        <v>1482321</v>
      </c>
      <c r="I91" s="3">
        <v>4.0000000000000001E-3</v>
      </c>
      <c r="J91">
        <v>1696410</v>
      </c>
      <c r="K91">
        <v>1686181</v>
      </c>
      <c r="L91">
        <v>1706639</v>
      </c>
      <c r="M91" s="3">
        <v>3.0000000000000001E-3</v>
      </c>
      <c r="N91">
        <v>47742</v>
      </c>
      <c r="O91">
        <v>42507</v>
      </c>
      <c r="P91">
        <v>52977</v>
      </c>
      <c r="Q91" s="3">
        <v>5.5E-2</v>
      </c>
      <c r="R91">
        <v>1517592</v>
      </c>
      <c r="S91">
        <v>1505975</v>
      </c>
      <c r="T91">
        <v>1529209</v>
      </c>
      <c r="U91" s="3">
        <v>4.0000000000000001E-3</v>
      </c>
      <c r="V91" s="3">
        <v>0.86599999999999999</v>
      </c>
      <c r="W91" s="3">
        <v>0.86</v>
      </c>
      <c r="X91" s="3">
        <v>0.873</v>
      </c>
      <c r="Y91" s="3">
        <v>4.0000000000000001E-3</v>
      </c>
      <c r="Z91" s="3">
        <v>0.89500000000000002</v>
      </c>
      <c r="AA91" s="3">
        <v>0.88900000000000001</v>
      </c>
      <c r="AB91" s="3">
        <v>0.9</v>
      </c>
      <c r="AC91" s="3">
        <v>3.0000000000000001E-3</v>
      </c>
      <c r="AD91" s="3">
        <v>3.1E-2</v>
      </c>
      <c r="AE91" s="3">
        <v>2.8000000000000001E-2</v>
      </c>
      <c r="AF91" s="3">
        <v>3.5000000000000003E-2</v>
      </c>
      <c r="AG91" s="3">
        <v>5.5E-2</v>
      </c>
    </row>
    <row r="92" spans="1:33" x14ac:dyDescent="0.35">
      <c r="A92">
        <v>2023</v>
      </c>
      <c r="B92" t="s">
        <v>68</v>
      </c>
      <c r="C92" t="s">
        <v>64</v>
      </c>
      <c r="D92" t="s">
        <v>65</v>
      </c>
      <c r="E92" t="s">
        <v>73</v>
      </c>
      <c r="F92">
        <v>247556</v>
      </c>
      <c r="G92">
        <v>232653</v>
      </c>
      <c r="H92">
        <v>262459</v>
      </c>
      <c r="I92" s="3">
        <v>0.03</v>
      </c>
      <c r="J92">
        <v>304149</v>
      </c>
      <c r="K92">
        <v>287054</v>
      </c>
      <c r="L92">
        <v>321244</v>
      </c>
      <c r="M92" s="3">
        <v>2.8000000000000001E-2</v>
      </c>
      <c r="N92">
        <v>11537</v>
      </c>
      <c r="O92">
        <v>8783</v>
      </c>
      <c r="P92">
        <v>14291</v>
      </c>
      <c r="Q92" s="3">
        <v>0.12</v>
      </c>
      <c r="R92">
        <v>259093</v>
      </c>
      <c r="S92">
        <v>243612</v>
      </c>
      <c r="T92">
        <v>274574</v>
      </c>
      <c r="U92" s="3">
        <v>0.03</v>
      </c>
      <c r="V92" s="3">
        <v>0.81399999999999995</v>
      </c>
      <c r="W92" s="3">
        <v>0.79500000000000004</v>
      </c>
      <c r="X92" s="3">
        <v>0.83299999999999996</v>
      </c>
      <c r="Y92" s="3">
        <v>1.2E-2</v>
      </c>
      <c r="Z92" s="3">
        <v>0.85199999999999998</v>
      </c>
      <c r="AA92" s="3">
        <v>0.83299999999999996</v>
      </c>
      <c r="AB92" s="3">
        <v>0.87</v>
      </c>
      <c r="AC92" s="3">
        <v>1.0999999999999999E-2</v>
      </c>
      <c r="AD92" s="3">
        <v>4.4999999999999998E-2</v>
      </c>
      <c r="AE92" s="3">
        <v>3.4000000000000002E-2</v>
      </c>
      <c r="AF92" s="3">
        <v>5.5E-2</v>
      </c>
      <c r="AG92" s="3">
        <v>0.114</v>
      </c>
    </row>
    <row r="93" spans="1:33" x14ac:dyDescent="0.35">
      <c r="A93">
        <v>2024</v>
      </c>
      <c r="B93" t="s">
        <v>14</v>
      </c>
      <c r="C93" t="s">
        <v>64</v>
      </c>
      <c r="D93" t="s">
        <v>65</v>
      </c>
      <c r="E93" t="s">
        <v>73</v>
      </c>
      <c r="F93">
        <v>2106104</v>
      </c>
      <c r="G93">
        <v>2090691</v>
      </c>
      <c r="H93">
        <v>2121517</v>
      </c>
      <c r="I93" s="3">
        <v>4.0000000000000001E-3</v>
      </c>
      <c r="J93">
        <v>2467100</v>
      </c>
      <c r="K93">
        <v>2456234</v>
      </c>
      <c r="L93">
        <v>2477966</v>
      </c>
      <c r="M93" s="3">
        <v>2E-3</v>
      </c>
      <c r="N93">
        <v>67143</v>
      </c>
      <c r="O93">
        <v>61024</v>
      </c>
      <c r="P93">
        <v>73262</v>
      </c>
      <c r="Q93" s="3">
        <v>4.5999999999999999E-2</v>
      </c>
      <c r="R93">
        <v>2173247</v>
      </c>
      <c r="S93">
        <v>2158001</v>
      </c>
      <c r="T93">
        <v>2188493</v>
      </c>
      <c r="U93" s="3">
        <v>4.0000000000000001E-3</v>
      </c>
      <c r="V93" s="3">
        <v>0.85399999999999998</v>
      </c>
      <c r="W93" s="3">
        <v>0.84799999999999998</v>
      </c>
      <c r="X93" s="3">
        <v>0.85899999999999999</v>
      </c>
      <c r="Y93" s="3">
        <v>3.0000000000000001E-3</v>
      </c>
      <c r="Z93" s="3">
        <v>0.88100000000000001</v>
      </c>
      <c r="AA93" s="3">
        <v>0.876</v>
      </c>
      <c r="AB93" s="3">
        <v>0.88600000000000001</v>
      </c>
      <c r="AC93" s="3">
        <v>3.0000000000000001E-3</v>
      </c>
      <c r="AD93" s="3">
        <v>3.1E-2</v>
      </c>
      <c r="AE93" s="3">
        <v>2.8000000000000001E-2</v>
      </c>
      <c r="AF93" s="3">
        <v>3.4000000000000002E-2</v>
      </c>
      <c r="AG93" s="3">
        <v>4.4999999999999998E-2</v>
      </c>
    </row>
    <row r="94" spans="1:33" x14ac:dyDescent="0.35">
      <c r="A94">
        <v>2024</v>
      </c>
      <c r="B94" t="s">
        <v>66</v>
      </c>
      <c r="C94" t="s">
        <v>64</v>
      </c>
      <c r="D94" t="s">
        <v>65</v>
      </c>
      <c r="E94" t="s">
        <v>73</v>
      </c>
      <c r="F94">
        <v>106010</v>
      </c>
      <c r="G94">
        <v>95567</v>
      </c>
      <c r="H94">
        <v>116453</v>
      </c>
      <c r="I94" s="3">
        <v>4.9000000000000002E-2</v>
      </c>
      <c r="J94">
        <v>129002</v>
      </c>
      <c r="K94">
        <v>117116</v>
      </c>
      <c r="L94">
        <v>140888</v>
      </c>
      <c r="M94" s="3">
        <v>4.5999999999999999E-2</v>
      </c>
      <c r="N94">
        <v>5966</v>
      </c>
      <c r="O94">
        <v>3214</v>
      </c>
      <c r="P94">
        <v>8718</v>
      </c>
      <c r="Q94" s="3">
        <v>0.23200000000000001</v>
      </c>
      <c r="R94">
        <v>111976</v>
      </c>
      <c r="S94">
        <v>100976</v>
      </c>
      <c r="T94">
        <v>122976</v>
      </c>
      <c r="U94" s="3">
        <v>4.9000000000000002E-2</v>
      </c>
      <c r="V94" s="3">
        <v>0.82199999999999995</v>
      </c>
      <c r="W94" s="3">
        <v>0.78900000000000003</v>
      </c>
      <c r="X94" s="3">
        <v>0.85399999999999998</v>
      </c>
      <c r="Y94" s="3">
        <v>0.02</v>
      </c>
      <c r="Z94" s="3">
        <v>0.86799999999999999</v>
      </c>
      <c r="AA94" s="3">
        <v>0.83899999999999997</v>
      </c>
      <c r="AB94" s="3">
        <v>0.89700000000000002</v>
      </c>
      <c r="AC94" s="3">
        <v>1.7000000000000001E-2</v>
      </c>
      <c r="AD94" s="3">
        <v>5.2999999999999999E-2</v>
      </c>
      <c r="AE94" s="3">
        <v>0.03</v>
      </c>
      <c r="AF94" s="3">
        <v>7.6999999999999999E-2</v>
      </c>
      <c r="AG94" s="3">
        <v>0.222</v>
      </c>
    </row>
    <row r="95" spans="1:33" x14ac:dyDescent="0.35">
      <c r="A95">
        <v>2024</v>
      </c>
      <c r="B95" t="s">
        <v>20</v>
      </c>
      <c r="C95" t="s">
        <v>64</v>
      </c>
      <c r="D95" t="s">
        <v>65</v>
      </c>
      <c r="E95" t="s">
        <v>73</v>
      </c>
      <c r="F95">
        <v>152446</v>
      </c>
      <c r="G95">
        <v>143867</v>
      </c>
      <c r="H95">
        <v>161025</v>
      </c>
      <c r="I95" s="3">
        <v>2.8000000000000001E-2</v>
      </c>
      <c r="J95">
        <v>189910</v>
      </c>
      <c r="K95">
        <v>181828</v>
      </c>
      <c r="L95">
        <v>197992</v>
      </c>
      <c r="M95" s="3">
        <v>2.1000000000000001E-2</v>
      </c>
      <c r="N95">
        <v>7803</v>
      </c>
      <c r="O95">
        <v>5633</v>
      </c>
      <c r="P95">
        <v>9973</v>
      </c>
      <c r="Q95" s="3">
        <v>0.14000000000000001</v>
      </c>
      <c r="R95">
        <v>160249</v>
      </c>
      <c r="S95">
        <v>151781</v>
      </c>
      <c r="T95">
        <v>168717</v>
      </c>
      <c r="U95" s="3">
        <v>2.7E-2</v>
      </c>
      <c r="V95" s="3">
        <v>0.80300000000000005</v>
      </c>
      <c r="W95" s="3">
        <v>0.77400000000000002</v>
      </c>
      <c r="X95" s="3">
        <v>0.83199999999999996</v>
      </c>
      <c r="Y95" s="3">
        <v>1.7999999999999999E-2</v>
      </c>
      <c r="Z95" s="3">
        <v>0.84399999999999997</v>
      </c>
      <c r="AA95" s="3">
        <v>0.81899999999999995</v>
      </c>
      <c r="AB95" s="3">
        <v>0.86899999999999999</v>
      </c>
      <c r="AC95" s="3">
        <v>1.4999999999999999E-2</v>
      </c>
      <c r="AD95" s="3">
        <v>4.9000000000000002E-2</v>
      </c>
      <c r="AE95" s="3">
        <v>3.5000000000000003E-2</v>
      </c>
      <c r="AF95" s="3">
        <v>6.2E-2</v>
      </c>
      <c r="AG95" s="3">
        <v>0.14000000000000001</v>
      </c>
    </row>
    <row r="96" spans="1:33" x14ac:dyDescent="0.35">
      <c r="A96">
        <v>2024</v>
      </c>
      <c r="B96" t="s">
        <v>67</v>
      </c>
      <c r="C96" t="s">
        <v>64</v>
      </c>
      <c r="D96" t="s">
        <v>65</v>
      </c>
      <c r="E96" t="s">
        <v>73</v>
      </c>
      <c r="F96">
        <v>1484413</v>
      </c>
      <c r="G96">
        <v>1470964</v>
      </c>
      <c r="H96">
        <v>1497862</v>
      </c>
      <c r="I96" s="3">
        <v>5.0000000000000001E-3</v>
      </c>
      <c r="J96">
        <v>1707390</v>
      </c>
      <c r="K96">
        <v>1698052</v>
      </c>
      <c r="L96">
        <v>1716728</v>
      </c>
      <c r="M96" s="3">
        <v>3.0000000000000001E-3</v>
      </c>
      <c r="N96">
        <v>41837</v>
      </c>
      <c r="O96">
        <v>37015</v>
      </c>
      <c r="P96">
        <v>46659</v>
      </c>
      <c r="Q96" s="3">
        <v>5.8000000000000003E-2</v>
      </c>
      <c r="R96">
        <v>1526250</v>
      </c>
      <c r="S96">
        <v>1512915</v>
      </c>
      <c r="T96">
        <v>1539585</v>
      </c>
      <c r="U96" s="3">
        <v>4.0000000000000001E-3</v>
      </c>
      <c r="V96" s="3">
        <v>0.86899999999999999</v>
      </c>
      <c r="W96" s="3">
        <v>0.86299999999999999</v>
      </c>
      <c r="X96" s="3">
        <v>0.876</v>
      </c>
      <c r="Y96" s="3">
        <v>4.0000000000000001E-3</v>
      </c>
      <c r="Z96" s="3">
        <v>0.89400000000000002</v>
      </c>
      <c r="AA96" s="3">
        <v>0.88800000000000001</v>
      </c>
      <c r="AB96" s="3">
        <v>0.9</v>
      </c>
      <c r="AC96" s="3">
        <v>3.0000000000000001E-3</v>
      </c>
      <c r="AD96" s="3">
        <v>2.7E-2</v>
      </c>
      <c r="AE96" s="3">
        <v>2.4E-2</v>
      </c>
      <c r="AF96" s="3">
        <v>3.1E-2</v>
      </c>
      <c r="AG96" s="3">
        <v>5.7000000000000002E-2</v>
      </c>
    </row>
    <row r="97" spans="1:33" x14ac:dyDescent="0.35">
      <c r="A97">
        <v>2024</v>
      </c>
      <c r="B97" t="s">
        <v>68</v>
      </c>
      <c r="C97" t="s">
        <v>64</v>
      </c>
      <c r="D97" t="s">
        <v>65</v>
      </c>
      <c r="E97" t="s">
        <v>73</v>
      </c>
      <c r="F97">
        <v>271759</v>
      </c>
      <c r="G97">
        <v>256963</v>
      </c>
      <c r="H97">
        <v>286555</v>
      </c>
      <c r="I97" s="3">
        <v>2.7E-2</v>
      </c>
      <c r="J97">
        <v>334766</v>
      </c>
      <c r="K97">
        <v>319347</v>
      </c>
      <c r="L97">
        <v>350185</v>
      </c>
      <c r="M97" s="3">
        <v>2.3E-2</v>
      </c>
      <c r="N97">
        <v>11434</v>
      </c>
      <c r="O97">
        <v>8201</v>
      </c>
      <c r="P97">
        <v>14667</v>
      </c>
      <c r="Q97" s="3">
        <v>0.14199999999999999</v>
      </c>
      <c r="R97">
        <v>283193</v>
      </c>
      <c r="S97">
        <v>268018</v>
      </c>
      <c r="T97">
        <v>298368</v>
      </c>
      <c r="U97" s="3">
        <v>2.7E-2</v>
      </c>
      <c r="V97" s="3">
        <v>0.81200000000000006</v>
      </c>
      <c r="W97" s="3">
        <v>0.79200000000000004</v>
      </c>
      <c r="X97" s="3">
        <v>0.83099999999999996</v>
      </c>
      <c r="Y97" s="3">
        <v>1.2E-2</v>
      </c>
      <c r="Z97" s="3">
        <v>0.84599999999999997</v>
      </c>
      <c r="AA97" s="3">
        <v>0.82799999999999996</v>
      </c>
      <c r="AB97" s="3">
        <v>0.86399999999999999</v>
      </c>
      <c r="AC97" s="3">
        <v>1.0999999999999999E-2</v>
      </c>
      <c r="AD97" s="3">
        <v>0.04</v>
      </c>
      <c r="AE97" s="3">
        <v>2.9000000000000001E-2</v>
      </c>
      <c r="AF97" s="3">
        <v>5.1999999999999998E-2</v>
      </c>
      <c r="AG97" s="3">
        <v>0.13800000000000001</v>
      </c>
    </row>
    <row r="98" spans="1:33" x14ac:dyDescent="0.35">
      <c r="A98">
        <v>2020</v>
      </c>
      <c r="B98" t="s">
        <v>14</v>
      </c>
      <c r="C98" t="s">
        <v>69</v>
      </c>
      <c r="D98" t="s">
        <v>65</v>
      </c>
      <c r="E98" t="s">
        <v>73</v>
      </c>
      <c r="F98" t="s">
        <v>17</v>
      </c>
      <c r="G98" t="s">
        <v>17</v>
      </c>
      <c r="H98" t="s">
        <v>17</v>
      </c>
      <c r="I98" s="3" t="s">
        <v>17</v>
      </c>
      <c r="J98" t="s">
        <v>17</v>
      </c>
      <c r="K98" t="s">
        <v>17</v>
      </c>
      <c r="L98" t="s">
        <v>17</v>
      </c>
      <c r="M98" s="3" t="s">
        <v>17</v>
      </c>
      <c r="N98" t="s">
        <v>17</v>
      </c>
      <c r="O98" t="s">
        <v>17</v>
      </c>
      <c r="P98" t="s">
        <v>17</v>
      </c>
      <c r="Q98" s="3" t="s">
        <v>17</v>
      </c>
      <c r="R98" t="s">
        <v>17</v>
      </c>
      <c r="S98" t="s">
        <v>17</v>
      </c>
      <c r="T98" t="s">
        <v>17</v>
      </c>
      <c r="U98" s="3" t="s">
        <v>17</v>
      </c>
      <c r="V98" s="3" t="s">
        <v>17</v>
      </c>
      <c r="W98" s="3" t="s">
        <v>17</v>
      </c>
      <c r="X98" s="3" t="s">
        <v>17</v>
      </c>
      <c r="Y98" s="3" t="s">
        <v>17</v>
      </c>
      <c r="Z98" s="3" t="s">
        <v>17</v>
      </c>
      <c r="AA98" s="3" t="s">
        <v>17</v>
      </c>
      <c r="AB98" s="3" t="s">
        <v>17</v>
      </c>
      <c r="AC98" s="3" t="s">
        <v>17</v>
      </c>
      <c r="AD98" s="3" t="s">
        <v>17</v>
      </c>
      <c r="AE98" s="3" t="s">
        <v>17</v>
      </c>
      <c r="AF98" s="3" t="s">
        <v>17</v>
      </c>
      <c r="AG98" s="3" t="s">
        <v>17</v>
      </c>
    </row>
    <row r="99" spans="1:33" x14ac:dyDescent="0.35">
      <c r="A99">
        <v>2020</v>
      </c>
      <c r="B99" t="s">
        <v>66</v>
      </c>
      <c r="C99" t="s">
        <v>69</v>
      </c>
      <c r="D99" t="s">
        <v>65</v>
      </c>
      <c r="E99" t="s">
        <v>73</v>
      </c>
      <c r="F99" t="s">
        <v>17</v>
      </c>
      <c r="G99" t="s">
        <v>17</v>
      </c>
      <c r="H99" t="s">
        <v>17</v>
      </c>
      <c r="I99" s="3" t="s">
        <v>17</v>
      </c>
      <c r="J99" t="s">
        <v>17</v>
      </c>
      <c r="K99" t="s">
        <v>17</v>
      </c>
      <c r="L99" t="s">
        <v>17</v>
      </c>
      <c r="M99" s="3" t="s">
        <v>17</v>
      </c>
      <c r="N99" t="s">
        <v>17</v>
      </c>
      <c r="O99" t="s">
        <v>17</v>
      </c>
      <c r="P99" t="s">
        <v>17</v>
      </c>
      <c r="Q99" s="3" t="s">
        <v>17</v>
      </c>
      <c r="R99" t="s">
        <v>17</v>
      </c>
      <c r="S99" t="s">
        <v>17</v>
      </c>
      <c r="T99" t="s">
        <v>17</v>
      </c>
      <c r="U99" s="3" t="s">
        <v>17</v>
      </c>
      <c r="V99" s="3" t="s">
        <v>17</v>
      </c>
      <c r="W99" s="3" t="s">
        <v>17</v>
      </c>
      <c r="X99" s="3" t="s">
        <v>17</v>
      </c>
      <c r="Y99" s="3" t="s">
        <v>17</v>
      </c>
      <c r="Z99" s="3" t="s">
        <v>17</v>
      </c>
      <c r="AA99" s="3" t="s">
        <v>17</v>
      </c>
      <c r="AB99" s="3" t="s">
        <v>17</v>
      </c>
      <c r="AC99" s="3" t="s">
        <v>17</v>
      </c>
      <c r="AD99" s="3" t="s">
        <v>17</v>
      </c>
      <c r="AE99" s="3" t="s">
        <v>17</v>
      </c>
      <c r="AF99" s="3" t="s">
        <v>17</v>
      </c>
      <c r="AG99" s="3" t="s">
        <v>17</v>
      </c>
    </row>
    <row r="100" spans="1:33" x14ac:dyDescent="0.35">
      <c r="A100">
        <v>2020</v>
      </c>
      <c r="B100" t="s">
        <v>20</v>
      </c>
      <c r="C100" t="s">
        <v>69</v>
      </c>
      <c r="D100" t="s">
        <v>65</v>
      </c>
      <c r="E100" t="s">
        <v>73</v>
      </c>
      <c r="F100" t="s">
        <v>17</v>
      </c>
      <c r="G100" t="s">
        <v>17</v>
      </c>
      <c r="H100" t="s">
        <v>17</v>
      </c>
      <c r="I100" s="3" t="s">
        <v>17</v>
      </c>
      <c r="J100" t="s">
        <v>17</v>
      </c>
      <c r="K100" t="s">
        <v>17</v>
      </c>
      <c r="L100" t="s">
        <v>17</v>
      </c>
      <c r="M100" s="3" t="s">
        <v>17</v>
      </c>
      <c r="N100" t="s">
        <v>17</v>
      </c>
      <c r="O100" t="s">
        <v>17</v>
      </c>
      <c r="P100" t="s">
        <v>17</v>
      </c>
      <c r="Q100" s="3" t="s">
        <v>17</v>
      </c>
      <c r="R100" t="s">
        <v>17</v>
      </c>
      <c r="S100" t="s">
        <v>17</v>
      </c>
      <c r="T100" t="s">
        <v>17</v>
      </c>
      <c r="U100" s="3" t="s">
        <v>17</v>
      </c>
      <c r="V100" s="3" t="s">
        <v>17</v>
      </c>
      <c r="W100" s="3" t="s">
        <v>17</v>
      </c>
      <c r="X100" s="3" t="s">
        <v>17</v>
      </c>
      <c r="Y100" s="3" t="s">
        <v>17</v>
      </c>
      <c r="Z100" s="3" t="s">
        <v>17</v>
      </c>
      <c r="AA100" s="3" t="s">
        <v>17</v>
      </c>
      <c r="AB100" s="3" t="s">
        <v>17</v>
      </c>
      <c r="AC100" s="3" t="s">
        <v>17</v>
      </c>
      <c r="AD100" s="3" t="s">
        <v>17</v>
      </c>
      <c r="AE100" s="3" t="s">
        <v>17</v>
      </c>
      <c r="AF100" s="3" t="s">
        <v>17</v>
      </c>
      <c r="AG100" s="3" t="s">
        <v>17</v>
      </c>
    </row>
    <row r="101" spans="1:33" x14ac:dyDescent="0.35">
      <c r="A101">
        <v>2020</v>
      </c>
      <c r="B101" t="s">
        <v>67</v>
      </c>
      <c r="C101" t="s">
        <v>69</v>
      </c>
      <c r="D101" t="s">
        <v>65</v>
      </c>
      <c r="E101" t="s">
        <v>73</v>
      </c>
      <c r="F101" t="s">
        <v>17</v>
      </c>
      <c r="G101" t="s">
        <v>17</v>
      </c>
      <c r="H101" t="s">
        <v>17</v>
      </c>
      <c r="I101" s="3" t="s">
        <v>17</v>
      </c>
      <c r="J101" t="s">
        <v>17</v>
      </c>
      <c r="K101" t="s">
        <v>17</v>
      </c>
      <c r="L101" t="s">
        <v>17</v>
      </c>
      <c r="M101" s="3" t="s">
        <v>17</v>
      </c>
      <c r="N101" t="s">
        <v>17</v>
      </c>
      <c r="O101" t="s">
        <v>17</v>
      </c>
      <c r="P101" t="s">
        <v>17</v>
      </c>
      <c r="Q101" s="3" t="s">
        <v>17</v>
      </c>
      <c r="R101" t="s">
        <v>17</v>
      </c>
      <c r="S101" t="s">
        <v>17</v>
      </c>
      <c r="T101" t="s">
        <v>17</v>
      </c>
      <c r="U101" s="3" t="s">
        <v>17</v>
      </c>
      <c r="V101" s="3" t="s">
        <v>17</v>
      </c>
      <c r="W101" s="3" t="s">
        <v>17</v>
      </c>
      <c r="X101" s="3" t="s">
        <v>17</v>
      </c>
      <c r="Y101" s="3" t="s">
        <v>17</v>
      </c>
      <c r="Z101" s="3" t="s">
        <v>17</v>
      </c>
      <c r="AA101" s="3" t="s">
        <v>17</v>
      </c>
      <c r="AB101" s="3" t="s">
        <v>17</v>
      </c>
      <c r="AC101" s="3" t="s">
        <v>17</v>
      </c>
      <c r="AD101" s="3" t="s">
        <v>17</v>
      </c>
      <c r="AE101" s="3" t="s">
        <v>17</v>
      </c>
      <c r="AF101" s="3" t="s">
        <v>17</v>
      </c>
      <c r="AG101" s="3" t="s">
        <v>17</v>
      </c>
    </row>
    <row r="102" spans="1:33" x14ac:dyDescent="0.35">
      <c r="A102">
        <v>2020</v>
      </c>
      <c r="B102" t="s">
        <v>68</v>
      </c>
      <c r="C102" t="s">
        <v>69</v>
      </c>
      <c r="D102" t="s">
        <v>65</v>
      </c>
      <c r="E102" t="s">
        <v>73</v>
      </c>
      <c r="F102" t="s">
        <v>17</v>
      </c>
      <c r="G102" t="s">
        <v>17</v>
      </c>
      <c r="H102" t="s">
        <v>17</v>
      </c>
      <c r="I102" s="3" t="s">
        <v>17</v>
      </c>
      <c r="J102" t="s">
        <v>17</v>
      </c>
      <c r="K102" t="s">
        <v>17</v>
      </c>
      <c r="L102" t="s">
        <v>17</v>
      </c>
      <c r="M102" s="3" t="s">
        <v>17</v>
      </c>
      <c r="N102" t="s">
        <v>17</v>
      </c>
      <c r="O102" t="s">
        <v>17</v>
      </c>
      <c r="P102" t="s">
        <v>17</v>
      </c>
      <c r="Q102" s="3" t="s">
        <v>17</v>
      </c>
      <c r="R102" t="s">
        <v>17</v>
      </c>
      <c r="S102" t="s">
        <v>17</v>
      </c>
      <c r="T102" t="s">
        <v>17</v>
      </c>
      <c r="U102" s="3" t="s">
        <v>17</v>
      </c>
      <c r="V102" s="3" t="s">
        <v>17</v>
      </c>
      <c r="W102" s="3" t="s">
        <v>17</v>
      </c>
      <c r="X102" s="3" t="s">
        <v>17</v>
      </c>
      <c r="Y102" s="3" t="s">
        <v>17</v>
      </c>
      <c r="Z102" s="3" t="s">
        <v>17</v>
      </c>
      <c r="AA102" s="3" t="s">
        <v>17</v>
      </c>
      <c r="AB102" s="3" t="s">
        <v>17</v>
      </c>
      <c r="AC102" s="3" t="s">
        <v>17</v>
      </c>
      <c r="AD102" s="3" t="s">
        <v>17</v>
      </c>
      <c r="AE102" s="3" t="s">
        <v>17</v>
      </c>
      <c r="AF102" s="3" t="s">
        <v>17</v>
      </c>
      <c r="AG102" s="3" t="s">
        <v>17</v>
      </c>
    </row>
    <row r="103" spans="1:33" x14ac:dyDescent="0.35">
      <c r="A103">
        <v>2021</v>
      </c>
      <c r="B103" t="s">
        <v>14</v>
      </c>
      <c r="C103" t="s">
        <v>69</v>
      </c>
      <c r="D103" t="s">
        <v>65</v>
      </c>
      <c r="E103" t="s">
        <v>73</v>
      </c>
      <c r="F103">
        <v>86779917</v>
      </c>
      <c r="G103" t="s">
        <v>17</v>
      </c>
      <c r="H103" t="s">
        <v>17</v>
      </c>
      <c r="I103" s="3" t="s">
        <v>17</v>
      </c>
      <c r="J103">
        <v>109186749</v>
      </c>
      <c r="K103" t="s">
        <v>17</v>
      </c>
      <c r="L103" t="s">
        <v>17</v>
      </c>
      <c r="M103" s="3" t="s">
        <v>17</v>
      </c>
      <c r="N103">
        <v>4589333</v>
      </c>
      <c r="O103" t="s">
        <v>17</v>
      </c>
      <c r="P103" t="s">
        <v>17</v>
      </c>
      <c r="Q103" s="3" t="s">
        <v>17</v>
      </c>
      <c r="R103">
        <v>91369250</v>
      </c>
      <c r="S103" t="s">
        <v>17</v>
      </c>
      <c r="T103" t="s">
        <v>17</v>
      </c>
      <c r="U103" s="3" t="s">
        <v>17</v>
      </c>
      <c r="V103" s="3">
        <v>0.79500000000000004</v>
      </c>
      <c r="W103" s="3" t="s">
        <v>17</v>
      </c>
      <c r="X103" s="3" t="s">
        <v>17</v>
      </c>
      <c r="Y103" s="3" t="s">
        <v>17</v>
      </c>
      <c r="Z103" s="3">
        <v>0.83699999999999997</v>
      </c>
      <c r="AA103" s="3" t="s">
        <v>17</v>
      </c>
      <c r="AB103" s="3" t="s">
        <v>17</v>
      </c>
      <c r="AC103" s="3" t="s">
        <v>17</v>
      </c>
      <c r="AD103" s="3">
        <v>0.05</v>
      </c>
      <c r="AE103" s="3" t="s">
        <v>17</v>
      </c>
      <c r="AF103" s="3" t="s">
        <v>17</v>
      </c>
      <c r="AG103" s="3" t="s">
        <v>17</v>
      </c>
    </row>
    <row r="104" spans="1:33" x14ac:dyDescent="0.35">
      <c r="A104">
        <v>2021</v>
      </c>
      <c r="B104" t="s">
        <v>66</v>
      </c>
      <c r="C104" t="s">
        <v>69</v>
      </c>
      <c r="D104" t="s">
        <v>65</v>
      </c>
      <c r="E104" t="s">
        <v>73</v>
      </c>
      <c r="F104">
        <v>1886792</v>
      </c>
      <c r="G104" t="s">
        <v>17</v>
      </c>
      <c r="H104" t="s">
        <v>17</v>
      </c>
      <c r="I104" s="3" t="s">
        <v>17</v>
      </c>
      <c r="J104">
        <v>2497468</v>
      </c>
      <c r="K104" t="s">
        <v>17</v>
      </c>
      <c r="L104" t="s">
        <v>17</v>
      </c>
      <c r="M104" s="3" t="s">
        <v>17</v>
      </c>
      <c r="N104">
        <v>195135</v>
      </c>
      <c r="O104" t="s">
        <v>17</v>
      </c>
      <c r="P104" t="s">
        <v>17</v>
      </c>
      <c r="Q104" s="3" t="s">
        <v>17</v>
      </c>
      <c r="R104">
        <v>2081927</v>
      </c>
      <c r="S104" t="s">
        <v>17</v>
      </c>
      <c r="T104" t="s">
        <v>17</v>
      </c>
      <c r="U104" s="3" t="s">
        <v>17</v>
      </c>
      <c r="V104" s="3">
        <v>0.755</v>
      </c>
      <c r="W104" s="3" t="s">
        <v>17</v>
      </c>
      <c r="X104" s="3" t="s">
        <v>17</v>
      </c>
      <c r="Y104" s="3" t="s">
        <v>17</v>
      </c>
      <c r="Z104" s="3">
        <v>0.83399999999999996</v>
      </c>
      <c r="AA104" s="3" t="s">
        <v>17</v>
      </c>
      <c r="AB104" s="3" t="s">
        <v>17</v>
      </c>
      <c r="AC104" s="3" t="s">
        <v>17</v>
      </c>
      <c r="AD104" s="3">
        <v>9.4E-2</v>
      </c>
      <c r="AE104" s="3" t="s">
        <v>17</v>
      </c>
      <c r="AF104" s="3" t="s">
        <v>17</v>
      </c>
      <c r="AG104" s="3" t="s">
        <v>17</v>
      </c>
    </row>
    <row r="105" spans="1:33" x14ac:dyDescent="0.35">
      <c r="A105">
        <v>2021</v>
      </c>
      <c r="B105" t="s">
        <v>20</v>
      </c>
      <c r="C105" t="s">
        <v>69</v>
      </c>
      <c r="D105" t="s">
        <v>65</v>
      </c>
      <c r="E105" t="s">
        <v>73</v>
      </c>
      <c r="F105">
        <v>11318314</v>
      </c>
      <c r="G105" t="s">
        <v>17</v>
      </c>
      <c r="H105" t="s">
        <v>17</v>
      </c>
      <c r="I105" s="3" t="s">
        <v>17</v>
      </c>
      <c r="J105">
        <v>15324599</v>
      </c>
      <c r="K105" t="s">
        <v>17</v>
      </c>
      <c r="L105" t="s">
        <v>17</v>
      </c>
      <c r="M105" s="3" t="s">
        <v>17</v>
      </c>
      <c r="N105">
        <v>1212919</v>
      </c>
      <c r="O105" t="s">
        <v>17</v>
      </c>
      <c r="P105" t="s">
        <v>17</v>
      </c>
      <c r="Q105" s="3" t="s">
        <v>17</v>
      </c>
      <c r="R105">
        <v>12531233</v>
      </c>
      <c r="S105" t="s">
        <v>17</v>
      </c>
      <c r="T105" t="s">
        <v>17</v>
      </c>
      <c r="U105" s="3" t="s">
        <v>17</v>
      </c>
      <c r="V105" s="3">
        <v>0.73899999999999999</v>
      </c>
      <c r="W105" s="3" t="s">
        <v>17</v>
      </c>
      <c r="X105" s="3" t="s">
        <v>17</v>
      </c>
      <c r="Y105" s="3" t="s">
        <v>17</v>
      </c>
      <c r="Z105" s="3">
        <v>0.81799999999999995</v>
      </c>
      <c r="AA105" s="3" t="s">
        <v>17</v>
      </c>
      <c r="AB105" s="3" t="s">
        <v>17</v>
      </c>
      <c r="AC105" s="3" t="s">
        <v>17</v>
      </c>
      <c r="AD105" s="3">
        <v>9.7000000000000003E-2</v>
      </c>
      <c r="AE105" s="3" t="s">
        <v>17</v>
      </c>
      <c r="AF105" s="3" t="s">
        <v>17</v>
      </c>
      <c r="AG105" s="3" t="s">
        <v>17</v>
      </c>
    </row>
    <row r="106" spans="1:33" x14ac:dyDescent="0.35">
      <c r="A106">
        <v>2021</v>
      </c>
      <c r="B106" t="s">
        <v>67</v>
      </c>
      <c r="C106" t="s">
        <v>69</v>
      </c>
      <c r="D106" t="s">
        <v>65</v>
      </c>
      <c r="E106" t="s">
        <v>73</v>
      </c>
      <c r="F106">
        <v>57225849</v>
      </c>
      <c r="G106" t="s">
        <v>17</v>
      </c>
      <c r="H106" t="s">
        <v>17</v>
      </c>
      <c r="I106" s="3" t="s">
        <v>17</v>
      </c>
      <c r="J106">
        <v>70663465</v>
      </c>
      <c r="K106" t="s">
        <v>17</v>
      </c>
      <c r="L106" t="s">
        <v>17</v>
      </c>
      <c r="M106" s="3" t="s">
        <v>17</v>
      </c>
      <c r="N106">
        <v>2670908</v>
      </c>
      <c r="O106" t="s">
        <v>17</v>
      </c>
      <c r="P106" t="s">
        <v>17</v>
      </c>
      <c r="Q106" s="3" t="s">
        <v>17</v>
      </c>
      <c r="R106">
        <v>59896757</v>
      </c>
      <c r="S106" t="s">
        <v>17</v>
      </c>
      <c r="T106" t="s">
        <v>17</v>
      </c>
      <c r="U106" s="3" t="s">
        <v>17</v>
      </c>
      <c r="V106" s="3">
        <v>0.81</v>
      </c>
      <c r="W106" s="3" t="s">
        <v>17</v>
      </c>
      <c r="X106" s="3" t="s">
        <v>17</v>
      </c>
      <c r="Y106" s="3" t="s">
        <v>17</v>
      </c>
      <c r="Z106" s="3">
        <v>0.84799999999999998</v>
      </c>
      <c r="AA106" s="3" t="s">
        <v>17</v>
      </c>
      <c r="AB106" s="3" t="s">
        <v>17</v>
      </c>
      <c r="AC106" s="3" t="s">
        <v>17</v>
      </c>
      <c r="AD106" s="3">
        <v>4.4999999999999998E-2</v>
      </c>
      <c r="AE106" s="3" t="s">
        <v>17</v>
      </c>
      <c r="AF106" s="3" t="s">
        <v>17</v>
      </c>
      <c r="AG106" s="3" t="s">
        <v>17</v>
      </c>
    </row>
    <row r="107" spans="1:33" x14ac:dyDescent="0.35">
      <c r="A107">
        <v>2021</v>
      </c>
      <c r="B107" t="s">
        <v>68</v>
      </c>
      <c r="C107" t="s">
        <v>69</v>
      </c>
      <c r="D107" t="s">
        <v>65</v>
      </c>
      <c r="E107" t="s">
        <v>73</v>
      </c>
      <c r="F107">
        <v>14334410</v>
      </c>
      <c r="G107" t="s">
        <v>17</v>
      </c>
      <c r="H107" t="s">
        <v>17</v>
      </c>
      <c r="I107" s="3" t="s">
        <v>17</v>
      </c>
      <c r="J107">
        <v>18647622</v>
      </c>
      <c r="K107" t="s">
        <v>17</v>
      </c>
      <c r="L107" t="s">
        <v>17</v>
      </c>
      <c r="M107" s="3" t="s">
        <v>17</v>
      </c>
      <c r="N107">
        <v>956917</v>
      </c>
      <c r="O107" t="s">
        <v>17</v>
      </c>
      <c r="P107" t="s">
        <v>17</v>
      </c>
      <c r="Q107" s="3" t="s">
        <v>17</v>
      </c>
      <c r="R107">
        <v>15291327</v>
      </c>
      <c r="S107" t="s">
        <v>17</v>
      </c>
      <c r="T107" t="s">
        <v>17</v>
      </c>
      <c r="U107" s="3" t="s">
        <v>17</v>
      </c>
      <c r="V107" s="3">
        <v>0.76900000000000002</v>
      </c>
      <c r="W107" s="3" t="s">
        <v>17</v>
      </c>
      <c r="X107" s="3" t="s">
        <v>17</v>
      </c>
      <c r="Y107" s="3" t="s">
        <v>17</v>
      </c>
      <c r="Z107" s="3">
        <v>0.82</v>
      </c>
      <c r="AA107" s="3" t="s">
        <v>17</v>
      </c>
      <c r="AB107" s="3" t="s">
        <v>17</v>
      </c>
      <c r="AC107" s="3" t="s">
        <v>17</v>
      </c>
      <c r="AD107" s="3">
        <v>6.3E-2</v>
      </c>
      <c r="AE107" s="3" t="s">
        <v>17</v>
      </c>
      <c r="AF107" s="3" t="s">
        <v>17</v>
      </c>
      <c r="AG107" s="3" t="s">
        <v>17</v>
      </c>
    </row>
    <row r="108" spans="1:33" x14ac:dyDescent="0.35">
      <c r="A108">
        <v>2022</v>
      </c>
      <c r="B108" t="s">
        <v>14</v>
      </c>
      <c r="C108" t="s">
        <v>69</v>
      </c>
      <c r="D108" t="s">
        <v>65</v>
      </c>
      <c r="E108" t="s">
        <v>73</v>
      </c>
      <c r="F108">
        <v>89436624</v>
      </c>
      <c r="G108" t="s">
        <v>17</v>
      </c>
      <c r="H108" t="s">
        <v>17</v>
      </c>
      <c r="I108" s="3" t="s">
        <v>17</v>
      </c>
      <c r="J108">
        <v>109270473</v>
      </c>
      <c r="K108" t="s">
        <v>17</v>
      </c>
      <c r="L108" t="s">
        <v>17</v>
      </c>
      <c r="M108" s="3" t="s">
        <v>17</v>
      </c>
      <c r="N108">
        <v>2970863</v>
      </c>
      <c r="O108" t="s">
        <v>17</v>
      </c>
      <c r="P108" t="s">
        <v>17</v>
      </c>
      <c r="Q108" s="3" t="s">
        <v>17</v>
      </c>
      <c r="R108">
        <v>92407487</v>
      </c>
      <c r="S108" t="s">
        <v>17</v>
      </c>
      <c r="T108" t="s">
        <v>17</v>
      </c>
      <c r="U108" s="3" t="s">
        <v>17</v>
      </c>
      <c r="V108" s="3">
        <v>0.81799999999999995</v>
      </c>
      <c r="W108" s="3" t="s">
        <v>17</v>
      </c>
      <c r="X108" s="3" t="s">
        <v>17</v>
      </c>
      <c r="Y108" s="3" t="s">
        <v>17</v>
      </c>
      <c r="Z108" s="3">
        <v>0.84599999999999997</v>
      </c>
      <c r="AA108" s="3" t="s">
        <v>17</v>
      </c>
      <c r="AB108" s="3" t="s">
        <v>17</v>
      </c>
      <c r="AC108" s="3" t="s">
        <v>17</v>
      </c>
      <c r="AD108" s="3">
        <v>3.2000000000000001E-2</v>
      </c>
      <c r="AE108" s="3" t="s">
        <v>17</v>
      </c>
      <c r="AF108" s="3" t="s">
        <v>17</v>
      </c>
      <c r="AG108" s="3" t="s">
        <v>17</v>
      </c>
    </row>
    <row r="109" spans="1:33" x14ac:dyDescent="0.35">
      <c r="A109">
        <v>2022</v>
      </c>
      <c r="B109" t="s">
        <v>66</v>
      </c>
      <c r="C109" t="s">
        <v>69</v>
      </c>
      <c r="D109" t="s">
        <v>65</v>
      </c>
      <c r="E109" t="s">
        <v>73</v>
      </c>
      <c r="F109">
        <v>2073559</v>
      </c>
      <c r="G109" t="s">
        <v>17</v>
      </c>
      <c r="H109" t="s">
        <v>17</v>
      </c>
      <c r="I109" s="3" t="s">
        <v>17</v>
      </c>
      <c r="J109">
        <v>2635646</v>
      </c>
      <c r="K109" t="s">
        <v>17</v>
      </c>
      <c r="L109" t="s">
        <v>17</v>
      </c>
      <c r="M109" s="3" t="s">
        <v>17</v>
      </c>
      <c r="N109">
        <v>134828</v>
      </c>
      <c r="O109" t="s">
        <v>17</v>
      </c>
      <c r="P109" t="s">
        <v>17</v>
      </c>
      <c r="Q109" s="3" t="s">
        <v>17</v>
      </c>
      <c r="R109">
        <v>2208387</v>
      </c>
      <c r="S109" t="s">
        <v>17</v>
      </c>
      <c r="T109" t="s">
        <v>17</v>
      </c>
      <c r="U109" s="3" t="s">
        <v>17</v>
      </c>
      <c r="V109" s="3">
        <v>0.78700000000000003</v>
      </c>
      <c r="W109" s="3" t="s">
        <v>17</v>
      </c>
      <c r="X109" s="3" t="s">
        <v>17</v>
      </c>
      <c r="Y109" s="3" t="s">
        <v>17</v>
      </c>
      <c r="Z109" s="3">
        <v>0.83799999999999997</v>
      </c>
      <c r="AA109" s="3" t="s">
        <v>17</v>
      </c>
      <c r="AB109" s="3" t="s">
        <v>17</v>
      </c>
      <c r="AC109" s="3" t="s">
        <v>17</v>
      </c>
      <c r="AD109" s="3">
        <v>6.0999999999999999E-2</v>
      </c>
      <c r="AE109" s="3" t="s">
        <v>17</v>
      </c>
      <c r="AF109" s="3" t="s">
        <v>17</v>
      </c>
      <c r="AG109" s="3" t="s">
        <v>17</v>
      </c>
    </row>
    <row r="110" spans="1:33" x14ac:dyDescent="0.35">
      <c r="A110">
        <v>2022</v>
      </c>
      <c r="B110" t="s">
        <v>20</v>
      </c>
      <c r="C110" t="s">
        <v>69</v>
      </c>
      <c r="D110" t="s">
        <v>65</v>
      </c>
      <c r="E110" t="s">
        <v>73</v>
      </c>
      <c r="F110">
        <v>12018610</v>
      </c>
      <c r="G110" t="s">
        <v>17</v>
      </c>
      <c r="H110" t="s">
        <v>17</v>
      </c>
      <c r="I110" s="3" t="s">
        <v>17</v>
      </c>
      <c r="J110">
        <v>15521900</v>
      </c>
      <c r="K110" t="s">
        <v>17</v>
      </c>
      <c r="L110" t="s">
        <v>17</v>
      </c>
      <c r="M110" s="3" t="s">
        <v>17</v>
      </c>
      <c r="N110">
        <v>875209</v>
      </c>
      <c r="O110" t="s">
        <v>17</v>
      </c>
      <c r="P110" t="s">
        <v>17</v>
      </c>
      <c r="Q110" s="3" t="s">
        <v>17</v>
      </c>
      <c r="R110">
        <v>12893819</v>
      </c>
      <c r="S110" t="s">
        <v>17</v>
      </c>
      <c r="T110" t="s">
        <v>17</v>
      </c>
      <c r="U110" s="3" t="s">
        <v>17</v>
      </c>
      <c r="V110" s="3">
        <v>0.77400000000000002</v>
      </c>
      <c r="W110" s="3" t="s">
        <v>17</v>
      </c>
      <c r="X110" s="3" t="s">
        <v>17</v>
      </c>
      <c r="Y110" s="3" t="s">
        <v>17</v>
      </c>
      <c r="Z110" s="3">
        <v>0.83099999999999996</v>
      </c>
      <c r="AA110" s="3" t="s">
        <v>17</v>
      </c>
      <c r="AB110" s="3" t="s">
        <v>17</v>
      </c>
      <c r="AC110" s="3" t="s">
        <v>17</v>
      </c>
      <c r="AD110" s="3">
        <v>6.8000000000000005E-2</v>
      </c>
      <c r="AE110" s="3" t="s">
        <v>17</v>
      </c>
      <c r="AF110" s="3" t="s">
        <v>17</v>
      </c>
      <c r="AG110" s="3" t="s">
        <v>17</v>
      </c>
    </row>
    <row r="111" spans="1:33" x14ac:dyDescent="0.35">
      <c r="A111">
        <v>2022</v>
      </c>
      <c r="B111" t="s">
        <v>67</v>
      </c>
      <c r="C111" t="s">
        <v>69</v>
      </c>
      <c r="D111" t="s">
        <v>65</v>
      </c>
      <c r="E111" t="s">
        <v>73</v>
      </c>
      <c r="F111">
        <v>58390703</v>
      </c>
      <c r="G111" t="s">
        <v>17</v>
      </c>
      <c r="H111" t="s">
        <v>17</v>
      </c>
      <c r="I111" s="3" t="s">
        <v>17</v>
      </c>
      <c r="J111">
        <v>70176276</v>
      </c>
      <c r="K111" t="s">
        <v>17</v>
      </c>
      <c r="L111" t="s">
        <v>17</v>
      </c>
      <c r="M111" s="3" t="s">
        <v>17</v>
      </c>
      <c r="N111">
        <v>1725605</v>
      </c>
      <c r="O111" t="s">
        <v>17</v>
      </c>
      <c r="P111" t="s">
        <v>17</v>
      </c>
      <c r="Q111" s="3" t="s">
        <v>17</v>
      </c>
      <c r="R111">
        <v>60116308</v>
      </c>
      <c r="S111" t="s">
        <v>17</v>
      </c>
      <c r="T111" t="s">
        <v>17</v>
      </c>
      <c r="U111" s="3" t="s">
        <v>17</v>
      </c>
      <c r="V111" s="3">
        <v>0.83199999999999996</v>
      </c>
      <c r="W111" s="3" t="s">
        <v>17</v>
      </c>
      <c r="X111" s="3" t="s">
        <v>17</v>
      </c>
      <c r="Y111" s="3" t="s">
        <v>17</v>
      </c>
      <c r="Z111" s="3">
        <v>0.85699999999999998</v>
      </c>
      <c r="AA111" s="3" t="s">
        <v>17</v>
      </c>
      <c r="AB111" s="3" t="s">
        <v>17</v>
      </c>
      <c r="AC111" s="3" t="s">
        <v>17</v>
      </c>
      <c r="AD111" s="3">
        <v>2.9000000000000001E-2</v>
      </c>
      <c r="AE111" s="3" t="s">
        <v>17</v>
      </c>
      <c r="AF111" s="3" t="s">
        <v>17</v>
      </c>
      <c r="AG111" s="3" t="s">
        <v>17</v>
      </c>
    </row>
    <row r="112" spans="1:33" x14ac:dyDescent="0.35">
      <c r="A112">
        <v>2022</v>
      </c>
      <c r="B112" t="s">
        <v>68</v>
      </c>
      <c r="C112" t="s">
        <v>69</v>
      </c>
      <c r="D112" t="s">
        <v>65</v>
      </c>
      <c r="E112" t="s">
        <v>73</v>
      </c>
      <c r="F112">
        <v>15012601</v>
      </c>
      <c r="G112" t="s">
        <v>17</v>
      </c>
      <c r="H112" t="s">
        <v>17</v>
      </c>
      <c r="I112" s="3" t="s">
        <v>17</v>
      </c>
      <c r="J112">
        <v>18870783</v>
      </c>
      <c r="K112" t="s">
        <v>17</v>
      </c>
      <c r="L112" t="s">
        <v>17</v>
      </c>
      <c r="M112" s="3" t="s">
        <v>17</v>
      </c>
      <c r="N112">
        <v>631099</v>
      </c>
      <c r="O112" t="s">
        <v>17</v>
      </c>
      <c r="P112" t="s">
        <v>17</v>
      </c>
      <c r="Q112" s="3" t="s">
        <v>17</v>
      </c>
      <c r="R112">
        <v>15643700</v>
      </c>
      <c r="S112" t="s">
        <v>17</v>
      </c>
      <c r="T112" t="s">
        <v>17</v>
      </c>
      <c r="U112" s="3" t="s">
        <v>17</v>
      </c>
      <c r="V112" s="3">
        <v>0.79600000000000004</v>
      </c>
      <c r="W112" s="3" t="s">
        <v>17</v>
      </c>
      <c r="X112" s="3" t="s">
        <v>17</v>
      </c>
      <c r="Y112" s="3" t="s">
        <v>17</v>
      </c>
      <c r="Z112" s="3">
        <v>0.82899999999999996</v>
      </c>
      <c r="AA112" s="3" t="s">
        <v>17</v>
      </c>
      <c r="AB112" s="3" t="s">
        <v>17</v>
      </c>
      <c r="AC112" s="3" t="s">
        <v>17</v>
      </c>
      <c r="AD112" s="3">
        <v>0.04</v>
      </c>
      <c r="AE112" s="3" t="s">
        <v>17</v>
      </c>
      <c r="AF112" s="3" t="s">
        <v>17</v>
      </c>
      <c r="AG112" s="3" t="s">
        <v>17</v>
      </c>
    </row>
    <row r="113" spans="1:33" x14ac:dyDescent="0.35">
      <c r="A113">
        <v>2023</v>
      </c>
      <c r="B113" t="s">
        <v>14</v>
      </c>
      <c r="C113" t="s">
        <v>69</v>
      </c>
      <c r="D113" t="s">
        <v>65</v>
      </c>
      <c r="E113" t="s">
        <v>73</v>
      </c>
      <c r="F113">
        <v>90403740</v>
      </c>
      <c r="G113" t="s">
        <v>17</v>
      </c>
      <c r="H113" t="s">
        <v>17</v>
      </c>
      <c r="I113" s="3" t="s">
        <v>17</v>
      </c>
      <c r="J113">
        <v>109936398</v>
      </c>
      <c r="K113" t="s">
        <v>17</v>
      </c>
      <c r="L113" t="s">
        <v>17</v>
      </c>
      <c r="M113" s="3" t="s">
        <v>17</v>
      </c>
      <c r="N113">
        <v>3073736</v>
      </c>
      <c r="O113" t="s">
        <v>17</v>
      </c>
      <c r="P113" t="s">
        <v>17</v>
      </c>
      <c r="Q113" s="3" t="s">
        <v>17</v>
      </c>
      <c r="R113">
        <v>93477476</v>
      </c>
      <c r="S113" t="s">
        <v>17</v>
      </c>
      <c r="T113" t="s">
        <v>17</v>
      </c>
      <c r="U113" s="3" t="s">
        <v>17</v>
      </c>
      <c r="V113" s="3">
        <v>0.82199999999999995</v>
      </c>
      <c r="W113" s="3" t="s">
        <v>17</v>
      </c>
      <c r="X113" s="3" t="s">
        <v>17</v>
      </c>
      <c r="Y113" s="3" t="s">
        <v>17</v>
      </c>
      <c r="Z113" s="3">
        <v>0.85</v>
      </c>
      <c r="AA113" s="3" t="s">
        <v>17</v>
      </c>
      <c r="AB113" s="3" t="s">
        <v>17</v>
      </c>
      <c r="AC113" s="3" t="s">
        <v>17</v>
      </c>
      <c r="AD113" s="3">
        <v>3.3000000000000002E-2</v>
      </c>
      <c r="AE113" s="3" t="s">
        <v>17</v>
      </c>
      <c r="AF113" s="3" t="s">
        <v>17</v>
      </c>
      <c r="AG113" s="3" t="s">
        <v>17</v>
      </c>
    </row>
    <row r="114" spans="1:33" x14ac:dyDescent="0.35">
      <c r="A114">
        <v>2023</v>
      </c>
      <c r="B114" t="s">
        <v>66</v>
      </c>
      <c r="C114" t="s">
        <v>69</v>
      </c>
      <c r="D114" t="s">
        <v>65</v>
      </c>
      <c r="E114" t="s">
        <v>73</v>
      </c>
      <c r="F114">
        <v>2227959</v>
      </c>
      <c r="G114" t="s">
        <v>17</v>
      </c>
      <c r="H114" t="s">
        <v>17</v>
      </c>
      <c r="I114" s="3" t="s">
        <v>17</v>
      </c>
      <c r="J114">
        <v>2773021</v>
      </c>
      <c r="K114" t="s">
        <v>17</v>
      </c>
      <c r="L114" t="s">
        <v>17</v>
      </c>
      <c r="M114" s="3" t="s">
        <v>17</v>
      </c>
      <c r="N114">
        <v>138181</v>
      </c>
      <c r="O114" t="s">
        <v>17</v>
      </c>
      <c r="P114" t="s">
        <v>17</v>
      </c>
      <c r="Q114" s="3" t="s">
        <v>17</v>
      </c>
      <c r="R114">
        <v>2366140</v>
      </c>
      <c r="S114" t="s">
        <v>17</v>
      </c>
      <c r="T114" t="s">
        <v>17</v>
      </c>
      <c r="U114" s="3" t="s">
        <v>17</v>
      </c>
      <c r="V114" s="3">
        <v>0.80300000000000005</v>
      </c>
      <c r="W114" s="3" t="s">
        <v>17</v>
      </c>
      <c r="X114" s="3" t="s">
        <v>17</v>
      </c>
      <c r="Y114" s="3" t="s">
        <v>17</v>
      </c>
      <c r="Z114" s="3">
        <v>0.85299999999999998</v>
      </c>
      <c r="AA114" s="3" t="s">
        <v>17</v>
      </c>
      <c r="AB114" s="3" t="s">
        <v>17</v>
      </c>
      <c r="AC114" s="3" t="s">
        <v>17</v>
      </c>
      <c r="AD114" s="3">
        <v>5.8000000000000003E-2</v>
      </c>
      <c r="AE114" s="3" t="s">
        <v>17</v>
      </c>
      <c r="AF114" s="3" t="s">
        <v>17</v>
      </c>
      <c r="AG114" s="3" t="s">
        <v>17</v>
      </c>
    </row>
    <row r="115" spans="1:33" x14ac:dyDescent="0.35">
      <c r="A115">
        <v>2023</v>
      </c>
      <c r="B115" t="s">
        <v>20</v>
      </c>
      <c r="C115" t="s">
        <v>69</v>
      </c>
      <c r="D115" t="s">
        <v>65</v>
      </c>
      <c r="E115" t="s">
        <v>73</v>
      </c>
      <c r="F115">
        <v>12248871</v>
      </c>
      <c r="G115" t="s">
        <v>17</v>
      </c>
      <c r="H115" t="s">
        <v>17</v>
      </c>
      <c r="I115" s="3" t="s">
        <v>17</v>
      </c>
      <c r="J115">
        <v>15630025</v>
      </c>
      <c r="K115" t="s">
        <v>17</v>
      </c>
      <c r="L115" t="s">
        <v>17</v>
      </c>
      <c r="M115" s="3" t="s">
        <v>17</v>
      </c>
      <c r="N115">
        <v>835535</v>
      </c>
      <c r="O115" t="s">
        <v>17</v>
      </c>
      <c r="P115" t="s">
        <v>17</v>
      </c>
      <c r="Q115" s="3" t="s">
        <v>17</v>
      </c>
      <c r="R115">
        <v>13084406</v>
      </c>
      <c r="S115" t="s">
        <v>17</v>
      </c>
      <c r="T115" t="s">
        <v>17</v>
      </c>
      <c r="U115" s="3" t="s">
        <v>17</v>
      </c>
      <c r="V115" s="3">
        <v>0.78400000000000003</v>
      </c>
      <c r="W115" s="3" t="s">
        <v>17</v>
      </c>
      <c r="X115" s="3" t="s">
        <v>17</v>
      </c>
      <c r="Y115" s="3" t="s">
        <v>17</v>
      </c>
      <c r="Z115" s="3">
        <v>0.83699999999999997</v>
      </c>
      <c r="AA115" s="3" t="s">
        <v>17</v>
      </c>
      <c r="AB115" s="3" t="s">
        <v>17</v>
      </c>
      <c r="AC115" s="3" t="s">
        <v>17</v>
      </c>
      <c r="AD115" s="3">
        <v>6.4000000000000001E-2</v>
      </c>
      <c r="AE115" s="3" t="s">
        <v>17</v>
      </c>
      <c r="AF115" s="3" t="s">
        <v>17</v>
      </c>
      <c r="AG115" s="3" t="s">
        <v>17</v>
      </c>
    </row>
    <row r="116" spans="1:33" x14ac:dyDescent="0.35">
      <c r="A116">
        <v>2023</v>
      </c>
      <c r="B116" t="s">
        <v>67</v>
      </c>
      <c r="C116" t="s">
        <v>69</v>
      </c>
      <c r="D116" t="s">
        <v>65</v>
      </c>
      <c r="E116" t="s">
        <v>73</v>
      </c>
      <c r="F116">
        <v>58393404</v>
      </c>
      <c r="G116" t="s">
        <v>17</v>
      </c>
      <c r="H116" t="s">
        <v>17</v>
      </c>
      <c r="I116" s="3" t="s">
        <v>17</v>
      </c>
      <c r="J116">
        <v>69955056</v>
      </c>
      <c r="K116" t="s">
        <v>17</v>
      </c>
      <c r="L116" t="s">
        <v>17</v>
      </c>
      <c r="M116" s="3" t="s">
        <v>17</v>
      </c>
      <c r="N116">
        <v>1754592</v>
      </c>
      <c r="O116" t="s">
        <v>17</v>
      </c>
      <c r="P116" t="s">
        <v>17</v>
      </c>
      <c r="Q116" s="3" t="s">
        <v>17</v>
      </c>
      <c r="R116">
        <v>60147996</v>
      </c>
      <c r="S116" t="s">
        <v>17</v>
      </c>
      <c r="T116" t="s">
        <v>17</v>
      </c>
      <c r="U116" s="3" t="s">
        <v>17</v>
      </c>
      <c r="V116" s="3">
        <v>0.83499999999999996</v>
      </c>
      <c r="W116" s="3" t="s">
        <v>17</v>
      </c>
      <c r="X116" s="3" t="s">
        <v>17</v>
      </c>
      <c r="Y116" s="3" t="s">
        <v>17</v>
      </c>
      <c r="Z116" s="3">
        <v>0.86</v>
      </c>
      <c r="AA116" s="3" t="s">
        <v>17</v>
      </c>
      <c r="AB116" s="3" t="s">
        <v>17</v>
      </c>
      <c r="AC116" s="3" t="s">
        <v>17</v>
      </c>
      <c r="AD116" s="3">
        <v>2.9000000000000001E-2</v>
      </c>
      <c r="AE116" s="3" t="s">
        <v>17</v>
      </c>
      <c r="AF116" s="3" t="s">
        <v>17</v>
      </c>
      <c r="AG116" s="3" t="s">
        <v>17</v>
      </c>
    </row>
    <row r="117" spans="1:33" x14ac:dyDescent="0.35">
      <c r="A117">
        <v>2023</v>
      </c>
      <c r="B117" t="s">
        <v>68</v>
      </c>
      <c r="C117" t="s">
        <v>69</v>
      </c>
      <c r="D117" t="s">
        <v>65</v>
      </c>
      <c r="E117" t="s">
        <v>73</v>
      </c>
      <c r="F117">
        <v>15519439</v>
      </c>
      <c r="G117" t="s">
        <v>17</v>
      </c>
      <c r="H117" t="s">
        <v>17</v>
      </c>
      <c r="I117" s="3" t="s">
        <v>17</v>
      </c>
      <c r="J117">
        <v>19339438</v>
      </c>
      <c r="K117" t="s">
        <v>17</v>
      </c>
      <c r="L117" t="s">
        <v>17</v>
      </c>
      <c r="M117" s="3" t="s">
        <v>17</v>
      </c>
      <c r="N117">
        <v>664660</v>
      </c>
      <c r="O117" t="s">
        <v>17</v>
      </c>
      <c r="P117" t="s">
        <v>17</v>
      </c>
      <c r="Q117" s="3" t="s">
        <v>17</v>
      </c>
      <c r="R117">
        <v>16184099</v>
      </c>
      <c r="S117" t="s">
        <v>17</v>
      </c>
      <c r="T117" t="s">
        <v>17</v>
      </c>
      <c r="U117" s="3" t="s">
        <v>17</v>
      </c>
      <c r="V117" s="3">
        <v>0.80200000000000005</v>
      </c>
      <c r="W117" s="3" t="s">
        <v>17</v>
      </c>
      <c r="X117" s="3" t="s">
        <v>17</v>
      </c>
      <c r="Y117" s="3" t="s">
        <v>17</v>
      </c>
      <c r="Z117" s="3">
        <v>0.83699999999999997</v>
      </c>
      <c r="AA117" s="3" t="s">
        <v>17</v>
      </c>
      <c r="AB117" s="3" t="s">
        <v>17</v>
      </c>
      <c r="AC117" s="3" t="s">
        <v>17</v>
      </c>
      <c r="AD117" s="3">
        <v>4.1000000000000002E-2</v>
      </c>
      <c r="AE117" s="3" t="s">
        <v>17</v>
      </c>
      <c r="AF117" s="3" t="s">
        <v>17</v>
      </c>
      <c r="AG117" s="3" t="s">
        <v>17</v>
      </c>
    </row>
    <row r="118" spans="1:33" x14ac:dyDescent="0.35">
      <c r="A118">
        <v>2024</v>
      </c>
      <c r="B118" t="s">
        <v>14</v>
      </c>
      <c r="C118" t="s">
        <v>69</v>
      </c>
      <c r="D118" t="s">
        <v>65</v>
      </c>
      <c r="E118" t="s">
        <v>73</v>
      </c>
      <c r="F118">
        <v>92215407</v>
      </c>
      <c r="G118" t="s">
        <v>17</v>
      </c>
      <c r="H118" t="s">
        <v>17</v>
      </c>
      <c r="I118" s="3" t="s">
        <v>17</v>
      </c>
      <c r="J118">
        <v>111882626</v>
      </c>
      <c r="K118" t="s">
        <v>17</v>
      </c>
      <c r="L118" t="s">
        <v>17</v>
      </c>
      <c r="M118" s="3" t="s">
        <v>17</v>
      </c>
      <c r="N118">
        <v>3360805</v>
      </c>
      <c r="O118" t="s">
        <v>17</v>
      </c>
      <c r="P118" t="s">
        <v>17</v>
      </c>
      <c r="Q118" s="3" t="s">
        <v>17</v>
      </c>
      <c r="R118">
        <v>95576212</v>
      </c>
      <c r="S118" t="s">
        <v>17</v>
      </c>
      <c r="T118" t="s">
        <v>17</v>
      </c>
      <c r="U118" s="3" t="s">
        <v>17</v>
      </c>
      <c r="V118" s="3">
        <v>0.82399999999999995</v>
      </c>
      <c r="W118" s="3" t="s">
        <v>17</v>
      </c>
      <c r="X118" s="3" t="s">
        <v>17</v>
      </c>
      <c r="Y118" s="3" t="s">
        <v>17</v>
      </c>
      <c r="Z118" s="3">
        <v>0.85399999999999998</v>
      </c>
      <c r="AA118" s="3" t="s">
        <v>17</v>
      </c>
      <c r="AB118" s="3" t="s">
        <v>17</v>
      </c>
      <c r="AC118" s="3" t="s">
        <v>17</v>
      </c>
      <c r="AD118" s="3">
        <v>3.5000000000000003E-2</v>
      </c>
      <c r="AE118" s="3" t="s">
        <v>17</v>
      </c>
      <c r="AF118" s="3" t="s">
        <v>17</v>
      </c>
      <c r="AG118" s="3" t="s">
        <v>17</v>
      </c>
    </row>
    <row r="119" spans="1:33" x14ac:dyDescent="0.35">
      <c r="A119">
        <v>2024</v>
      </c>
      <c r="B119" t="s">
        <v>66</v>
      </c>
      <c r="C119" t="s">
        <v>69</v>
      </c>
      <c r="D119" t="s">
        <v>65</v>
      </c>
      <c r="E119" t="s">
        <v>73</v>
      </c>
      <c r="F119">
        <v>2373810</v>
      </c>
      <c r="G119" t="s">
        <v>17</v>
      </c>
      <c r="H119" t="s">
        <v>17</v>
      </c>
      <c r="I119" s="3" t="s">
        <v>17</v>
      </c>
      <c r="J119">
        <v>2971086</v>
      </c>
      <c r="K119" t="s">
        <v>17</v>
      </c>
      <c r="L119" t="s">
        <v>17</v>
      </c>
      <c r="M119" s="3" t="s">
        <v>17</v>
      </c>
      <c r="N119">
        <v>150925</v>
      </c>
      <c r="O119" t="s">
        <v>17</v>
      </c>
      <c r="P119" t="s">
        <v>17</v>
      </c>
      <c r="Q119" s="3" t="s">
        <v>17</v>
      </c>
      <c r="R119">
        <v>2524735</v>
      </c>
      <c r="S119" t="s">
        <v>17</v>
      </c>
      <c r="T119" t="s">
        <v>17</v>
      </c>
      <c r="U119" s="3" t="s">
        <v>17</v>
      </c>
      <c r="V119" s="3">
        <v>0.79900000000000004</v>
      </c>
      <c r="W119" s="3" t="s">
        <v>17</v>
      </c>
      <c r="X119" s="3" t="s">
        <v>17</v>
      </c>
      <c r="Y119" s="3" t="s">
        <v>17</v>
      </c>
      <c r="Z119" s="3">
        <v>0.85</v>
      </c>
      <c r="AA119" s="3" t="s">
        <v>17</v>
      </c>
      <c r="AB119" s="3" t="s">
        <v>17</v>
      </c>
      <c r="AC119" s="3" t="s">
        <v>17</v>
      </c>
      <c r="AD119" s="3">
        <v>0.06</v>
      </c>
      <c r="AE119" s="3" t="s">
        <v>17</v>
      </c>
      <c r="AF119" s="3" t="s">
        <v>17</v>
      </c>
      <c r="AG119" s="3" t="s">
        <v>17</v>
      </c>
    </row>
    <row r="120" spans="1:33" x14ac:dyDescent="0.35">
      <c r="A120">
        <v>2024</v>
      </c>
      <c r="B120" t="s">
        <v>20</v>
      </c>
      <c r="C120" t="s">
        <v>69</v>
      </c>
      <c r="D120" t="s">
        <v>65</v>
      </c>
      <c r="E120" t="s">
        <v>73</v>
      </c>
      <c r="F120">
        <v>12288721</v>
      </c>
      <c r="G120" t="s">
        <v>17</v>
      </c>
      <c r="H120" t="s">
        <v>17</v>
      </c>
      <c r="I120" s="3" t="s">
        <v>17</v>
      </c>
      <c r="J120">
        <v>15808763</v>
      </c>
      <c r="K120" t="s">
        <v>17</v>
      </c>
      <c r="L120" t="s">
        <v>17</v>
      </c>
      <c r="M120" s="3" t="s">
        <v>17</v>
      </c>
      <c r="N120">
        <v>930326</v>
      </c>
      <c r="O120" t="s">
        <v>17</v>
      </c>
      <c r="P120" t="s">
        <v>17</v>
      </c>
      <c r="Q120" s="3" t="s">
        <v>17</v>
      </c>
      <c r="R120">
        <v>13219047</v>
      </c>
      <c r="S120" t="s">
        <v>17</v>
      </c>
      <c r="T120" t="s">
        <v>17</v>
      </c>
      <c r="U120" s="3" t="s">
        <v>17</v>
      </c>
      <c r="V120" s="3">
        <v>0.77700000000000002</v>
      </c>
      <c r="W120" s="3" t="s">
        <v>17</v>
      </c>
      <c r="X120" s="3" t="s">
        <v>17</v>
      </c>
      <c r="Y120" s="3" t="s">
        <v>17</v>
      </c>
      <c r="Z120" s="3">
        <v>0.83599999999999997</v>
      </c>
      <c r="AA120" s="3" t="s">
        <v>17</v>
      </c>
      <c r="AB120" s="3" t="s">
        <v>17</v>
      </c>
      <c r="AC120" s="3" t="s">
        <v>17</v>
      </c>
      <c r="AD120" s="3">
        <v>7.0000000000000007E-2</v>
      </c>
      <c r="AE120" s="3" t="s">
        <v>17</v>
      </c>
      <c r="AF120" s="3" t="s">
        <v>17</v>
      </c>
      <c r="AG120" s="3" t="s">
        <v>17</v>
      </c>
    </row>
    <row r="121" spans="1:33" x14ac:dyDescent="0.35">
      <c r="A121">
        <v>2024</v>
      </c>
      <c r="B121" t="s">
        <v>67</v>
      </c>
      <c r="C121" t="s">
        <v>69</v>
      </c>
      <c r="D121" t="s">
        <v>65</v>
      </c>
      <c r="E121" t="s">
        <v>73</v>
      </c>
      <c r="F121">
        <v>58555203</v>
      </c>
      <c r="G121" t="s">
        <v>17</v>
      </c>
      <c r="H121" t="s">
        <v>17</v>
      </c>
      <c r="I121" s="3" t="s">
        <v>17</v>
      </c>
      <c r="J121">
        <v>69960099</v>
      </c>
      <c r="K121" t="s">
        <v>17</v>
      </c>
      <c r="L121" t="s">
        <v>17</v>
      </c>
      <c r="M121" s="3" t="s">
        <v>17</v>
      </c>
      <c r="N121">
        <v>1830721</v>
      </c>
      <c r="O121" t="s">
        <v>17</v>
      </c>
      <c r="P121" t="s">
        <v>17</v>
      </c>
      <c r="Q121" s="3" t="s">
        <v>17</v>
      </c>
      <c r="R121">
        <v>60385924</v>
      </c>
      <c r="S121" t="s">
        <v>17</v>
      </c>
      <c r="T121" t="s">
        <v>17</v>
      </c>
      <c r="U121" s="3" t="s">
        <v>17</v>
      </c>
      <c r="V121" s="3">
        <v>0.83699999999999997</v>
      </c>
      <c r="W121" s="3" t="s">
        <v>17</v>
      </c>
      <c r="X121" s="3" t="s">
        <v>17</v>
      </c>
      <c r="Y121" s="3" t="s">
        <v>17</v>
      </c>
      <c r="Z121" s="3">
        <v>0.86299999999999999</v>
      </c>
      <c r="AA121" s="3" t="s">
        <v>17</v>
      </c>
      <c r="AB121" s="3" t="s">
        <v>17</v>
      </c>
      <c r="AC121" s="3" t="s">
        <v>17</v>
      </c>
      <c r="AD121" s="3">
        <v>0.03</v>
      </c>
      <c r="AE121" s="3" t="s">
        <v>17</v>
      </c>
      <c r="AF121" s="3" t="s">
        <v>17</v>
      </c>
      <c r="AG121" s="3" t="s">
        <v>17</v>
      </c>
    </row>
    <row r="122" spans="1:33" x14ac:dyDescent="0.35">
      <c r="A122">
        <v>2024</v>
      </c>
      <c r="B122" t="s">
        <v>68</v>
      </c>
      <c r="C122" t="s">
        <v>69</v>
      </c>
      <c r="D122" t="s">
        <v>65</v>
      </c>
      <c r="E122" t="s">
        <v>73</v>
      </c>
      <c r="F122">
        <v>16481260</v>
      </c>
      <c r="G122" t="s">
        <v>17</v>
      </c>
      <c r="H122" t="s">
        <v>17</v>
      </c>
      <c r="I122" s="3" t="s">
        <v>17</v>
      </c>
      <c r="J122">
        <v>20469065</v>
      </c>
      <c r="K122" t="s">
        <v>17</v>
      </c>
      <c r="L122" t="s">
        <v>17</v>
      </c>
      <c r="M122" s="3" t="s">
        <v>17</v>
      </c>
      <c r="N122">
        <v>751676</v>
      </c>
      <c r="O122" t="s">
        <v>17</v>
      </c>
      <c r="P122" t="s">
        <v>17</v>
      </c>
      <c r="Q122" s="3" t="s">
        <v>17</v>
      </c>
      <c r="R122">
        <v>17232936</v>
      </c>
      <c r="S122" t="s">
        <v>17</v>
      </c>
      <c r="T122" t="s">
        <v>17</v>
      </c>
      <c r="U122" s="3" t="s">
        <v>17</v>
      </c>
      <c r="V122" s="3">
        <v>0.80500000000000005</v>
      </c>
      <c r="W122" s="3" t="s">
        <v>17</v>
      </c>
      <c r="X122" s="3" t="s">
        <v>17</v>
      </c>
      <c r="Y122" s="3" t="s">
        <v>17</v>
      </c>
      <c r="Z122" s="3">
        <v>0.84199999999999997</v>
      </c>
      <c r="AA122" s="3" t="s">
        <v>17</v>
      </c>
      <c r="AB122" s="3" t="s">
        <v>17</v>
      </c>
      <c r="AC122" s="3" t="s">
        <v>17</v>
      </c>
      <c r="AD122" s="3">
        <v>4.3999999999999997E-2</v>
      </c>
      <c r="AE122" s="3" t="s">
        <v>17</v>
      </c>
      <c r="AF122" s="3" t="s">
        <v>17</v>
      </c>
      <c r="AG122" s="3" t="s">
        <v>17</v>
      </c>
    </row>
    <row r="123" spans="1:33" x14ac:dyDescent="0.35">
      <c r="A123">
        <v>2020</v>
      </c>
      <c r="B123" t="s">
        <v>70</v>
      </c>
      <c r="C123" t="s">
        <v>64</v>
      </c>
      <c r="D123" t="s">
        <v>71</v>
      </c>
      <c r="E123" t="s">
        <v>73</v>
      </c>
      <c r="F123" t="s">
        <v>17</v>
      </c>
      <c r="G123" t="s">
        <v>17</v>
      </c>
      <c r="H123" t="s">
        <v>17</v>
      </c>
      <c r="I123" s="3" t="s">
        <v>17</v>
      </c>
      <c r="J123" t="s">
        <v>17</v>
      </c>
      <c r="K123" t="s">
        <v>17</v>
      </c>
      <c r="L123" t="s">
        <v>17</v>
      </c>
      <c r="M123" s="3" t="s">
        <v>17</v>
      </c>
      <c r="N123" t="s">
        <v>17</v>
      </c>
      <c r="O123" t="s">
        <v>17</v>
      </c>
      <c r="P123" t="s">
        <v>17</v>
      </c>
      <c r="Q123" s="3" t="s">
        <v>17</v>
      </c>
      <c r="R123" t="s">
        <v>17</v>
      </c>
      <c r="S123" t="s">
        <v>17</v>
      </c>
      <c r="T123" t="s">
        <v>17</v>
      </c>
      <c r="U123" s="3" t="s">
        <v>17</v>
      </c>
      <c r="V123" s="3" t="s">
        <v>17</v>
      </c>
      <c r="W123" s="3" t="s">
        <v>17</v>
      </c>
      <c r="X123" s="3" t="s">
        <v>17</v>
      </c>
      <c r="Y123" s="3" t="s">
        <v>17</v>
      </c>
      <c r="Z123" s="3" t="s">
        <v>17</v>
      </c>
      <c r="AA123" s="3" t="s">
        <v>17</v>
      </c>
      <c r="AB123" s="3" t="s">
        <v>17</v>
      </c>
      <c r="AC123" s="3" t="s">
        <v>17</v>
      </c>
      <c r="AD123" s="3" t="s">
        <v>17</v>
      </c>
      <c r="AE123" s="3" t="s">
        <v>17</v>
      </c>
      <c r="AF123" s="3" t="s">
        <v>17</v>
      </c>
      <c r="AG123" s="3" t="s">
        <v>17</v>
      </c>
    </row>
    <row r="124" spans="1:33" x14ac:dyDescent="0.35">
      <c r="A124">
        <v>2020</v>
      </c>
      <c r="B124" t="s">
        <v>72</v>
      </c>
      <c r="C124" t="s">
        <v>64</v>
      </c>
      <c r="D124" t="s">
        <v>71</v>
      </c>
      <c r="E124" t="s">
        <v>73</v>
      </c>
      <c r="F124" t="s">
        <v>17</v>
      </c>
      <c r="G124" t="s">
        <v>17</v>
      </c>
      <c r="H124" t="s">
        <v>17</v>
      </c>
      <c r="I124" s="3" t="s">
        <v>17</v>
      </c>
      <c r="J124" t="s">
        <v>17</v>
      </c>
      <c r="K124" t="s">
        <v>17</v>
      </c>
      <c r="L124" t="s">
        <v>17</v>
      </c>
      <c r="M124" s="3" t="s">
        <v>17</v>
      </c>
      <c r="N124" t="s">
        <v>17</v>
      </c>
      <c r="O124" t="s">
        <v>17</v>
      </c>
      <c r="P124" t="s">
        <v>17</v>
      </c>
      <c r="Q124" s="3" t="s">
        <v>17</v>
      </c>
      <c r="R124" t="s">
        <v>17</v>
      </c>
      <c r="S124" t="s">
        <v>17</v>
      </c>
      <c r="T124" t="s">
        <v>17</v>
      </c>
      <c r="U124" s="3" t="s">
        <v>17</v>
      </c>
      <c r="V124" s="3" t="s">
        <v>17</v>
      </c>
      <c r="W124" s="3" t="s">
        <v>17</v>
      </c>
      <c r="X124" s="3" t="s">
        <v>17</v>
      </c>
      <c r="Y124" s="3" t="s">
        <v>17</v>
      </c>
      <c r="Z124" s="3" t="s">
        <v>17</v>
      </c>
      <c r="AA124" s="3" t="s">
        <v>17</v>
      </c>
      <c r="AB124" s="3" t="s">
        <v>17</v>
      </c>
      <c r="AC124" s="3" t="s">
        <v>17</v>
      </c>
      <c r="AD124" s="3" t="s">
        <v>17</v>
      </c>
      <c r="AE124" s="3" t="s">
        <v>17</v>
      </c>
      <c r="AF124" s="3" t="s">
        <v>17</v>
      </c>
      <c r="AG124" s="3" t="s">
        <v>17</v>
      </c>
    </row>
    <row r="125" spans="1:33" x14ac:dyDescent="0.35">
      <c r="A125">
        <v>2021</v>
      </c>
      <c r="B125" t="s">
        <v>70</v>
      </c>
      <c r="C125" t="s">
        <v>64</v>
      </c>
      <c r="D125" t="s">
        <v>71</v>
      </c>
      <c r="E125" t="s">
        <v>73</v>
      </c>
      <c r="F125">
        <v>216854</v>
      </c>
      <c r="G125">
        <v>209553</v>
      </c>
      <c r="H125">
        <v>224155</v>
      </c>
      <c r="I125" s="3">
        <v>1.7000000000000001E-2</v>
      </c>
      <c r="J125">
        <v>281791</v>
      </c>
      <c r="K125">
        <v>274423</v>
      </c>
      <c r="L125">
        <v>289159</v>
      </c>
      <c r="M125" s="3">
        <v>1.2999999999999999E-2</v>
      </c>
      <c r="N125">
        <v>24487</v>
      </c>
      <c r="O125">
        <v>20054</v>
      </c>
      <c r="P125">
        <v>28920</v>
      </c>
      <c r="Q125" s="3">
        <v>9.0999999999999998E-2</v>
      </c>
      <c r="R125">
        <v>241341</v>
      </c>
      <c r="S125">
        <v>233761</v>
      </c>
      <c r="T125">
        <v>248921</v>
      </c>
      <c r="U125" s="3">
        <v>1.6E-2</v>
      </c>
      <c r="V125" s="3">
        <v>0.77</v>
      </c>
      <c r="W125" s="3">
        <v>0.748</v>
      </c>
      <c r="X125" s="3">
        <v>0.79100000000000004</v>
      </c>
      <c r="Y125" s="3">
        <v>1.4E-2</v>
      </c>
      <c r="Z125" s="3">
        <v>0.85599999999999998</v>
      </c>
      <c r="AA125" s="3">
        <v>0.83699999999999997</v>
      </c>
      <c r="AB125" s="3">
        <v>0.876</v>
      </c>
      <c r="AC125" s="3">
        <v>1.2E-2</v>
      </c>
      <c r="AD125" s="3">
        <v>0.10100000000000001</v>
      </c>
      <c r="AE125" s="3">
        <v>8.4000000000000005E-2</v>
      </c>
      <c r="AF125" s="3">
        <v>0.11899999999999999</v>
      </c>
      <c r="AG125" s="3">
        <v>8.6999999999999994E-2</v>
      </c>
    </row>
    <row r="126" spans="1:33" x14ac:dyDescent="0.35">
      <c r="A126">
        <v>2021</v>
      </c>
      <c r="B126" t="s">
        <v>72</v>
      </c>
      <c r="C126" t="s">
        <v>64</v>
      </c>
      <c r="D126" t="s">
        <v>71</v>
      </c>
      <c r="E126" t="s">
        <v>73</v>
      </c>
      <c r="F126">
        <v>1703418</v>
      </c>
      <c r="G126">
        <v>1685717</v>
      </c>
      <c r="H126">
        <v>1721119</v>
      </c>
      <c r="I126" s="3">
        <v>5.0000000000000001E-3</v>
      </c>
      <c r="J126">
        <v>2054356</v>
      </c>
      <c r="K126">
        <v>2040611</v>
      </c>
      <c r="L126">
        <v>2068101</v>
      </c>
      <c r="M126" s="3">
        <v>3.0000000000000001E-3</v>
      </c>
      <c r="N126">
        <v>95884</v>
      </c>
      <c r="O126">
        <v>87878</v>
      </c>
      <c r="P126">
        <v>103890</v>
      </c>
      <c r="Q126" s="3">
        <v>4.2000000000000003E-2</v>
      </c>
      <c r="R126">
        <v>1799302</v>
      </c>
      <c r="S126">
        <v>1783053</v>
      </c>
      <c r="T126">
        <v>1815551</v>
      </c>
      <c r="U126" s="3">
        <v>5.0000000000000001E-3</v>
      </c>
      <c r="V126" s="3">
        <v>0.82899999999999996</v>
      </c>
      <c r="W126" s="3">
        <v>0.82299999999999995</v>
      </c>
      <c r="X126" s="3">
        <v>0.83499999999999996</v>
      </c>
      <c r="Y126" s="3">
        <v>4.0000000000000001E-3</v>
      </c>
      <c r="Z126" s="3">
        <v>0.876</v>
      </c>
      <c r="AA126" s="3">
        <v>0.871</v>
      </c>
      <c r="AB126" s="3">
        <v>0.88100000000000001</v>
      </c>
      <c r="AC126" s="3">
        <v>3.0000000000000001E-3</v>
      </c>
      <c r="AD126" s="3">
        <v>5.2999999999999999E-2</v>
      </c>
      <c r="AE126" s="3">
        <v>4.9000000000000002E-2</v>
      </c>
      <c r="AF126" s="3">
        <v>5.8000000000000003E-2</v>
      </c>
      <c r="AG126" s="3">
        <v>4.2000000000000003E-2</v>
      </c>
    </row>
    <row r="127" spans="1:33" x14ac:dyDescent="0.35">
      <c r="A127">
        <v>2022</v>
      </c>
      <c r="B127" t="s">
        <v>70</v>
      </c>
      <c r="C127" t="s">
        <v>64</v>
      </c>
      <c r="D127" t="s">
        <v>71</v>
      </c>
      <c r="E127" t="s">
        <v>73</v>
      </c>
      <c r="F127">
        <v>233475</v>
      </c>
      <c r="G127">
        <v>224273</v>
      </c>
      <c r="H127">
        <v>242677</v>
      </c>
      <c r="I127" s="3">
        <v>0.02</v>
      </c>
      <c r="J127">
        <v>288493</v>
      </c>
      <c r="K127">
        <v>280604</v>
      </c>
      <c r="L127">
        <v>296382</v>
      </c>
      <c r="M127" s="3">
        <v>1.4E-2</v>
      </c>
      <c r="N127">
        <v>15660</v>
      </c>
      <c r="O127">
        <v>11769</v>
      </c>
      <c r="P127">
        <v>19551</v>
      </c>
      <c r="Q127" s="3">
        <v>0.125</v>
      </c>
      <c r="R127">
        <v>249135</v>
      </c>
      <c r="S127">
        <v>240256</v>
      </c>
      <c r="T127">
        <v>258014</v>
      </c>
      <c r="U127" s="3">
        <v>1.7999999999999999E-2</v>
      </c>
      <c r="V127" s="3">
        <v>0.80900000000000005</v>
      </c>
      <c r="W127" s="3">
        <v>0.78400000000000003</v>
      </c>
      <c r="X127" s="3">
        <v>0.83399999999999996</v>
      </c>
      <c r="Y127" s="3">
        <v>1.6E-2</v>
      </c>
      <c r="Z127" s="3">
        <v>0.86399999999999999</v>
      </c>
      <c r="AA127" s="3">
        <v>0.84299999999999997</v>
      </c>
      <c r="AB127" s="3">
        <v>0.88400000000000001</v>
      </c>
      <c r="AC127" s="3">
        <v>1.2E-2</v>
      </c>
      <c r="AD127" s="3">
        <v>6.3E-2</v>
      </c>
      <c r="AE127" s="3">
        <v>4.7E-2</v>
      </c>
      <c r="AF127" s="3">
        <v>7.8E-2</v>
      </c>
      <c r="AG127" s="3">
        <v>0.124</v>
      </c>
    </row>
    <row r="128" spans="1:33" x14ac:dyDescent="0.35">
      <c r="A128">
        <v>2022</v>
      </c>
      <c r="B128" t="s">
        <v>72</v>
      </c>
      <c r="C128" t="s">
        <v>64</v>
      </c>
      <c r="D128" t="s">
        <v>71</v>
      </c>
      <c r="E128" t="s">
        <v>73</v>
      </c>
      <c r="F128">
        <v>1715938</v>
      </c>
      <c r="G128">
        <v>1700585</v>
      </c>
      <c r="H128">
        <v>1731291</v>
      </c>
      <c r="I128" s="3">
        <v>4.0000000000000001E-3</v>
      </c>
      <c r="J128">
        <v>2017826</v>
      </c>
      <c r="K128">
        <v>2005645</v>
      </c>
      <c r="L128">
        <v>2030007</v>
      </c>
      <c r="M128" s="3">
        <v>3.0000000000000001E-3</v>
      </c>
      <c r="N128">
        <v>54502</v>
      </c>
      <c r="O128">
        <v>49837</v>
      </c>
      <c r="P128">
        <v>59167</v>
      </c>
      <c r="Q128" s="3">
        <v>4.2999999999999997E-2</v>
      </c>
      <c r="R128">
        <v>1770440</v>
      </c>
      <c r="S128">
        <v>1755658</v>
      </c>
      <c r="T128">
        <v>1785222</v>
      </c>
      <c r="U128" s="3">
        <v>4.0000000000000001E-3</v>
      </c>
      <c r="V128" s="3">
        <v>0.85</v>
      </c>
      <c r="W128" s="3">
        <v>0.84499999999999997</v>
      </c>
      <c r="X128" s="3">
        <v>0.85599999999999998</v>
      </c>
      <c r="Y128" s="3">
        <v>3.0000000000000001E-3</v>
      </c>
      <c r="Z128" s="3">
        <v>0.877</v>
      </c>
      <c r="AA128" s="3">
        <v>0.872</v>
      </c>
      <c r="AB128" s="3">
        <v>0.88300000000000001</v>
      </c>
      <c r="AC128" s="3">
        <v>3.0000000000000001E-3</v>
      </c>
      <c r="AD128" s="3">
        <v>3.1E-2</v>
      </c>
      <c r="AE128" s="3">
        <v>2.8000000000000001E-2</v>
      </c>
      <c r="AF128" s="3">
        <v>3.3000000000000002E-2</v>
      </c>
      <c r="AG128" s="3">
        <v>4.2999999999999997E-2</v>
      </c>
    </row>
    <row r="129" spans="1:33" x14ac:dyDescent="0.35">
      <c r="A129">
        <v>2023</v>
      </c>
      <c r="B129" t="s">
        <v>70</v>
      </c>
      <c r="C129" t="s">
        <v>64</v>
      </c>
      <c r="D129" t="s">
        <v>71</v>
      </c>
      <c r="E129" t="s">
        <v>73</v>
      </c>
      <c r="F129">
        <v>231439</v>
      </c>
      <c r="G129">
        <v>223583</v>
      </c>
      <c r="H129">
        <v>239295</v>
      </c>
      <c r="I129" s="3">
        <v>1.7000000000000001E-2</v>
      </c>
      <c r="J129">
        <v>284986</v>
      </c>
      <c r="K129">
        <v>276321</v>
      </c>
      <c r="L129">
        <v>293651</v>
      </c>
      <c r="M129" s="3">
        <v>1.4999999999999999E-2</v>
      </c>
      <c r="N129">
        <v>12590</v>
      </c>
      <c r="O129">
        <v>9583</v>
      </c>
      <c r="P129">
        <v>15597</v>
      </c>
      <c r="Q129" s="3">
        <v>0.12</v>
      </c>
      <c r="R129">
        <v>244029</v>
      </c>
      <c r="S129">
        <v>236138</v>
      </c>
      <c r="T129">
        <v>251920</v>
      </c>
      <c r="U129" s="3">
        <v>1.6E-2</v>
      </c>
      <c r="V129" s="3">
        <v>0.81200000000000006</v>
      </c>
      <c r="W129" s="3">
        <v>0.79300000000000004</v>
      </c>
      <c r="X129" s="3">
        <v>0.83099999999999996</v>
      </c>
      <c r="Y129" s="3">
        <v>1.2E-2</v>
      </c>
      <c r="Z129" s="3">
        <v>0.85599999999999998</v>
      </c>
      <c r="AA129" s="3">
        <v>0.84</v>
      </c>
      <c r="AB129" s="3">
        <v>0.872</v>
      </c>
      <c r="AC129" s="3">
        <v>0.01</v>
      </c>
      <c r="AD129" s="3">
        <v>5.1999999999999998E-2</v>
      </c>
      <c r="AE129" s="3">
        <v>3.9E-2</v>
      </c>
      <c r="AF129" s="3">
        <v>6.4000000000000001E-2</v>
      </c>
      <c r="AG129" s="3">
        <v>0.11799999999999999</v>
      </c>
    </row>
    <row r="130" spans="1:33" x14ac:dyDescent="0.35">
      <c r="A130">
        <v>2023</v>
      </c>
      <c r="B130" t="s">
        <v>72</v>
      </c>
      <c r="C130" t="s">
        <v>64</v>
      </c>
      <c r="D130" t="s">
        <v>71</v>
      </c>
      <c r="E130" t="s">
        <v>73</v>
      </c>
      <c r="F130">
        <v>1717406</v>
      </c>
      <c r="G130">
        <v>1700643</v>
      </c>
      <c r="H130">
        <v>1734169</v>
      </c>
      <c r="I130" s="3">
        <v>5.0000000000000001E-3</v>
      </c>
      <c r="J130">
        <v>2000559</v>
      </c>
      <c r="K130">
        <v>1985415</v>
      </c>
      <c r="L130">
        <v>2015703</v>
      </c>
      <c r="M130" s="3">
        <v>4.0000000000000001E-3</v>
      </c>
      <c r="N130">
        <v>59279</v>
      </c>
      <c r="O130">
        <v>53354</v>
      </c>
      <c r="P130">
        <v>65204</v>
      </c>
      <c r="Q130" s="3">
        <v>0.05</v>
      </c>
      <c r="R130">
        <v>1776685</v>
      </c>
      <c r="S130">
        <v>1760293</v>
      </c>
      <c r="T130">
        <v>1793077</v>
      </c>
      <c r="U130" s="3">
        <v>5.0000000000000001E-3</v>
      </c>
      <c r="V130" s="3">
        <v>0.85799999999999998</v>
      </c>
      <c r="W130" s="3">
        <v>0.85199999999999998</v>
      </c>
      <c r="X130" s="3">
        <v>0.86499999999999999</v>
      </c>
      <c r="Y130" s="3">
        <v>4.0000000000000001E-3</v>
      </c>
      <c r="Z130" s="3">
        <v>0.88800000000000001</v>
      </c>
      <c r="AA130" s="3">
        <v>0.88200000000000001</v>
      </c>
      <c r="AB130" s="3">
        <v>0.89400000000000002</v>
      </c>
      <c r="AC130" s="3">
        <v>3.0000000000000001E-3</v>
      </c>
      <c r="AD130" s="3">
        <v>3.3000000000000002E-2</v>
      </c>
      <c r="AE130" s="3">
        <v>0.03</v>
      </c>
      <c r="AF130" s="3">
        <v>3.6999999999999998E-2</v>
      </c>
      <c r="AG130" s="3">
        <v>0.05</v>
      </c>
    </row>
    <row r="131" spans="1:33" x14ac:dyDescent="0.35">
      <c r="A131">
        <v>2024</v>
      </c>
      <c r="B131" t="s">
        <v>70</v>
      </c>
      <c r="C131" t="s">
        <v>64</v>
      </c>
      <c r="D131" t="s">
        <v>71</v>
      </c>
      <c r="E131" t="s">
        <v>73</v>
      </c>
      <c r="F131">
        <v>258456</v>
      </c>
      <c r="G131">
        <v>247854</v>
      </c>
      <c r="H131">
        <v>269058</v>
      </c>
      <c r="I131" s="3">
        <v>2.1000000000000001E-2</v>
      </c>
      <c r="J131">
        <v>318912</v>
      </c>
      <c r="K131">
        <v>309005</v>
      </c>
      <c r="L131">
        <v>328819</v>
      </c>
      <c r="M131" s="3">
        <v>1.6E-2</v>
      </c>
      <c r="N131">
        <v>13769</v>
      </c>
      <c r="O131">
        <v>10703</v>
      </c>
      <c r="P131">
        <v>16835</v>
      </c>
      <c r="Q131" s="3">
        <v>0.112</v>
      </c>
      <c r="R131">
        <v>272225</v>
      </c>
      <c r="S131">
        <v>261824</v>
      </c>
      <c r="T131">
        <v>282626</v>
      </c>
      <c r="U131" s="3">
        <v>1.9E-2</v>
      </c>
      <c r="V131" s="3">
        <v>0.81</v>
      </c>
      <c r="W131" s="3">
        <v>0.79</v>
      </c>
      <c r="X131" s="3">
        <v>0.83099999999999996</v>
      </c>
      <c r="Y131" s="3">
        <v>1.2999999999999999E-2</v>
      </c>
      <c r="Z131" s="3">
        <v>0.85399999999999998</v>
      </c>
      <c r="AA131" s="3">
        <v>0.83599999999999997</v>
      </c>
      <c r="AB131" s="3">
        <v>0.871</v>
      </c>
      <c r="AC131" s="3">
        <v>0.01</v>
      </c>
      <c r="AD131" s="3">
        <v>5.0999999999999997E-2</v>
      </c>
      <c r="AE131" s="3">
        <v>3.9E-2</v>
      </c>
      <c r="AF131" s="3">
        <v>6.2E-2</v>
      </c>
      <c r="AG131" s="3">
        <v>0.112</v>
      </c>
    </row>
    <row r="132" spans="1:33" x14ac:dyDescent="0.35">
      <c r="A132">
        <v>2024</v>
      </c>
      <c r="B132" t="s">
        <v>72</v>
      </c>
      <c r="C132" t="s">
        <v>64</v>
      </c>
      <c r="D132" t="s">
        <v>71</v>
      </c>
      <c r="E132" t="s">
        <v>73</v>
      </c>
      <c r="F132">
        <v>1756172</v>
      </c>
      <c r="G132">
        <v>1738891</v>
      </c>
      <c r="H132">
        <v>1773453</v>
      </c>
      <c r="I132" s="3">
        <v>5.0000000000000001E-3</v>
      </c>
      <c r="J132">
        <v>2042156</v>
      </c>
      <c r="K132">
        <v>2027717</v>
      </c>
      <c r="L132">
        <v>2056595</v>
      </c>
      <c r="M132" s="3">
        <v>4.0000000000000001E-3</v>
      </c>
      <c r="N132">
        <v>53271</v>
      </c>
      <c r="O132">
        <v>47658</v>
      </c>
      <c r="P132">
        <v>58884</v>
      </c>
      <c r="Q132" s="3">
        <v>5.2999999999999999E-2</v>
      </c>
      <c r="R132">
        <v>1809443</v>
      </c>
      <c r="S132">
        <v>1791951</v>
      </c>
      <c r="T132">
        <v>1826935</v>
      </c>
      <c r="U132" s="3">
        <v>5.0000000000000001E-3</v>
      </c>
      <c r="V132" s="3">
        <v>0.86</v>
      </c>
      <c r="W132" s="3">
        <v>0.85399999999999998</v>
      </c>
      <c r="X132" s="3">
        <v>0.86599999999999999</v>
      </c>
      <c r="Y132" s="3">
        <v>3.0000000000000001E-3</v>
      </c>
      <c r="Z132" s="3">
        <v>0.88600000000000001</v>
      </c>
      <c r="AA132" s="3">
        <v>0.88100000000000001</v>
      </c>
      <c r="AB132" s="3">
        <v>0.89200000000000002</v>
      </c>
      <c r="AC132" s="3">
        <v>3.0000000000000001E-3</v>
      </c>
      <c r="AD132" s="3">
        <v>2.9000000000000001E-2</v>
      </c>
      <c r="AE132" s="3">
        <v>2.5999999999999999E-2</v>
      </c>
      <c r="AF132" s="3">
        <v>3.2000000000000001E-2</v>
      </c>
      <c r="AG132" s="3">
        <v>5.1999999999999998E-2</v>
      </c>
    </row>
    <row r="133" spans="1:33" x14ac:dyDescent="0.35">
      <c r="A133">
        <v>2020</v>
      </c>
      <c r="B133" t="s">
        <v>70</v>
      </c>
      <c r="C133" t="s">
        <v>69</v>
      </c>
      <c r="D133" t="s">
        <v>71</v>
      </c>
      <c r="E133" t="s">
        <v>73</v>
      </c>
      <c r="F133" t="s">
        <v>17</v>
      </c>
      <c r="G133" t="s">
        <v>17</v>
      </c>
      <c r="H133" t="s">
        <v>17</v>
      </c>
      <c r="I133" s="3" t="s">
        <v>17</v>
      </c>
      <c r="J133" t="s">
        <v>17</v>
      </c>
      <c r="K133" t="s">
        <v>17</v>
      </c>
      <c r="L133" t="s">
        <v>17</v>
      </c>
      <c r="M133" s="3" t="s">
        <v>17</v>
      </c>
      <c r="N133" t="s">
        <v>17</v>
      </c>
      <c r="O133" t="s">
        <v>17</v>
      </c>
      <c r="P133" t="s">
        <v>17</v>
      </c>
      <c r="Q133" s="3" t="s">
        <v>17</v>
      </c>
      <c r="R133" t="s">
        <v>17</v>
      </c>
      <c r="S133" t="s">
        <v>17</v>
      </c>
      <c r="T133" t="s">
        <v>17</v>
      </c>
      <c r="U133" s="3" t="s">
        <v>17</v>
      </c>
      <c r="V133" s="3" t="s">
        <v>17</v>
      </c>
      <c r="W133" s="3" t="s">
        <v>17</v>
      </c>
      <c r="X133" s="3" t="s">
        <v>17</v>
      </c>
      <c r="Y133" s="3" t="s">
        <v>17</v>
      </c>
      <c r="Z133" s="3" t="s">
        <v>17</v>
      </c>
      <c r="AA133" s="3" t="s">
        <v>17</v>
      </c>
      <c r="AB133" s="3" t="s">
        <v>17</v>
      </c>
      <c r="AC133" s="3" t="s">
        <v>17</v>
      </c>
      <c r="AD133" s="3" t="s">
        <v>17</v>
      </c>
      <c r="AE133" s="3" t="s">
        <v>17</v>
      </c>
      <c r="AF133" s="3" t="s">
        <v>17</v>
      </c>
      <c r="AG133" s="3" t="s">
        <v>17</v>
      </c>
    </row>
    <row r="134" spans="1:33" x14ac:dyDescent="0.35">
      <c r="A134">
        <v>2020</v>
      </c>
      <c r="B134" t="s">
        <v>72</v>
      </c>
      <c r="C134" t="s">
        <v>69</v>
      </c>
      <c r="D134" t="s">
        <v>71</v>
      </c>
      <c r="E134" t="s">
        <v>73</v>
      </c>
      <c r="F134" t="s">
        <v>17</v>
      </c>
      <c r="G134" t="s">
        <v>17</v>
      </c>
      <c r="H134" t="s">
        <v>17</v>
      </c>
      <c r="I134" s="3" t="s">
        <v>17</v>
      </c>
      <c r="J134" t="s">
        <v>17</v>
      </c>
      <c r="K134" t="s">
        <v>17</v>
      </c>
      <c r="L134" t="s">
        <v>17</v>
      </c>
      <c r="M134" s="3" t="s">
        <v>17</v>
      </c>
      <c r="N134" t="s">
        <v>17</v>
      </c>
      <c r="O134" t="s">
        <v>17</v>
      </c>
      <c r="P134" t="s">
        <v>17</v>
      </c>
      <c r="Q134" s="3" t="s">
        <v>17</v>
      </c>
      <c r="R134" t="s">
        <v>17</v>
      </c>
      <c r="S134" t="s">
        <v>17</v>
      </c>
      <c r="T134" t="s">
        <v>17</v>
      </c>
      <c r="U134" s="3" t="s">
        <v>17</v>
      </c>
      <c r="V134" s="3" t="s">
        <v>17</v>
      </c>
      <c r="W134" s="3" t="s">
        <v>17</v>
      </c>
      <c r="X134" s="3" t="s">
        <v>17</v>
      </c>
      <c r="Y134" s="3" t="s">
        <v>17</v>
      </c>
      <c r="Z134" s="3" t="s">
        <v>17</v>
      </c>
      <c r="AA134" s="3" t="s">
        <v>17</v>
      </c>
      <c r="AB134" s="3" t="s">
        <v>17</v>
      </c>
      <c r="AC134" s="3" t="s">
        <v>17</v>
      </c>
      <c r="AD134" s="3" t="s">
        <v>17</v>
      </c>
      <c r="AE134" s="3" t="s">
        <v>17</v>
      </c>
      <c r="AF134" s="3" t="s">
        <v>17</v>
      </c>
      <c r="AG134" s="3" t="s">
        <v>17</v>
      </c>
    </row>
    <row r="135" spans="1:33" x14ac:dyDescent="0.35">
      <c r="A135">
        <v>2021</v>
      </c>
      <c r="B135" t="s">
        <v>70</v>
      </c>
      <c r="C135" t="s">
        <v>69</v>
      </c>
      <c r="D135" t="s">
        <v>71</v>
      </c>
      <c r="E135" t="s">
        <v>73</v>
      </c>
      <c r="F135">
        <v>13205106</v>
      </c>
      <c r="G135" t="s">
        <v>17</v>
      </c>
      <c r="H135" t="s">
        <v>17</v>
      </c>
      <c r="I135" s="3" t="s">
        <v>17</v>
      </c>
      <c r="J135">
        <v>17822067</v>
      </c>
      <c r="K135" t="s">
        <v>17</v>
      </c>
      <c r="L135" t="s">
        <v>17</v>
      </c>
      <c r="M135" s="3" t="s">
        <v>17</v>
      </c>
      <c r="N135">
        <v>1408054</v>
      </c>
      <c r="O135" t="s">
        <v>17</v>
      </c>
      <c r="P135" t="s">
        <v>17</v>
      </c>
      <c r="Q135" s="3" t="s">
        <v>17</v>
      </c>
      <c r="R135">
        <v>14613160</v>
      </c>
      <c r="S135" t="s">
        <v>17</v>
      </c>
      <c r="T135" t="s">
        <v>17</v>
      </c>
      <c r="U135" s="3" t="s">
        <v>17</v>
      </c>
      <c r="V135" s="3">
        <v>0.74099999999999999</v>
      </c>
      <c r="W135" s="3" t="s">
        <v>17</v>
      </c>
      <c r="X135" s="3" t="s">
        <v>17</v>
      </c>
      <c r="Y135" s="3" t="s">
        <v>17</v>
      </c>
      <c r="Z135" s="3">
        <v>0.82</v>
      </c>
      <c r="AA135" s="3" t="s">
        <v>17</v>
      </c>
      <c r="AB135" s="3" t="s">
        <v>17</v>
      </c>
      <c r="AC135" s="3" t="s">
        <v>17</v>
      </c>
      <c r="AD135" s="3">
        <v>9.6000000000000002E-2</v>
      </c>
      <c r="AE135" s="3" t="s">
        <v>17</v>
      </c>
      <c r="AF135" s="3" t="s">
        <v>17</v>
      </c>
      <c r="AG135" s="3" t="s">
        <v>17</v>
      </c>
    </row>
    <row r="136" spans="1:33" x14ac:dyDescent="0.35">
      <c r="A136">
        <v>2021</v>
      </c>
      <c r="B136" t="s">
        <v>72</v>
      </c>
      <c r="C136" t="s">
        <v>69</v>
      </c>
      <c r="D136" t="s">
        <v>71</v>
      </c>
      <c r="E136" t="s">
        <v>73</v>
      </c>
      <c r="F136">
        <v>71560259</v>
      </c>
      <c r="G136" t="s">
        <v>17</v>
      </c>
      <c r="H136" t="s">
        <v>17</v>
      </c>
      <c r="I136" s="3" t="s">
        <v>17</v>
      </c>
      <c r="J136">
        <v>89311087</v>
      </c>
      <c r="K136" t="s">
        <v>17</v>
      </c>
      <c r="L136" t="s">
        <v>17</v>
      </c>
      <c r="M136" s="3" t="s">
        <v>17</v>
      </c>
      <c r="N136">
        <v>3627825</v>
      </c>
      <c r="O136" t="s">
        <v>17</v>
      </c>
      <c r="P136" t="s">
        <v>17</v>
      </c>
      <c r="Q136" s="3" t="s">
        <v>17</v>
      </c>
      <c r="R136">
        <v>75188084</v>
      </c>
      <c r="S136" t="s">
        <v>17</v>
      </c>
      <c r="T136" t="s">
        <v>17</v>
      </c>
      <c r="U136" s="3" t="s">
        <v>17</v>
      </c>
      <c r="V136" s="3">
        <v>0.80100000000000005</v>
      </c>
      <c r="W136" s="3" t="s">
        <v>17</v>
      </c>
      <c r="X136" s="3" t="s">
        <v>17</v>
      </c>
      <c r="Y136" s="3" t="s">
        <v>17</v>
      </c>
      <c r="Z136" s="3">
        <v>0.84199999999999997</v>
      </c>
      <c r="AA136" s="3" t="s">
        <v>17</v>
      </c>
      <c r="AB136" s="3" t="s">
        <v>17</v>
      </c>
      <c r="AC136" s="3" t="s">
        <v>17</v>
      </c>
      <c r="AD136" s="3">
        <v>4.8000000000000001E-2</v>
      </c>
      <c r="AE136" s="3" t="s">
        <v>17</v>
      </c>
      <c r="AF136" s="3" t="s">
        <v>17</v>
      </c>
      <c r="AG136" s="3" t="s">
        <v>17</v>
      </c>
    </row>
    <row r="137" spans="1:33" x14ac:dyDescent="0.35">
      <c r="A137">
        <v>2022</v>
      </c>
      <c r="B137" t="s">
        <v>70</v>
      </c>
      <c r="C137" t="s">
        <v>69</v>
      </c>
      <c r="D137" t="s">
        <v>71</v>
      </c>
      <c r="E137" t="s">
        <v>73</v>
      </c>
      <c r="F137">
        <v>14092169</v>
      </c>
      <c r="G137" t="s">
        <v>17</v>
      </c>
      <c r="H137" t="s">
        <v>17</v>
      </c>
      <c r="I137" s="3" t="s">
        <v>17</v>
      </c>
      <c r="J137">
        <v>18157546</v>
      </c>
      <c r="K137" t="s">
        <v>17</v>
      </c>
      <c r="L137" t="s">
        <v>17</v>
      </c>
      <c r="M137" s="3" t="s">
        <v>17</v>
      </c>
      <c r="N137">
        <v>1010037</v>
      </c>
      <c r="O137" t="s">
        <v>17</v>
      </c>
      <c r="P137" t="s">
        <v>17</v>
      </c>
      <c r="Q137" s="3" t="s">
        <v>17</v>
      </c>
      <c r="R137">
        <v>15102206</v>
      </c>
      <c r="S137" t="s">
        <v>17</v>
      </c>
      <c r="T137" t="s">
        <v>17</v>
      </c>
      <c r="U137" s="3" t="s">
        <v>17</v>
      </c>
      <c r="V137" s="3">
        <v>0.77600000000000002</v>
      </c>
      <c r="W137" s="3" t="s">
        <v>17</v>
      </c>
      <c r="X137" s="3" t="s">
        <v>17</v>
      </c>
      <c r="Y137" s="3" t="s">
        <v>17</v>
      </c>
      <c r="Z137" s="3">
        <v>0.83199999999999996</v>
      </c>
      <c r="AA137" s="3" t="s">
        <v>17</v>
      </c>
      <c r="AB137" s="3" t="s">
        <v>17</v>
      </c>
      <c r="AC137" s="3" t="s">
        <v>17</v>
      </c>
      <c r="AD137" s="3">
        <v>6.7000000000000004E-2</v>
      </c>
      <c r="AE137" s="3" t="s">
        <v>17</v>
      </c>
      <c r="AF137" s="3" t="s">
        <v>17</v>
      </c>
      <c r="AG137" s="3" t="s">
        <v>17</v>
      </c>
    </row>
    <row r="138" spans="1:33" x14ac:dyDescent="0.35">
      <c r="A138">
        <v>2022</v>
      </c>
      <c r="B138" t="s">
        <v>72</v>
      </c>
      <c r="C138" t="s">
        <v>69</v>
      </c>
      <c r="D138" t="s">
        <v>71</v>
      </c>
      <c r="E138" t="s">
        <v>73</v>
      </c>
      <c r="F138">
        <v>73403304</v>
      </c>
      <c r="G138" t="s">
        <v>17</v>
      </c>
      <c r="H138" t="s">
        <v>17</v>
      </c>
      <c r="I138" s="3" t="s">
        <v>17</v>
      </c>
      <c r="J138">
        <v>89047059</v>
      </c>
      <c r="K138" t="s">
        <v>17</v>
      </c>
      <c r="L138" t="s">
        <v>17</v>
      </c>
      <c r="M138" s="3" t="s">
        <v>17</v>
      </c>
      <c r="N138">
        <v>2356704</v>
      </c>
      <c r="O138" t="s">
        <v>17</v>
      </c>
      <c r="P138" t="s">
        <v>17</v>
      </c>
      <c r="Q138" s="3" t="s">
        <v>17</v>
      </c>
      <c r="R138">
        <v>75760008</v>
      </c>
      <c r="S138" t="s">
        <v>17</v>
      </c>
      <c r="T138" t="s">
        <v>17</v>
      </c>
      <c r="U138" s="3" t="s">
        <v>17</v>
      </c>
      <c r="V138" s="3">
        <v>0.82399999999999995</v>
      </c>
      <c r="W138" s="3" t="s">
        <v>17</v>
      </c>
      <c r="X138" s="3" t="s">
        <v>17</v>
      </c>
      <c r="Y138" s="3" t="s">
        <v>17</v>
      </c>
      <c r="Z138" s="3">
        <v>0.85099999999999998</v>
      </c>
      <c r="AA138" s="3" t="s">
        <v>17</v>
      </c>
      <c r="AB138" s="3" t="s">
        <v>17</v>
      </c>
      <c r="AC138" s="3" t="s">
        <v>17</v>
      </c>
      <c r="AD138" s="3">
        <v>3.1E-2</v>
      </c>
      <c r="AE138" s="3" t="s">
        <v>17</v>
      </c>
      <c r="AF138" s="3" t="s">
        <v>17</v>
      </c>
      <c r="AG138" s="3" t="s">
        <v>17</v>
      </c>
    </row>
    <row r="139" spans="1:33" x14ac:dyDescent="0.35">
      <c r="A139">
        <v>2023</v>
      </c>
      <c r="B139" t="s">
        <v>70</v>
      </c>
      <c r="C139" t="s">
        <v>69</v>
      </c>
      <c r="D139" t="s">
        <v>71</v>
      </c>
      <c r="E139" t="s">
        <v>73</v>
      </c>
      <c r="F139">
        <v>14476830</v>
      </c>
      <c r="G139" t="s">
        <v>17</v>
      </c>
      <c r="H139" t="s">
        <v>17</v>
      </c>
      <c r="I139" s="3" t="s">
        <v>17</v>
      </c>
      <c r="J139">
        <v>18403046</v>
      </c>
      <c r="K139" t="s">
        <v>17</v>
      </c>
      <c r="L139" t="s">
        <v>17</v>
      </c>
      <c r="M139" s="3" t="s">
        <v>17</v>
      </c>
      <c r="N139">
        <v>973716</v>
      </c>
      <c r="O139" t="s">
        <v>17</v>
      </c>
      <c r="P139" t="s">
        <v>17</v>
      </c>
      <c r="Q139" s="3" t="s">
        <v>17</v>
      </c>
      <c r="R139">
        <v>15450546</v>
      </c>
      <c r="S139" t="s">
        <v>17</v>
      </c>
      <c r="T139" t="s">
        <v>17</v>
      </c>
      <c r="U139" s="3" t="s">
        <v>17</v>
      </c>
      <c r="V139" s="3">
        <v>0.78700000000000003</v>
      </c>
      <c r="W139" s="3" t="s">
        <v>17</v>
      </c>
      <c r="X139" s="3" t="s">
        <v>17</v>
      </c>
      <c r="Y139" s="3" t="s">
        <v>17</v>
      </c>
      <c r="Z139" s="3">
        <v>0.84</v>
      </c>
      <c r="AA139" s="3" t="s">
        <v>17</v>
      </c>
      <c r="AB139" s="3" t="s">
        <v>17</v>
      </c>
      <c r="AC139" s="3" t="s">
        <v>17</v>
      </c>
      <c r="AD139" s="3">
        <v>6.3E-2</v>
      </c>
      <c r="AE139" s="3" t="s">
        <v>17</v>
      </c>
      <c r="AF139" s="3" t="s">
        <v>17</v>
      </c>
      <c r="AG139" s="3" t="s">
        <v>17</v>
      </c>
    </row>
    <row r="140" spans="1:33" x14ac:dyDescent="0.35">
      <c r="A140">
        <v>2023</v>
      </c>
      <c r="B140" t="s">
        <v>72</v>
      </c>
      <c r="C140" t="s">
        <v>69</v>
      </c>
      <c r="D140" t="s">
        <v>71</v>
      </c>
      <c r="E140" t="s">
        <v>73</v>
      </c>
      <c r="F140">
        <v>73912843</v>
      </c>
      <c r="G140" t="s">
        <v>17</v>
      </c>
      <c r="H140" t="s">
        <v>17</v>
      </c>
      <c r="I140" s="3" t="s">
        <v>17</v>
      </c>
      <c r="J140">
        <v>89294494</v>
      </c>
      <c r="K140" t="s">
        <v>17</v>
      </c>
      <c r="L140" t="s">
        <v>17</v>
      </c>
      <c r="M140" s="3" t="s">
        <v>17</v>
      </c>
      <c r="N140">
        <v>2419252</v>
      </c>
      <c r="O140" t="s">
        <v>17</v>
      </c>
      <c r="P140" t="s">
        <v>17</v>
      </c>
      <c r="Q140" s="3" t="s">
        <v>17</v>
      </c>
      <c r="R140">
        <v>76332095</v>
      </c>
      <c r="S140" t="s">
        <v>17</v>
      </c>
      <c r="T140" t="s">
        <v>17</v>
      </c>
      <c r="U140" s="3" t="s">
        <v>17</v>
      </c>
      <c r="V140" s="3">
        <v>0.82799999999999996</v>
      </c>
      <c r="W140" s="3" t="s">
        <v>17</v>
      </c>
      <c r="X140" s="3" t="s">
        <v>17</v>
      </c>
      <c r="Y140" s="3" t="s">
        <v>17</v>
      </c>
      <c r="Z140" s="3">
        <v>0.85499999999999998</v>
      </c>
      <c r="AA140" s="3" t="s">
        <v>17</v>
      </c>
      <c r="AB140" s="3" t="s">
        <v>17</v>
      </c>
      <c r="AC140" s="3" t="s">
        <v>17</v>
      </c>
      <c r="AD140" s="3">
        <v>3.2000000000000001E-2</v>
      </c>
      <c r="AE140" s="3" t="s">
        <v>17</v>
      </c>
      <c r="AF140" s="3" t="s">
        <v>17</v>
      </c>
      <c r="AG140" s="3" t="s">
        <v>17</v>
      </c>
    </row>
    <row r="141" spans="1:33" x14ac:dyDescent="0.35">
      <c r="A141">
        <v>2024</v>
      </c>
      <c r="B141" t="s">
        <v>70</v>
      </c>
      <c r="C141" t="s">
        <v>69</v>
      </c>
      <c r="D141" t="s">
        <v>71</v>
      </c>
      <c r="E141" t="s">
        <v>73</v>
      </c>
      <c r="F141">
        <v>14662531</v>
      </c>
      <c r="G141" t="s">
        <v>17</v>
      </c>
      <c r="H141" t="s">
        <v>17</v>
      </c>
      <c r="I141" s="3" t="s">
        <v>17</v>
      </c>
      <c r="J141">
        <v>18779849</v>
      </c>
      <c r="K141" t="s">
        <v>17</v>
      </c>
      <c r="L141" t="s">
        <v>17</v>
      </c>
      <c r="M141" s="3" t="s">
        <v>17</v>
      </c>
      <c r="N141">
        <v>1081251</v>
      </c>
      <c r="O141" t="s">
        <v>17</v>
      </c>
      <c r="P141" t="s">
        <v>17</v>
      </c>
      <c r="Q141" s="3" t="s">
        <v>17</v>
      </c>
      <c r="R141">
        <v>15743782</v>
      </c>
      <c r="S141" t="s">
        <v>17</v>
      </c>
      <c r="T141" t="s">
        <v>17</v>
      </c>
      <c r="U141" s="3" t="s">
        <v>17</v>
      </c>
      <c r="V141" s="3">
        <v>0.78100000000000003</v>
      </c>
      <c r="W141" s="3" t="s">
        <v>17</v>
      </c>
      <c r="X141" s="3" t="s">
        <v>17</v>
      </c>
      <c r="Y141" s="3" t="s">
        <v>17</v>
      </c>
      <c r="Z141" s="3">
        <v>0.83799999999999997</v>
      </c>
      <c r="AA141" s="3" t="s">
        <v>17</v>
      </c>
      <c r="AB141" s="3" t="s">
        <v>17</v>
      </c>
      <c r="AC141" s="3" t="s">
        <v>17</v>
      </c>
      <c r="AD141" s="3">
        <v>6.9000000000000006E-2</v>
      </c>
      <c r="AE141" s="3" t="s">
        <v>17</v>
      </c>
      <c r="AF141" s="3" t="s">
        <v>17</v>
      </c>
      <c r="AG141" s="3" t="s">
        <v>17</v>
      </c>
    </row>
    <row r="142" spans="1:33" x14ac:dyDescent="0.35">
      <c r="A142">
        <v>2024</v>
      </c>
      <c r="B142" t="s">
        <v>72</v>
      </c>
      <c r="C142" t="s">
        <v>69</v>
      </c>
      <c r="D142" t="s">
        <v>71</v>
      </c>
      <c r="E142" t="s">
        <v>73</v>
      </c>
      <c r="F142">
        <v>75036463</v>
      </c>
      <c r="G142" t="s">
        <v>17</v>
      </c>
      <c r="H142" t="s">
        <v>17</v>
      </c>
      <c r="I142" s="3" t="s">
        <v>17</v>
      </c>
      <c r="J142">
        <v>90429164</v>
      </c>
      <c r="K142" t="s">
        <v>17</v>
      </c>
      <c r="L142" t="s">
        <v>17</v>
      </c>
      <c r="M142" s="3" t="s">
        <v>17</v>
      </c>
      <c r="N142">
        <v>2582397</v>
      </c>
      <c r="O142" t="s">
        <v>17</v>
      </c>
      <c r="P142" t="s">
        <v>17</v>
      </c>
      <c r="Q142" s="3" t="s">
        <v>17</v>
      </c>
      <c r="R142">
        <v>77618860</v>
      </c>
      <c r="S142" t="s">
        <v>17</v>
      </c>
      <c r="T142" t="s">
        <v>17</v>
      </c>
      <c r="U142" s="3" t="s">
        <v>17</v>
      </c>
      <c r="V142" s="3">
        <v>0.83</v>
      </c>
      <c r="W142" s="3" t="s">
        <v>17</v>
      </c>
      <c r="X142" s="3" t="s">
        <v>17</v>
      </c>
      <c r="Y142" s="3" t="s">
        <v>17</v>
      </c>
      <c r="Z142" s="3">
        <v>0.85799999999999998</v>
      </c>
      <c r="AA142" s="3" t="s">
        <v>17</v>
      </c>
      <c r="AB142" s="3" t="s">
        <v>17</v>
      </c>
      <c r="AC142" s="3" t="s">
        <v>17</v>
      </c>
      <c r="AD142" s="3">
        <v>3.3000000000000002E-2</v>
      </c>
      <c r="AE142" s="3" t="s">
        <v>17</v>
      </c>
      <c r="AF142" s="3" t="s">
        <v>17</v>
      </c>
      <c r="AG142" s="3" t="s">
        <v>17</v>
      </c>
    </row>
    <row r="143" spans="1:33" x14ac:dyDescent="0.35">
      <c r="A143" t="s">
        <v>2</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workbookViewId="0"/>
  </sheetViews>
  <sheetFormatPr defaultColWidth="10.81640625" defaultRowHeight="14.5" x14ac:dyDescent="0.35"/>
  <sheetData>
    <row r="1" spans="1:6" ht="18.5" x14ac:dyDescent="0.45">
      <c r="A1" s="1" t="s">
        <v>74</v>
      </c>
    </row>
    <row r="2" spans="1:6" x14ac:dyDescent="0.35">
      <c r="A2" t="s">
        <v>5</v>
      </c>
      <c r="B2" t="s">
        <v>75</v>
      </c>
      <c r="C2" t="s">
        <v>4</v>
      </c>
      <c r="D2" t="s">
        <v>38</v>
      </c>
      <c r="E2" t="s">
        <v>6</v>
      </c>
      <c r="F2" t="s">
        <v>76</v>
      </c>
    </row>
    <row r="3" spans="1:6" x14ac:dyDescent="0.35">
      <c r="A3" t="s">
        <v>18</v>
      </c>
      <c r="B3" t="s">
        <v>77</v>
      </c>
      <c r="C3">
        <v>2020</v>
      </c>
      <c r="D3" t="s">
        <v>64</v>
      </c>
      <c r="E3" t="s">
        <v>17</v>
      </c>
      <c r="F3" s="3" t="s">
        <v>17</v>
      </c>
    </row>
    <row r="4" spans="1:6" x14ac:dyDescent="0.35">
      <c r="A4" t="s">
        <v>18</v>
      </c>
      <c r="B4" t="s">
        <v>78</v>
      </c>
      <c r="C4">
        <v>2020</v>
      </c>
      <c r="D4" t="s">
        <v>64</v>
      </c>
      <c r="E4" t="s">
        <v>17</v>
      </c>
      <c r="F4" s="3" t="s">
        <v>17</v>
      </c>
    </row>
    <row r="5" spans="1:6" x14ac:dyDescent="0.35">
      <c r="A5" t="s">
        <v>18</v>
      </c>
      <c r="B5" t="s">
        <v>77</v>
      </c>
      <c r="C5">
        <v>2021</v>
      </c>
      <c r="D5" t="s">
        <v>64</v>
      </c>
      <c r="E5">
        <v>232421</v>
      </c>
      <c r="F5" s="3">
        <v>0.442</v>
      </c>
    </row>
    <row r="6" spans="1:6" x14ac:dyDescent="0.35">
      <c r="A6" t="s">
        <v>18</v>
      </c>
      <c r="B6" t="s">
        <v>78</v>
      </c>
      <c r="C6">
        <v>2021</v>
      </c>
      <c r="D6" t="s">
        <v>64</v>
      </c>
      <c r="E6">
        <v>293006</v>
      </c>
      <c r="F6" s="3">
        <v>0.55800000000000005</v>
      </c>
    </row>
    <row r="7" spans="1:6" x14ac:dyDescent="0.35">
      <c r="A7" t="s">
        <v>18</v>
      </c>
      <c r="B7" t="s">
        <v>77</v>
      </c>
      <c r="C7">
        <v>2022</v>
      </c>
      <c r="D7" t="s">
        <v>64</v>
      </c>
      <c r="E7">
        <v>238151</v>
      </c>
      <c r="F7" s="3">
        <v>0.442</v>
      </c>
    </row>
    <row r="8" spans="1:6" x14ac:dyDescent="0.35">
      <c r="A8" t="s">
        <v>18</v>
      </c>
      <c r="B8" t="s">
        <v>78</v>
      </c>
      <c r="C8">
        <v>2022</v>
      </c>
      <c r="D8" t="s">
        <v>64</v>
      </c>
      <c r="E8">
        <v>301166</v>
      </c>
      <c r="F8" s="3">
        <v>0.55800000000000005</v>
      </c>
    </row>
    <row r="9" spans="1:6" x14ac:dyDescent="0.35">
      <c r="A9" t="s">
        <v>18</v>
      </c>
      <c r="B9" t="s">
        <v>77</v>
      </c>
      <c r="C9">
        <v>2023</v>
      </c>
      <c r="D9" t="s">
        <v>64</v>
      </c>
      <c r="E9">
        <v>235499</v>
      </c>
      <c r="F9" s="3">
        <v>0.433</v>
      </c>
    </row>
    <row r="10" spans="1:6" x14ac:dyDescent="0.35">
      <c r="A10" t="s">
        <v>18</v>
      </c>
      <c r="B10" t="s">
        <v>78</v>
      </c>
      <c r="C10">
        <v>2023</v>
      </c>
      <c r="D10" t="s">
        <v>64</v>
      </c>
      <c r="E10">
        <v>308459</v>
      </c>
      <c r="F10" s="3">
        <v>0.56699999999999995</v>
      </c>
    </row>
    <row r="11" spans="1:6" x14ac:dyDescent="0.35">
      <c r="A11" t="s">
        <v>18</v>
      </c>
      <c r="B11" t="s">
        <v>77</v>
      </c>
      <c r="C11">
        <v>2024</v>
      </c>
      <c r="D11" t="s">
        <v>64</v>
      </c>
      <c r="E11">
        <v>269199</v>
      </c>
      <c r="F11" s="3">
        <v>0.45700000000000002</v>
      </c>
    </row>
    <row r="12" spans="1:6" x14ac:dyDescent="0.35">
      <c r="A12" t="s">
        <v>18</v>
      </c>
      <c r="B12" t="s">
        <v>78</v>
      </c>
      <c r="C12">
        <v>2024</v>
      </c>
      <c r="D12" t="s">
        <v>64</v>
      </c>
      <c r="E12">
        <v>319342</v>
      </c>
      <c r="F12" s="3">
        <v>0.54300000000000004</v>
      </c>
    </row>
    <row r="13" spans="1:6" x14ac:dyDescent="0.35">
      <c r="A13" t="s">
        <v>18</v>
      </c>
      <c r="B13" t="s">
        <v>77</v>
      </c>
      <c r="C13">
        <v>2020</v>
      </c>
      <c r="D13" t="s">
        <v>69</v>
      </c>
      <c r="E13" t="s">
        <v>17</v>
      </c>
      <c r="F13" s="3" t="s">
        <v>17</v>
      </c>
    </row>
    <row r="14" spans="1:6" x14ac:dyDescent="0.35">
      <c r="A14" t="s">
        <v>18</v>
      </c>
      <c r="B14" t="s">
        <v>78</v>
      </c>
      <c r="C14">
        <v>2020</v>
      </c>
      <c r="D14" t="s">
        <v>69</v>
      </c>
      <c r="E14" t="s">
        <v>17</v>
      </c>
      <c r="F14" s="3" t="s">
        <v>17</v>
      </c>
    </row>
    <row r="15" spans="1:6" x14ac:dyDescent="0.35">
      <c r="A15" t="s">
        <v>18</v>
      </c>
      <c r="B15" t="s">
        <v>77</v>
      </c>
      <c r="C15">
        <v>2021</v>
      </c>
      <c r="D15" t="s">
        <v>69</v>
      </c>
      <c r="E15">
        <v>4905283</v>
      </c>
      <c r="F15" s="3">
        <v>0.13700000000000001</v>
      </c>
    </row>
    <row r="16" spans="1:6" x14ac:dyDescent="0.35">
      <c r="A16" t="s">
        <v>18</v>
      </c>
      <c r="B16" t="s">
        <v>78</v>
      </c>
      <c r="C16">
        <v>2021</v>
      </c>
      <c r="D16" t="s">
        <v>69</v>
      </c>
      <c r="E16">
        <v>30895718</v>
      </c>
      <c r="F16" s="3">
        <v>0.86299999999999999</v>
      </c>
    </row>
    <row r="17" spans="1:6" x14ac:dyDescent="0.35">
      <c r="A17" t="s">
        <v>18</v>
      </c>
      <c r="B17" t="s">
        <v>77</v>
      </c>
      <c r="C17">
        <v>2022</v>
      </c>
      <c r="D17" t="s">
        <v>69</v>
      </c>
      <c r="E17">
        <v>5158381</v>
      </c>
      <c r="F17" s="3">
        <v>0.14099999999999999</v>
      </c>
    </row>
    <row r="18" spans="1:6" x14ac:dyDescent="0.35">
      <c r="A18" t="s">
        <v>18</v>
      </c>
      <c r="B18" t="s">
        <v>78</v>
      </c>
      <c r="C18">
        <v>2022</v>
      </c>
      <c r="D18" t="s">
        <v>69</v>
      </c>
      <c r="E18">
        <v>31302572</v>
      </c>
      <c r="F18" s="3">
        <v>0.85899999999999999</v>
      </c>
    </row>
    <row r="19" spans="1:6" x14ac:dyDescent="0.35">
      <c r="A19" t="s">
        <v>18</v>
      </c>
      <c r="B19" t="s">
        <v>77</v>
      </c>
      <c r="C19">
        <v>2023</v>
      </c>
      <c r="D19" t="s">
        <v>69</v>
      </c>
      <c r="E19">
        <v>5339571</v>
      </c>
      <c r="F19" s="3">
        <v>0.14499999999999999</v>
      </c>
    </row>
    <row r="20" spans="1:6" x14ac:dyDescent="0.35">
      <c r="A20" t="s">
        <v>18</v>
      </c>
      <c r="B20" t="s">
        <v>78</v>
      </c>
      <c r="C20">
        <v>2023</v>
      </c>
      <c r="D20" t="s">
        <v>69</v>
      </c>
      <c r="E20">
        <v>31439207</v>
      </c>
      <c r="F20" s="3">
        <v>0.85499999999999998</v>
      </c>
    </row>
    <row r="21" spans="1:6" x14ac:dyDescent="0.35">
      <c r="A21" t="s">
        <v>18</v>
      </c>
      <c r="B21" t="s">
        <v>77</v>
      </c>
      <c r="C21">
        <v>2024</v>
      </c>
      <c r="D21" t="s">
        <v>69</v>
      </c>
      <c r="E21">
        <v>5672394</v>
      </c>
      <c r="F21" s="3">
        <v>0.151</v>
      </c>
    </row>
    <row r="22" spans="1:6" x14ac:dyDescent="0.35">
      <c r="A22" t="s">
        <v>18</v>
      </c>
      <c r="B22" t="s">
        <v>78</v>
      </c>
      <c r="C22">
        <v>2024</v>
      </c>
      <c r="D22" t="s">
        <v>69</v>
      </c>
      <c r="E22">
        <v>31983801</v>
      </c>
      <c r="F22" s="3">
        <v>0.84899999999999998</v>
      </c>
    </row>
    <row r="23" spans="1:6" x14ac:dyDescent="0.35">
      <c r="A23" t="s">
        <v>2</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
  <sheetViews>
    <sheetView workbookViewId="0"/>
  </sheetViews>
  <sheetFormatPr defaultColWidth="10.81640625" defaultRowHeight="14.5" x14ac:dyDescent="0.35"/>
  <sheetData>
    <row r="1" spans="1:6" ht="18.5" x14ac:dyDescent="0.45">
      <c r="A1" s="1" t="s">
        <v>79</v>
      </c>
    </row>
    <row r="2" spans="1:6" x14ac:dyDescent="0.35">
      <c r="A2" t="s">
        <v>5</v>
      </c>
      <c r="B2" t="s">
        <v>75</v>
      </c>
      <c r="C2" t="s">
        <v>4</v>
      </c>
      <c r="D2" t="s">
        <v>38</v>
      </c>
      <c r="E2" t="s">
        <v>6</v>
      </c>
      <c r="F2" t="s">
        <v>76</v>
      </c>
    </row>
    <row r="3" spans="1:6" x14ac:dyDescent="0.35">
      <c r="A3" t="s">
        <v>20</v>
      </c>
      <c r="B3" t="s">
        <v>77</v>
      </c>
      <c r="C3">
        <v>2020</v>
      </c>
      <c r="D3" t="s">
        <v>64</v>
      </c>
      <c r="E3" t="s">
        <v>17</v>
      </c>
      <c r="F3" s="3" t="s">
        <v>17</v>
      </c>
    </row>
    <row r="4" spans="1:6" x14ac:dyDescent="0.35">
      <c r="A4" t="s">
        <v>20</v>
      </c>
      <c r="B4" t="s">
        <v>78</v>
      </c>
      <c r="C4">
        <v>2020</v>
      </c>
      <c r="D4" t="s">
        <v>64</v>
      </c>
      <c r="E4" t="s">
        <v>17</v>
      </c>
      <c r="F4" s="3" t="s">
        <v>17</v>
      </c>
    </row>
    <row r="5" spans="1:6" x14ac:dyDescent="0.35">
      <c r="A5" t="s">
        <v>20</v>
      </c>
      <c r="B5" t="s">
        <v>77</v>
      </c>
      <c r="C5">
        <v>2021</v>
      </c>
      <c r="D5" t="s">
        <v>64</v>
      </c>
      <c r="E5">
        <v>153936</v>
      </c>
      <c r="F5" s="3">
        <v>0.44400000000000001</v>
      </c>
    </row>
    <row r="6" spans="1:6" x14ac:dyDescent="0.35">
      <c r="A6" t="s">
        <v>20</v>
      </c>
      <c r="B6" t="s">
        <v>78</v>
      </c>
      <c r="C6">
        <v>2021</v>
      </c>
      <c r="D6" t="s">
        <v>64</v>
      </c>
      <c r="E6">
        <v>192960</v>
      </c>
      <c r="F6" s="3">
        <v>0.55600000000000005</v>
      </c>
    </row>
    <row r="7" spans="1:6" x14ac:dyDescent="0.35">
      <c r="A7" t="s">
        <v>20</v>
      </c>
      <c r="B7" t="s">
        <v>77</v>
      </c>
      <c r="C7">
        <v>2022</v>
      </c>
      <c r="D7" t="s">
        <v>64</v>
      </c>
      <c r="E7">
        <v>160691</v>
      </c>
      <c r="F7" s="3">
        <v>0.439</v>
      </c>
    </row>
    <row r="8" spans="1:6" x14ac:dyDescent="0.35">
      <c r="A8" t="s">
        <v>20</v>
      </c>
      <c r="B8" t="s">
        <v>78</v>
      </c>
      <c r="C8">
        <v>2022</v>
      </c>
      <c r="D8" t="s">
        <v>64</v>
      </c>
      <c r="E8">
        <v>205693</v>
      </c>
      <c r="F8" s="3">
        <v>0.56100000000000005</v>
      </c>
    </row>
    <row r="9" spans="1:6" x14ac:dyDescent="0.35">
      <c r="A9" t="s">
        <v>20</v>
      </c>
      <c r="B9" t="s">
        <v>77</v>
      </c>
      <c r="C9">
        <v>2023</v>
      </c>
      <c r="D9" t="s">
        <v>64</v>
      </c>
      <c r="E9">
        <v>160132</v>
      </c>
      <c r="F9" s="3">
        <v>0.433</v>
      </c>
    </row>
    <row r="10" spans="1:6" x14ac:dyDescent="0.35">
      <c r="A10" t="s">
        <v>20</v>
      </c>
      <c r="B10" t="s">
        <v>78</v>
      </c>
      <c r="C10">
        <v>2023</v>
      </c>
      <c r="D10" t="s">
        <v>64</v>
      </c>
      <c r="E10">
        <v>209908</v>
      </c>
      <c r="F10" s="3">
        <v>0.56699999999999995</v>
      </c>
    </row>
    <row r="11" spans="1:6" x14ac:dyDescent="0.35">
      <c r="A11" t="s">
        <v>20</v>
      </c>
      <c r="B11" t="s">
        <v>77</v>
      </c>
      <c r="C11">
        <v>2024</v>
      </c>
      <c r="D11" t="s">
        <v>64</v>
      </c>
      <c r="E11">
        <v>162883</v>
      </c>
      <c r="F11" s="3">
        <v>0.44600000000000001</v>
      </c>
    </row>
    <row r="12" spans="1:6" x14ac:dyDescent="0.35">
      <c r="A12" t="s">
        <v>20</v>
      </c>
      <c r="B12" t="s">
        <v>78</v>
      </c>
      <c r="C12">
        <v>2024</v>
      </c>
      <c r="D12" t="s">
        <v>64</v>
      </c>
      <c r="E12">
        <v>202036</v>
      </c>
      <c r="F12" s="3">
        <v>0.55400000000000005</v>
      </c>
    </row>
    <row r="13" spans="1:6" x14ac:dyDescent="0.35">
      <c r="A13" t="s">
        <v>20</v>
      </c>
      <c r="B13" t="s">
        <v>77</v>
      </c>
      <c r="C13">
        <v>2020</v>
      </c>
      <c r="D13" t="s">
        <v>69</v>
      </c>
      <c r="E13" t="s">
        <v>17</v>
      </c>
      <c r="F13" s="3" t="s">
        <v>17</v>
      </c>
    </row>
    <row r="14" spans="1:6" x14ac:dyDescent="0.35">
      <c r="A14" t="s">
        <v>20</v>
      </c>
      <c r="B14" t="s">
        <v>78</v>
      </c>
      <c r="C14">
        <v>2020</v>
      </c>
      <c r="D14" t="s">
        <v>69</v>
      </c>
      <c r="E14" t="s">
        <v>17</v>
      </c>
      <c r="F14" s="3" t="s">
        <v>17</v>
      </c>
    </row>
    <row r="15" spans="1:6" x14ac:dyDescent="0.35">
      <c r="A15" t="s">
        <v>20</v>
      </c>
      <c r="B15" t="s">
        <v>77</v>
      </c>
      <c r="C15">
        <v>2021</v>
      </c>
      <c r="D15" t="s">
        <v>69</v>
      </c>
      <c r="E15">
        <v>3953866</v>
      </c>
      <c r="F15" s="3">
        <v>0.127</v>
      </c>
    </row>
    <row r="16" spans="1:6" x14ac:dyDescent="0.35">
      <c r="A16" t="s">
        <v>20</v>
      </c>
      <c r="B16" t="s">
        <v>78</v>
      </c>
      <c r="C16">
        <v>2021</v>
      </c>
      <c r="D16" t="s">
        <v>69</v>
      </c>
      <c r="E16">
        <v>27103931</v>
      </c>
      <c r="F16" s="3">
        <v>0.873</v>
      </c>
    </row>
    <row r="17" spans="1:6" x14ac:dyDescent="0.35">
      <c r="A17" t="s">
        <v>20</v>
      </c>
      <c r="B17" t="s">
        <v>77</v>
      </c>
      <c r="C17">
        <v>2022</v>
      </c>
      <c r="D17" t="s">
        <v>69</v>
      </c>
      <c r="E17">
        <v>4145961</v>
      </c>
      <c r="F17" s="3">
        <v>0.13200000000000001</v>
      </c>
    </row>
    <row r="18" spans="1:6" x14ac:dyDescent="0.35">
      <c r="A18" t="s">
        <v>20</v>
      </c>
      <c r="B18" t="s">
        <v>78</v>
      </c>
      <c r="C18">
        <v>2022</v>
      </c>
      <c r="D18" t="s">
        <v>69</v>
      </c>
      <c r="E18">
        <v>27284286</v>
      </c>
      <c r="F18" s="3">
        <v>0.86799999999999999</v>
      </c>
    </row>
    <row r="19" spans="1:6" x14ac:dyDescent="0.35">
      <c r="A19" t="s">
        <v>20</v>
      </c>
      <c r="B19" t="s">
        <v>77</v>
      </c>
      <c r="C19">
        <v>2023</v>
      </c>
      <c r="D19" t="s">
        <v>69</v>
      </c>
      <c r="E19">
        <v>4287467</v>
      </c>
      <c r="F19" s="3">
        <v>0.13600000000000001</v>
      </c>
    </row>
    <row r="20" spans="1:6" x14ac:dyDescent="0.35">
      <c r="A20" t="s">
        <v>20</v>
      </c>
      <c r="B20" t="s">
        <v>78</v>
      </c>
      <c r="C20">
        <v>2023</v>
      </c>
      <c r="D20" t="s">
        <v>69</v>
      </c>
      <c r="E20">
        <v>27276330</v>
      </c>
      <c r="F20" s="3">
        <v>0.86399999999999999</v>
      </c>
    </row>
    <row r="21" spans="1:6" x14ac:dyDescent="0.35">
      <c r="A21" t="s">
        <v>20</v>
      </c>
      <c r="B21" t="s">
        <v>77</v>
      </c>
      <c r="C21">
        <v>2024</v>
      </c>
      <c r="D21" t="s">
        <v>69</v>
      </c>
      <c r="E21">
        <v>4537113</v>
      </c>
      <c r="F21" s="3">
        <v>0.14199999999999999</v>
      </c>
    </row>
    <row r="22" spans="1:6" x14ac:dyDescent="0.35">
      <c r="A22" t="s">
        <v>20</v>
      </c>
      <c r="B22" t="s">
        <v>78</v>
      </c>
      <c r="C22">
        <v>2024</v>
      </c>
      <c r="D22" t="s">
        <v>69</v>
      </c>
      <c r="E22">
        <v>27457995</v>
      </c>
      <c r="F22" s="3">
        <v>0.85799999999999998</v>
      </c>
    </row>
    <row r="23" spans="1:6" x14ac:dyDescent="0.35">
      <c r="A23" t="s">
        <v>2</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3"/>
  <sheetViews>
    <sheetView workbookViewId="0">
      <selection activeCell="L2" sqref="L2"/>
    </sheetView>
  </sheetViews>
  <sheetFormatPr defaultColWidth="10.81640625" defaultRowHeight="14.5" x14ac:dyDescent="0.35"/>
  <sheetData>
    <row r="1" spans="1:15" ht="18.5" x14ac:dyDescent="0.45">
      <c r="A1" s="1" t="s">
        <v>80</v>
      </c>
    </row>
    <row r="2" spans="1:15" x14ac:dyDescent="0.35">
      <c r="A2" t="s">
        <v>5</v>
      </c>
      <c r="B2" t="s">
        <v>75</v>
      </c>
      <c r="C2" t="s">
        <v>81</v>
      </c>
      <c r="D2" t="s">
        <v>4</v>
      </c>
      <c r="E2" t="s">
        <v>6</v>
      </c>
      <c r="F2" t="s">
        <v>82</v>
      </c>
      <c r="G2" t="s">
        <v>13</v>
      </c>
      <c r="H2" t="s">
        <v>83</v>
      </c>
      <c r="I2" t="s">
        <v>84</v>
      </c>
      <c r="J2" t="s">
        <v>10</v>
      </c>
      <c r="K2" t="s">
        <v>85</v>
      </c>
      <c r="L2" t="s">
        <v>86</v>
      </c>
      <c r="M2" t="s">
        <v>87</v>
      </c>
      <c r="N2" t="s">
        <v>88</v>
      </c>
      <c r="O2" t="s">
        <v>89</v>
      </c>
    </row>
    <row r="3" spans="1:15" x14ac:dyDescent="0.35">
      <c r="A3" t="s">
        <v>18</v>
      </c>
      <c r="B3" t="s">
        <v>77</v>
      </c>
      <c r="C3">
        <v>25</v>
      </c>
      <c r="D3">
        <v>2024</v>
      </c>
      <c r="E3">
        <v>58727</v>
      </c>
      <c r="F3">
        <v>4377</v>
      </c>
      <c r="G3" s="3">
        <v>7.4999999999999997E-2</v>
      </c>
      <c r="H3" t="s">
        <v>90</v>
      </c>
      <c r="I3" s="3">
        <v>0.218</v>
      </c>
      <c r="J3" t="s">
        <v>91</v>
      </c>
      <c r="K3">
        <v>2021</v>
      </c>
      <c r="L3">
        <v>59365</v>
      </c>
      <c r="M3">
        <v>4910</v>
      </c>
      <c r="N3" s="3">
        <v>8.3000000000000004E-2</v>
      </c>
      <c r="O3" s="3">
        <v>-4.0000000000000001E-3</v>
      </c>
    </row>
    <row r="4" spans="1:15" x14ac:dyDescent="0.35">
      <c r="A4" t="s">
        <v>18</v>
      </c>
      <c r="B4" t="s">
        <v>77</v>
      </c>
      <c r="C4">
        <v>25</v>
      </c>
      <c r="D4">
        <v>2024</v>
      </c>
      <c r="E4">
        <v>29941</v>
      </c>
      <c r="F4">
        <v>3572</v>
      </c>
      <c r="G4" s="3">
        <v>0.11899999999999999</v>
      </c>
      <c r="H4" t="s">
        <v>92</v>
      </c>
      <c r="I4" s="3">
        <v>0.111</v>
      </c>
      <c r="J4" t="s">
        <v>91</v>
      </c>
      <c r="K4">
        <v>2021</v>
      </c>
      <c r="L4">
        <v>26463</v>
      </c>
      <c r="M4">
        <v>3031</v>
      </c>
      <c r="N4" s="3">
        <v>0.115</v>
      </c>
      <c r="O4" s="3">
        <v>4.3999999999999997E-2</v>
      </c>
    </row>
    <row r="5" spans="1:15" x14ac:dyDescent="0.35">
      <c r="A5" t="s">
        <v>18</v>
      </c>
      <c r="B5" t="s">
        <v>77</v>
      </c>
      <c r="C5">
        <v>25</v>
      </c>
      <c r="D5">
        <v>2024</v>
      </c>
      <c r="E5">
        <v>22726</v>
      </c>
      <c r="F5">
        <v>3049</v>
      </c>
      <c r="G5" s="3">
        <v>0.13400000000000001</v>
      </c>
      <c r="H5" t="s">
        <v>93</v>
      </c>
      <c r="I5" s="3">
        <v>8.4000000000000005E-2</v>
      </c>
      <c r="J5" t="s">
        <v>91</v>
      </c>
      <c r="K5">
        <v>2021</v>
      </c>
      <c r="L5">
        <v>28677</v>
      </c>
      <c r="M5">
        <v>2711</v>
      </c>
      <c r="N5" s="3">
        <v>9.5000000000000001E-2</v>
      </c>
      <c r="O5" s="3">
        <v>-6.9000000000000006E-2</v>
      </c>
    </row>
    <row r="6" spans="1:15" x14ac:dyDescent="0.35">
      <c r="A6" t="s">
        <v>18</v>
      </c>
      <c r="B6" t="s">
        <v>77</v>
      </c>
      <c r="C6">
        <v>25</v>
      </c>
      <c r="D6">
        <v>2024</v>
      </c>
      <c r="E6">
        <v>17342</v>
      </c>
      <c r="F6">
        <v>2447</v>
      </c>
      <c r="G6" s="3">
        <v>0.14099999999999999</v>
      </c>
      <c r="H6" t="s">
        <v>94</v>
      </c>
      <c r="I6" s="3">
        <v>6.4000000000000001E-2</v>
      </c>
      <c r="J6" t="s">
        <v>91</v>
      </c>
      <c r="K6">
        <v>2021</v>
      </c>
      <c r="L6">
        <v>5543</v>
      </c>
      <c r="M6">
        <v>1260</v>
      </c>
      <c r="N6" s="3">
        <v>0.22700000000000001</v>
      </c>
      <c r="O6" s="3">
        <v>0.71</v>
      </c>
    </row>
    <row r="7" spans="1:15" x14ac:dyDescent="0.35">
      <c r="A7" t="s">
        <v>18</v>
      </c>
      <c r="B7" t="s">
        <v>77</v>
      </c>
      <c r="C7">
        <v>25</v>
      </c>
      <c r="D7">
        <v>2024</v>
      </c>
      <c r="E7">
        <v>16869</v>
      </c>
      <c r="F7">
        <v>2330</v>
      </c>
      <c r="G7" s="3">
        <v>0.13800000000000001</v>
      </c>
      <c r="H7" t="s">
        <v>95</v>
      </c>
      <c r="I7" s="3">
        <v>6.3E-2</v>
      </c>
      <c r="J7" t="s">
        <v>91</v>
      </c>
      <c r="K7">
        <v>2021</v>
      </c>
      <c r="L7">
        <v>19229</v>
      </c>
      <c r="M7">
        <v>2079</v>
      </c>
      <c r="N7" s="3">
        <v>0.108</v>
      </c>
      <c r="O7" s="3">
        <v>-4.1000000000000002E-2</v>
      </c>
    </row>
    <row r="8" spans="1:15" x14ac:dyDescent="0.35">
      <c r="A8" t="s">
        <v>18</v>
      </c>
      <c r="B8" t="s">
        <v>77</v>
      </c>
      <c r="C8">
        <v>25</v>
      </c>
      <c r="D8">
        <v>2024</v>
      </c>
      <c r="E8">
        <v>13234</v>
      </c>
      <c r="F8">
        <v>2429</v>
      </c>
      <c r="G8" s="3">
        <v>0.184</v>
      </c>
      <c r="H8" t="s">
        <v>96</v>
      </c>
      <c r="I8" s="3">
        <v>4.9000000000000002E-2</v>
      </c>
      <c r="J8" t="s">
        <v>91</v>
      </c>
      <c r="K8">
        <v>2021</v>
      </c>
      <c r="L8">
        <v>7026</v>
      </c>
      <c r="M8">
        <v>1324</v>
      </c>
      <c r="N8" s="3">
        <v>0.188</v>
      </c>
      <c r="O8" s="3">
        <v>0.29499999999999998</v>
      </c>
    </row>
    <row r="9" spans="1:15" x14ac:dyDescent="0.35">
      <c r="A9" t="s">
        <v>18</v>
      </c>
      <c r="B9" t="s">
        <v>77</v>
      </c>
      <c r="C9">
        <v>25</v>
      </c>
      <c r="D9">
        <v>2024</v>
      </c>
      <c r="E9">
        <v>11413</v>
      </c>
      <c r="F9">
        <v>1750</v>
      </c>
      <c r="G9" s="3">
        <v>0.153</v>
      </c>
      <c r="H9" t="s">
        <v>97</v>
      </c>
      <c r="I9" s="3">
        <v>4.2000000000000003E-2</v>
      </c>
      <c r="J9" t="s">
        <v>91</v>
      </c>
      <c r="K9">
        <v>2021</v>
      </c>
      <c r="L9">
        <v>11206</v>
      </c>
      <c r="M9">
        <v>1409</v>
      </c>
      <c r="N9" s="3">
        <v>0.126</v>
      </c>
      <c r="O9" s="3">
        <v>6.0000000000000001E-3</v>
      </c>
    </row>
    <row r="10" spans="1:15" x14ac:dyDescent="0.35">
      <c r="A10" t="s">
        <v>18</v>
      </c>
      <c r="B10" t="s">
        <v>77</v>
      </c>
      <c r="C10">
        <v>25</v>
      </c>
      <c r="D10">
        <v>2024</v>
      </c>
      <c r="E10">
        <v>10223</v>
      </c>
      <c r="F10">
        <v>3309</v>
      </c>
      <c r="G10" s="3">
        <v>0.32400000000000001</v>
      </c>
      <c r="H10" t="s">
        <v>98</v>
      </c>
      <c r="I10" s="3">
        <v>3.7999999999999999E-2</v>
      </c>
      <c r="J10" t="s">
        <v>91</v>
      </c>
      <c r="K10">
        <v>2021</v>
      </c>
      <c r="L10">
        <v>894</v>
      </c>
      <c r="M10">
        <v>419</v>
      </c>
      <c r="N10" s="3">
        <v>0.46800000000000003</v>
      </c>
      <c r="O10" s="3">
        <v>3.4780000000000002</v>
      </c>
    </row>
    <row r="11" spans="1:15" x14ac:dyDescent="0.35">
      <c r="A11" t="s">
        <v>18</v>
      </c>
      <c r="B11" t="s">
        <v>77</v>
      </c>
      <c r="C11">
        <v>25</v>
      </c>
      <c r="D11">
        <v>2024</v>
      </c>
      <c r="E11">
        <v>8718</v>
      </c>
      <c r="F11">
        <v>1801</v>
      </c>
      <c r="G11" s="3">
        <v>0.20699999999999999</v>
      </c>
      <c r="H11" t="s">
        <v>99</v>
      </c>
      <c r="I11" s="3">
        <v>3.2000000000000001E-2</v>
      </c>
      <c r="J11" t="s">
        <v>91</v>
      </c>
      <c r="K11">
        <v>2021</v>
      </c>
      <c r="L11">
        <v>9425</v>
      </c>
      <c r="M11">
        <v>1748</v>
      </c>
      <c r="N11" s="3">
        <v>0.185</v>
      </c>
      <c r="O11" s="3">
        <v>-2.5000000000000001E-2</v>
      </c>
    </row>
    <row r="12" spans="1:15" x14ac:dyDescent="0.35">
      <c r="A12" t="s">
        <v>18</v>
      </c>
      <c r="B12" t="s">
        <v>77</v>
      </c>
      <c r="C12">
        <v>25</v>
      </c>
      <c r="D12">
        <v>2024</v>
      </c>
      <c r="E12">
        <v>6555</v>
      </c>
      <c r="F12">
        <v>1554</v>
      </c>
      <c r="G12" s="3">
        <v>0.23699999999999999</v>
      </c>
      <c r="H12" t="s">
        <v>100</v>
      </c>
      <c r="I12" s="3">
        <v>2.4E-2</v>
      </c>
      <c r="J12" t="s">
        <v>91</v>
      </c>
      <c r="K12">
        <v>2021</v>
      </c>
      <c r="L12">
        <v>2199</v>
      </c>
      <c r="M12">
        <v>879</v>
      </c>
      <c r="N12" s="3">
        <v>0.4</v>
      </c>
      <c r="O12" s="3">
        <v>0.66</v>
      </c>
    </row>
    <row r="13" spans="1:15" x14ac:dyDescent="0.35">
      <c r="A13" t="s">
        <v>20</v>
      </c>
      <c r="B13" t="s">
        <v>77</v>
      </c>
      <c r="C13">
        <v>25</v>
      </c>
      <c r="D13">
        <v>2024</v>
      </c>
      <c r="E13">
        <v>55526</v>
      </c>
      <c r="F13">
        <v>4264</v>
      </c>
      <c r="G13" s="3">
        <v>7.6999999999999999E-2</v>
      </c>
      <c r="H13" t="s">
        <v>90</v>
      </c>
      <c r="I13" s="3">
        <v>0.34100000000000003</v>
      </c>
      <c r="J13" t="s">
        <v>101</v>
      </c>
      <c r="K13">
        <v>2021</v>
      </c>
      <c r="L13">
        <v>56451</v>
      </c>
      <c r="M13">
        <v>4587</v>
      </c>
      <c r="N13" s="3">
        <v>8.1000000000000003E-2</v>
      </c>
      <c r="O13" s="3">
        <v>-5.0000000000000001E-3</v>
      </c>
    </row>
    <row r="14" spans="1:15" x14ac:dyDescent="0.35">
      <c r="A14" t="s">
        <v>20</v>
      </c>
      <c r="B14" t="s">
        <v>77</v>
      </c>
      <c r="C14">
        <v>25</v>
      </c>
      <c r="D14">
        <v>2024</v>
      </c>
      <c r="E14">
        <v>16149</v>
      </c>
      <c r="F14">
        <v>2435</v>
      </c>
      <c r="G14" s="3">
        <v>0.151</v>
      </c>
      <c r="H14" t="s">
        <v>95</v>
      </c>
      <c r="I14" s="3">
        <v>9.9000000000000005E-2</v>
      </c>
      <c r="J14" t="s">
        <v>101</v>
      </c>
      <c r="K14">
        <v>2021</v>
      </c>
      <c r="L14">
        <v>18793</v>
      </c>
      <c r="M14">
        <v>2087</v>
      </c>
      <c r="N14" s="3">
        <v>0.111</v>
      </c>
      <c r="O14" s="3">
        <v>-4.7E-2</v>
      </c>
    </row>
    <row r="15" spans="1:15" x14ac:dyDescent="0.35">
      <c r="A15" t="s">
        <v>20</v>
      </c>
      <c r="B15" t="s">
        <v>77</v>
      </c>
      <c r="C15">
        <v>25</v>
      </c>
      <c r="D15">
        <v>2024</v>
      </c>
      <c r="E15">
        <v>12555</v>
      </c>
      <c r="F15">
        <v>2314</v>
      </c>
      <c r="G15" s="3">
        <v>0.184</v>
      </c>
      <c r="H15" t="s">
        <v>96</v>
      </c>
      <c r="I15" s="3">
        <v>7.6999999999999999E-2</v>
      </c>
      <c r="J15" t="s">
        <v>101</v>
      </c>
      <c r="K15">
        <v>2021</v>
      </c>
      <c r="L15">
        <v>6964</v>
      </c>
      <c r="M15">
        <v>1334</v>
      </c>
      <c r="N15" s="3">
        <v>0.192</v>
      </c>
      <c r="O15" s="3">
        <v>0.26800000000000002</v>
      </c>
    </row>
    <row r="16" spans="1:15" x14ac:dyDescent="0.35">
      <c r="A16" t="s">
        <v>20</v>
      </c>
      <c r="B16" t="s">
        <v>77</v>
      </c>
      <c r="C16">
        <v>25</v>
      </c>
      <c r="D16">
        <v>2024</v>
      </c>
      <c r="E16">
        <v>11000</v>
      </c>
      <c r="F16">
        <v>1687</v>
      </c>
      <c r="G16" s="3">
        <v>0.153</v>
      </c>
      <c r="H16" t="s">
        <v>97</v>
      </c>
      <c r="I16" s="3">
        <v>6.8000000000000005E-2</v>
      </c>
      <c r="J16" t="s">
        <v>101</v>
      </c>
      <c r="K16">
        <v>2021</v>
      </c>
      <c r="L16">
        <v>10542</v>
      </c>
      <c r="M16">
        <v>1473</v>
      </c>
      <c r="N16" s="3">
        <v>0.14000000000000001</v>
      </c>
      <c r="O16" s="3">
        <v>1.4E-2</v>
      </c>
    </row>
    <row r="17" spans="1:15" x14ac:dyDescent="0.35">
      <c r="A17" t="s">
        <v>20</v>
      </c>
      <c r="B17" t="s">
        <v>77</v>
      </c>
      <c r="C17">
        <v>25</v>
      </c>
      <c r="D17">
        <v>2024</v>
      </c>
      <c r="E17">
        <v>8718</v>
      </c>
      <c r="F17">
        <v>1801</v>
      </c>
      <c r="G17" s="3">
        <v>0.20699999999999999</v>
      </c>
      <c r="H17" t="s">
        <v>99</v>
      </c>
      <c r="I17" s="3">
        <v>5.3999999999999999E-2</v>
      </c>
      <c r="J17" t="s">
        <v>101</v>
      </c>
      <c r="K17">
        <v>2021</v>
      </c>
      <c r="L17">
        <v>9425</v>
      </c>
      <c r="M17">
        <v>1748</v>
      </c>
      <c r="N17" s="3">
        <v>0.185</v>
      </c>
      <c r="O17" s="3">
        <v>-2.5000000000000001E-2</v>
      </c>
    </row>
    <row r="18" spans="1:15" x14ac:dyDescent="0.35">
      <c r="A18" t="s">
        <v>20</v>
      </c>
      <c r="B18" t="s">
        <v>77</v>
      </c>
      <c r="C18">
        <v>25</v>
      </c>
      <c r="D18">
        <v>2024</v>
      </c>
      <c r="E18">
        <v>6177</v>
      </c>
      <c r="F18">
        <v>2025</v>
      </c>
      <c r="G18" s="3">
        <v>0.32800000000000001</v>
      </c>
      <c r="H18" t="s">
        <v>102</v>
      </c>
      <c r="I18" s="3">
        <v>3.7999999999999999E-2</v>
      </c>
      <c r="J18" t="s">
        <v>101</v>
      </c>
      <c r="K18">
        <v>2021</v>
      </c>
      <c r="L18">
        <v>2448</v>
      </c>
      <c r="M18">
        <v>872</v>
      </c>
      <c r="N18" s="3">
        <v>0.35599999999999998</v>
      </c>
      <c r="O18" s="3">
        <v>0.50800000000000001</v>
      </c>
    </row>
    <row r="19" spans="1:15" x14ac:dyDescent="0.35">
      <c r="A19" t="s">
        <v>20</v>
      </c>
      <c r="B19" t="s">
        <v>77</v>
      </c>
      <c r="C19">
        <v>25</v>
      </c>
      <c r="D19">
        <v>2024</v>
      </c>
      <c r="E19">
        <v>5737</v>
      </c>
      <c r="F19">
        <v>1284</v>
      </c>
      <c r="G19" s="3">
        <v>0.224</v>
      </c>
      <c r="H19" t="s">
        <v>103</v>
      </c>
      <c r="I19" s="3">
        <v>3.5000000000000003E-2</v>
      </c>
      <c r="J19" t="s">
        <v>101</v>
      </c>
      <c r="K19">
        <v>2021</v>
      </c>
      <c r="L19">
        <v>6067</v>
      </c>
      <c r="M19">
        <v>1297</v>
      </c>
      <c r="N19" s="3">
        <v>0.214</v>
      </c>
      <c r="O19" s="3">
        <v>-1.7999999999999999E-2</v>
      </c>
    </row>
    <row r="20" spans="1:15" x14ac:dyDescent="0.35">
      <c r="A20" t="s">
        <v>20</v>
      </c>
      <c r="B20" t="s">
        <v>77</v>
      </c>
      <c r="C20">
        <v>25</v>
      </c>
      <c r="D20">
        <v>2024</v>
      </c>
      <c r="E20">
        <v>5520</v>
      </c>
      <c r="F20">
        <v>1367</v>
      </c>
      <c r="G20" s="3">
        <v>0.248</v>
      </c>
      <c r="H20" t="s">
        <v>100</v>
      </c>
      <c r="I20" s="3">
        <v>3.4000000000000002E-2</v>
      </c>
      <c r="J20" t="s">
        <v>101</v>
      </c>
      <c r="K20">
        <v>2021</v>
      </c>
      <c r="L20">
        <v>2021</v>
      </c>
      <c r="M20">
        <v>871</v>
      </c>
      <c r="N20" s="3">
        <v>0.43099999999999999</v>
      </c>
      <c r="O20" s="3">
        <v>0.57699999999999996</v>
      </c>
    </row>
    <row r="21" spans="1:15" x14ac:dyDescent="0.35">
      <c r="A21" t="s">
        <v>20</v>
      </c>
      <c r="B21" t="s">
        <v>77</v>
      </c>
      <c r="C21">
        <v>25</v>
      </c>
      <c r="D21">
        <v>2024</v>
      </c>
      <c r="E21">
        <v>5325</v>
      </c>
      <c r="F21">
        <v>981</v>
      </c>
      <c r="G21" s="3">
        <v>0.184</v>
      </c>
      <c r="H21" t="s">
        <v>104</v>
      </c>
      <c r="I21" s="3">
        <v>3.3000000000000002E-2</v>
      </c>
      <c r="J21" t="s">
        <v>101</v>
      </c>
      <c r="K21">
        <v>2021</v>
      </c>
      <c r="L21">
        <v>2967</v>
      </c>
      <c r="M21">
        <v>792</v>
      </c>
      <c r="N21" s="3">
        <v>0.26700000000000002</v>
      </c>
      <c r="O21" s="3">
        <v>0.26500000000000001</v>
      </c>
    </row>
    <row r="22" spans="1:15" x14ac:dyDescent="0.35">
      <c r="A22" t="s">
        <v>20</v>
      </c>
      <c r="B22" t="s">
        <v>77</v>
      </c>
      <c r="C22">
        <v>25</v>
      </c>
      <c r="D22">
        <v>2024</v>
      </c>
      <c r="E22">
        <v>4889</v>
      </c>
      <c r="F22">
        <v>1467</v>
      </c>
      <c r="G22" s="3">
        <v>0.3</v>
      </c>
      <c r="H22" t="s">
        <v>105</v>
      </c>
      <c r="I22" s="3">
        <v>0.03</v>
      </c>
      <c r="J22" t="s">
        <v>101</v>
      </c>
      <c r="K22">
        <v>2021</v>
      </c>
      <c r="L22">
        <v>2330</v>
      </c>
      <c r="M22">
        <v>723</v>
      </c>
      <c r="N22" s="3">
        <v>0.31</v>
      </c>
      <c r="O22" s="3">
        <v>0.36599999999999999</v>
      </c>
    </row>
    <row r="23" spans="1:15" x14ac:dyDescent="0.35">
      <c r="A23" t="s">
        <v>2</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
  <sheetViews>
    <sheetView workbookViewId="0"/>
  </sheetViews>
  <sheetFormatPr defaultColWidth="10.81640625" defaultRowHeight="14.5" x14ac:dyDescent="0.35"/>
  <sheetData>
    <row r="1" spans="1:7" ht="18.5" x14ac:dyDescent="0.45">
      <c r="A1" s="1" t="s">
        <v>106</v>
      </c>
    </row>
    <row r="2" spans="1:7" x14ac:dyDescent="0.35">
      <c r="A2" t="s">
        <v>4</v>
      </c>
      <c r="B2" t="s">
        <v>107</v>
      </c>
      <c r="C2" t="s">
        <v>5</v>
      </c>
      <c r="D2" t="s">
        <v>75</v>
      </c>
      <c r="E2" t="s">
        <v>6</v>
      </c>
      <c r="F2" t="s">
        <v>7</v>
      </c>
      <c r="G2" t="s">
        <v>84</v>
      </c>
    </row>
    <row r="3" spans="1:7" x14ac:dyDescent="0.35">
      <c r="A3">
        <v>2024</v>
      </c>
      <c r="B3" t="s">
        <v>108</v>
      </c>
      <c r="C3" t="s">
        <v>18</v>
      </c>
      <c r="D3" t="s">
        <v>77</v>
      </c>
      <c r="E3">
        <v>115316</v>
      </c>
      <c r="F3">
        <v>755</v>
      </c>
      <c r="G3" s="3">
        <v>0.42799999999999999</v>
      </c>
    </row>
    <row r="4" spans="1:7" x14ac:dyDescent="0.35">
      <c r="A4">
        <v>2024</v>
      </c>
      <c r="B4" t="s">
        <v>109</v>
      </c>
      <c r="C4" t="s">
        <v>18</v>
      </c>
      <c r="D4" t="s">
        <v>77</v>
      </c>
      <c r="E4">
        <v>153883</v>
      </c>
      <c r="F4">
        <v>1157</v>
      </c>
      <c r="G4" s="3">
        <v>0.57199999999999995</v>
      </c>
    </row>
    <row r="5" spans="1:7" x14ac:dyDescent="0.35">
      <c r="A5" t="s">
        <v>2</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7"/>
  <sheetViews>
    <sheetView workbookViewId="0"/>
  </sheetViews>
  <sheetFormatPr defaultColWidth="10.81640625" defaultRowHeight="14.5" x14ac:dyDescent="0.35"/>
  <sheetData>
    <row r="1" spans="1:14" ht="18.5" x14ac:dyDescent="0.45">
      <c r="A1" s="1" t="s">
        <v>110</v>
      </c>
    </row>
    <row r="2" spans="1:14" x14ac:dyDescent="0.35">
      <c r="A2" t="s">
        <v>111</v>
      </c>
      <c r="B2" t="s">
        <v>112</v>
      </c>
      <c r="C2" t="s">
        <v>113</v>
      </c>
      <c r="D2" t="s">
        <v>114</v>
      </c>
      <c r="E2" t="s">
        <v>115</v>
      </c>
      <c r="F2" t="s">
        <v>116</v>
      </c>
      <c r="G2" t="s">
        <v>117</v>
      </c>
      <c r="H2" t="s">
        <v>5</v>
      </c>
      <c r="I2" t="s">
        <v>4</v>
      </c>
      <c r="J2" t="s">
        <v>75</v>
      </c>
      <c r="K2" t="s">
        <v>118</v>
      </c>
      <c r="L2" t="s">
        <v>119</v>
      </c>
      <c r="M2" t="s">
        <v>120</v>
      </c>
      <c r="N2" t="s">
        <v>121</v>
      </c>
    </row>
    <row r="3" spans="1:14" x14ac:dyDescent="0.35">
      <c r="A3" t="s">
        <v>122</v>
      </c>
      <c r="B3" t="s">
        <v>123</v>
      </c>
      <c r="C3">
        <v>1</v>
      </c>
      <c r="D3" t="s">
        <v>124</v>
      </c>
      <c r="E3" t="s">
        <v>125</v>
      </c>
      <c r="F3" t="s">
        <v>126</v>
      </c>
      <c r="G3" t="s">
        <v>127</v>
      </c>
      <c r="H3" t="s">
        <v>18</v>
      </c>
      <c r="I3">
        <v>2024</v>
      </c>
      <c r="J3" t="s">
        <v>77</v>
      </c>
      <c r="K3">
        <v>25</v>
      </c>
      <c r="L3">
        <v>3769</v>
      </c>
      <c r="M3">
        <v>23</v>
      </c>
      <c r="N3" s="3">
        <v>0.41</v>
      </c>
    </row>
    <row r="4" spans="1:14" x14ac:dyDescent="0.35">
      <c r="A4" t="s">
        <v>122</v>
      </c>
      <c r="B4" t="s">
        <v>123</v>
      </c>
      <c r="C4">
        <v>1</v>
      </c>
      <c r="D4" t="s">
        <v>124</v>
      </c>
      <c r="E4" t="s">
        <v>125</v>
      </c>
      <c r="F4" t="s">
        <v>126</v>
      </c>
      <c r="G4" t="s">
        <v>127</v>
      </c>
      <c r="H4" t="s">
        <v>18</v>
      </c>
      <c r="I4">
        <v>2024</v>
      </c>
      <c r="J4" t="s">
        <v>78</v>
      </c>
      <c r="K4">
        <v>25</v>
      </c>
      <c r="L4">
        <v>5426</v>
      </c>
      <c r="M4">
        <v>47</v>
      </c>
      <c r="N4" s="3">
        <v>0.59</v>
      </c>
    </row>
    <row r="5" spans="1:14" x14ac:dyDescent="0.35">
      <c r="A5" t="s">
        <v>128</v>
      </c>
      <c r="B5" t="s">
        <v>123</v>
      </c>
      <c r="C5">
        <v>3</v>
      </c>
      <c r="D5" t="s">
        <v>129</v>
      </c>
      <c r="E5" t="s">
        <v>130</v>
      </c>
      <c r="F5" t="s">
        <v>131</v>
      </c>
      <c r="G5" t="s">
        <v>132</v>
      </c>
      <c r="H5" t="s">
        <v>18</v>
      </c>
      <c r="I5">
        <v>2024</v>
      </c>
      <c r="J5" t="s">
        <v>77</v>
      </c>
      <c r="K5">
        <v>25</v>
      </c>
      <c r="L5">
        <v>1361</v>
      </c>
      <c r="M5">
        <v>12</v>
      </c>
      <c r="N5" s="3">
        <v>0.25900000000000001</v>
      </c>
    </row>
    <row r="6" spans="1:14" x14ac:dyDescent="0.35">
      <c r="A6" t="s">
        <v>128</v>
      </c>
      <c r="B6" t="s">
        <v>123</v>
      </c>
      <c r="C6">
        <v>3</v>
      </c>
      <c r="D6" t="s">
        <v>129</v>
      </c>
      <c r="E6" t="s">
        <v>130</v>
      </c>
      <c r="F6" t="s">
        <v>131</v>
      </c>
      <c r="G6" t="s">
        <v>132</v>
      </c>
      <c r="H6" t="s">
        <v>18</v>
      </c>
      <c r="I6">
        <v>2024</v>
      </c>
      <c r="J6" t="s">
        <v>78</v>
      </c>
      <c r="K6">
        <v>25</v>
      </c>
      <c r="L6">
        <v>3892</v>
      </c>
      <c r="M6">
        <v>34</v>
      </c>
      <c r="N6" s="3">
        <v>0.74099999999999999</v>
      </c>
    </row>
    <row r="7" spans="1:14" x14ac:dyDescent="0.35">
      <c r="A7" t="s">
        <v>133</v>
      </c>
      <c r="B7" t="s">
        <v>123</v>
      </c>
      <c r="C7">
        <v>5</v>
      </c>
      <c r="D7" t="s">
        <v>134</v>
      </c>
      <c r="E7" t="s">
        <v>135</v>
      </c>
      <c r="F7" t="s">
        <v>136</v>
      </c>
      <c r="G7" t="s">
        <v>137</v>
      </c>
      <c r="H7" t="s">
        <v>18</v>
      </c>
      <c r="I7">
        <v>2024</v>
      </c>
      <c r="J7" t="s">
        <v>77</v>
      </c>
      <c r="K7">
        <v>25</v>
      </c>
      <c r="L7">
        <v>15591</v>
      </c>
      <c r="M7">
        <v>103</v>
      </c>
      <c r="N7" s="3">
        <v>0.377</v>
      </c>
    </row>
    <row r="8" spans="1:14" x14ac:dyDescent="0.35">
      <c r="A8" t="s">
        <v>133</v>
      </c>
      <c r="B8" t="s">
        <v>123</v>
      </c>
      <c r="C8">
        <v>5</v>
      </c>
      <c r="D8" t="s">
        <v>134</v>
      </c>
      <c r="E8" t="s">
        <v>135</v>
      </c>
      <c r="F8" t="s">
        <v>136</v>
      </c>
      <c r="G8" t="s">
        <v>137</v>
      </c>
      <c r="H8" t="s">
        <v>18</v>
      </c>
      <c r="I8">
        <v>2024</v>
      </c>
      <c r="J8" t="s">
        <v>78</v>
      </c>
      <c r="K8">
        <v>25</v>
      </c>
      <c r="L8">
        <v>25776</v>
      </c>
      <c r="M8">
        <v>226</v>
      </c>
      <c r="N8" s="3">
        <v>0.623</v>
      </c>
    </row>
    <row r="9" spans="1:14" x14ac:dyDescent="0.35">
      <c r="A9" t="s">
        <v>138</v>
      </c>
      <c r="B9" t="s">
        <v>123</v>
      </c>
      <c r="C9">
        <v>9</v>
      </c>
      <c r="D9" t="s">
        <v>139</v>
      </c>
      <c r="E9" t="s">
        <v>140</v>
      </c>
      <c r="F9" t="s">
        <v>141</v>
      </c>
      <c r="G9" t="s">
        <v>142</v>
      </c>
      <c r="H9" t="s">
        <v>18</v>
      </c>
      <c r="I9">
        <v>2024</v>
      </c>
      <c r="J9" t="s">
        <v>77</v>
      </c>
      <c r="K9">
        <v>25</v>
      </c>
      <c r="L9">
        <v>33907</v>
      </c>
      <c r="M9">
        <v>205</v>
      </c>
      <c r="N9" s="3">
        <v>0.58699999999999997</v>
      </c>
    </row>
    <row r="10" spans="1:14" x14ac:dyDescent="0.35">
      <c r="A10" t="s">
        <v>138</v>
      </c>
      <c r="B10" t="s">
        <v>123</v>
      </c>
      <c r="C10">
        <v>9</v>
      </c>
      <c r="D10" t="s">
        <v>139</v>
      </c>
      <c r="E10" t="s">
        <v>140</v>
      </c>
      <c r="F10" t="s">
        <v>141</v>
      </c>
      <c r="G10" t="s">
        <v>142</v>
      </c>
      <c r="H10" t="s">
        <v>18</v>
      </c>
      <c r="I10">
        <v>2024</v>
      </c>
      <c r="J10" t="s">
        <v>78</v>
      </c>
      <c r="K10">
        <v>25</v>
      </c>
      <c r="L10">
        <v>23850</v>
      </c>
      <c r="M10">
        <v>185</v>
      </c>
      <c r="N10" s="3">
        <v>0.41299999999999998</v>
      </c>
    </row>
    <row r="11" spans="1:14" x14ac:dyDescent="0.35">
      <c r="A11" t="s">
        <v>143</v>
      </c>
      <c r="B11" t="s">
        <v>123</v>
      </c>
      <c r="C11">
        <v>11</v>
      </c>
      <c r="D11" t="s">
        <v>144</v>
      </c>
      <c r="E11" t="s">
        <v>145</v>
      </c>
      <c r="F11" t="s">
        <v>146</v>
      </c>
      <c r="G11" t="s">
        <v>147</v>
      </c>
      <c r="H11" t="s">
        <v>18</v>
      </c>
      <c r="I11">
        <v>2024</v>
      </c>
      <c r="J11" t="s">
        <v>77</v>
      </c>
      <c r="K11">
        <v>25</v>
      </c>
      <c r="L11">
        <v>241</v>
      </c>
      <c r="M11">
        <v>6</v>
      </c>
      <c r="N11" s="3">
        <v>0.14199999999999999</v>
      </c>
    </row>
    <row r="12" spans="1:14" x14ac:dyDescent="0.35">
      <c r="A12" t="s">
        <v>143</v>
      </c>
      <c r="B12" t="s">
        <v>123</v>
      </c>
      <c r="C12">
        <v>11</v>
      </c>
      <c r="D12" t="s">
        <v>144</v>
      </c>
      <c r="E12" t="s">
        <v>145</v>
      </c>
      <c r="F12" t="s">
        <v>146</v>
      </c>
      <c r="G12" t="s">
        <v>147</v>
      </c>
      <c r="H12" t="s">
        <v>18</v>
      </c>
      <c r="I12">
        <v>2024</v>
      </c>
      <c r="J12" t="s">
        <v>78</v>
      </c>
      <c r="K12">
        <v>25</v>
      </c>
      <c r="L12">
        <v>1451</v>
      </c>
      <c r="M12">
        <v>14</v>
      </c>
      <c r="N12" s="3">
        <v>0.85799999999999998</v>
      </c>
    </row>
    <row r="13" spans="1:14" x14ac:dyDescent="0.35">
      <c r="A13" t="s">
        <v>148</v>
      </c>
      <c r="B13" t="s">
        <v>123</v>
      </c>
      <c r="C13">
        <v>13</v>
      </c>
      <c r="D13" t="s">
        <v>149</v>
      </c>
      <c r="E13" t="s">
        <v>150</v>
      </c>
      <c r="F13" t="s">
        <v>151</v>
      </c>
      <c r="G13" t="s">
        <v>152</v>
      </c>
      <c r="H13" t="s">
        <v>18</v>
      </c>
      <c r="I13">
        <v>2024</v>
      </c>
      <c r="J13" t="s">
        <v>77</v>
      </c>
      <c r="K13">
        <v>25</v>
      </c>
      <c r="L13">
        <v>8971</v>
      </c>
      <c r="M13">
        <v>62</v>
      </c>
      <c r="N13" s="3">
        <v>0.214</v>
      </c>
    </row>
    <row r="14" spans="1:14" x14ac:dyDescent="0.35">
      <c r="A14" t="s">
        <v>148</v>
      </c>
      <c r="B14" t="s">
        <v>123</v>
      </c>
      <c r="C14">
        <v>13</v>
      </c>
      <c r="D14" t="s">
        <v>149</v>
      </c>
      <c r="E14" t="s">
        <v>150</v>
      </c>
      <c r="F14" t="s">
        <v>151</v>
      </c>
      <c r="G14" t="s">
        <v>152</v>
      </c>
      <c r="H14" t="s">
        <v>18</v>
      </c>
      <c r="I14">
        <v>2024</v>
      </c>
      <c r="J14" t="s">
        <v>78</v>
      </c>
      <c r="K14">
        <v>25</v>
      </c>
      <c r="L14">
        <v>33032</v>
      </c>
      <c r="M14">
        <v>224</v>
      </c>
      <c r="N14" s="3">
        <v>0.78600000000000003</v>
      </c>
    </row>
    <row r="15" spans="1:14" x14ac:dyDescent="0.35">
      <c r="A15" t="s">
        <v>153</v>
      </c>
      <c r="B15" t="s">
        <v>123</v>
      </c>
      <c r="C15">
        <v>15</v>
      </c>
      <c r="D15" t="s">
        <v>154</v>
      </c>
      <c r="E15" t="s">
        <v>155</v>
      </c>
      <c r="F15" t="s">
        <v>156</v>
      </c>
      <c r="G15" t="s">
        <v>157</v>
      </c>
      <c r="H15" t="s">
        <v>18</v>
      </c>
      <c r="I15">
        <v>2024</v>
      </c>
      <c r="J15" t="s">
        <v>77</v>
      </c>
      <c r="K15">
        <v>25</v>
      </c>
      <c r="L15">
        <v>1736</v>
      </c>
      <c r="M15">
        <v>28</v>
      </c>
      <c r="N15" s="3">
        <v>0.25800000000000001</v>
      </c>
    </row>
    <row r="16" spans="1:14" x14ac:dyDescent="0.35">
      <c r="A16" t="s">
        <v>153</v>
      </c>
      <c r="B16" t="s">
        <v>123</v>
      </c>
      <c r="C16">
        <v>15</v>
      </c>
      <c r="D16" t="s">
        <v>154</v>
      </c>
      <c r="E16" t="s">
        <v>155</v>
      </c>
      <c r="F16" t="s">
        <v>156</v>
      </c>
      <c r="G16" t="s">
        <v>157</v>
      </c>
      <c r="H16" t="s">
        <v>18</v>
      </c>
      <c r="I16">
        <v>2024</v>
      </c>
      <c r="J16" t="s">
        <v>78</v>
      </c>
      <c r="K16">
        <v>25</v>
      </c>
      <c r="L16">
        <v>4994</v>
      </c>
      <c r="M16">
        <v>54</v>
      </c>
      <c r="N16" s="3">
        <v>0.74199999999999999</v>
      </c>
    </row>
    <row r="17" spans="1:14" x14ac:dyDescent="0.35">
      <c r="A17" t="s">
        <v>158</v>
      </c>
      <c r="B17" t="s">
        <v>123</v>
      </c>
      <c r="C17">
        <v>17</v>
      </c>
      <c r="D17" t="s">
        <v>159</v>
      </c>
      <c r="E17" t="s">
        <v>160</v>
      </c>
      <c r="F17" t="s">
        <v>161</v>
      </c>
      <c r="G17" t="s">
        <v>162</v>
      </c>
      <c r="H17" t="s">
        <v>18</v>
      </c>
      <c r="I17">
        <v>2024</v>
      </c>
      <c r="J17" t="s">
        <v>77</v>
      </c>
      <c r="K17">
        <v>25</v>
      </c>
      <c r="L17">
        <v>53652</v>
      </c>
      <c r="M17">
        <v>436</v>
      </c>
      <c r="N17" s="3">
        <v>0.57699999999999996</v>
      </c>
    </row>
    <row r="18" spans="1:14" x14ac:dyDescent="0.35">
      <c r="A18" t="s">
        <v>158</v>
      </c>
      <c r="B18" t="s">
        <v>123</v>
      </c>
      <c r="C18">
        <v>17</v>
      </c>
      <c r="D18" t="s">
        <v>159</v>
      </c>
      <c r="E18" t="s">
        <v>160</v>
      </c>
      <c r="F18" t="s">
        <v>161</v>
      </c>
      <c r="G18" t="s">
        <v>162</v>
      </c>
      <c r="H18" t="s">
        <v>18</v>
      </c>
      <c r="I18">
        <v>2024</v>
      </c>
      <c r="J18" t="s">
        <v>78</v>
      </c>
      <c r="K18">
        <v>25</v>
      </c>
      <c r="L18">
        <v>39314</v>
      </c>
      <c r="M18">
        <v>469</v>
      </c>
      <c r="N18" s="3">
        <v>0.42299999999999999</v>
      </c>
    </row>
    <row r="19" spans="1:14" x14ac:dyDescent="0.35">
      <c r="A19" t="s">
        <v>163</v>
      </c>
      <c r="B19" t="s">
        <v>123</v>
      </c>
      <c r="C19">
        <v>21</v>
      </c>
      <c r="D19" t="s">
        <v>164</v>
      </c>
      <c r="E19" t="s">
        <v>165</v>
      </c>
      <c r="F19" t="s">
        <v>166</v>
      </c>
      <c r="G19" t="s">
        <v>167</v>
      </c>
      <c r="H19" t="s">
        <v>18</v>
      </c>
      <c r="I19">
        <v>2024</v>
      </c>
      <c r="J19" t="s">
        <v>77</v>
      </c>
      <c r="K19">
        <v>25</v>
      </c>
      <c r="L19">
        <v>20631</v>
      </c>
      <c r="M19">
        <v>178</v>
      </c>
      <c r="N19" s="3">
        <v>0.34799999999999998</v>
      </c>
    </row>
    <row r="20" spans="1:14" x14ac:dyDescent="0.35">
      <c r="A20" t="s">
        <v>163</v>
      </c>
      <c r="B20" t="s">
        <v>123</v>
      </c>
      <c r="C20">
        <v>21</v>
      </c>
      <c r="D20" t="s">
        <v>164</v>
      </c>
      <c r="E20" t="s">
        <v>165</v>
      </c>
      <c r="F20" t="s">
        <v>166</v>
      </c>
      <c r="G20" t="s">
        <v>167</v>
      </c>
      <c r="H20" t="s">
        <v>18</v>
      </c>
      <c r="I20">
        <v>2024</v>
      </c>
      <c r="J20" t="s">
        <v>78</v>
      </c>
      <c r="K20">
        <v>25</v>
      </c>
      <c r="L20">
        <v>38605</v>
      </c>
      <c r="M20">
        <v>328</v>
      </c>
      <c r="N20" s="3">
        <v>0.65200000000000002</v>
      </c>
    </row>
    <row r="21" spans="1:14" x14ac:dyDescent="0.35">
      <c r="A21" t="s">
        <v>168</v>
      </c>
      <c r="B21" t="s">
        <v>123</v>
      </c>
      <c r="C21">
        <v>23</v>
      </c>
      <c r="D21" t="s">
        <v>169</v>
      </c>
      <c r="E21" t="s">
        <v>170</v>
      </c>
      <c r="F21" t="s">
        <v>171</v>
      </c>
      <c r="G21" t="s">
        <v>172</v>
      </c>
      <c r="H21" t="s">
        <v>18</v>
      </c>
      <c r="I21">
        <v>2024</v>
      </c>
      <c r="J21" t="s">
        <v>77</v>
      </c>
      <c r="K21">
        <v>25</v>
      </c>
      <c r="L21">
        <v>25799</v>
      </c>
      <c r="M21">
        <v>217</v>
      </c>
      <c r="N21" s="3">
        <v>0.51800000000000002</v>
      </c>
    </row>
    <row r="22" spans="1:14" x14ac:dyDescent="0.35">
      <c r="A22" t="s">
        <v>168</v>
      </c>
      <c r="B22" t="s">
        <v>123</v>
      </c>
      <c r="C22">
        <v>23</v>
      </c>
      <c r="D22" t="s">
        <v>169</v>
      </c>
      <c r="E22" t="s">
        <v>170</v>
      </c>
      <c r="F22" t="s">
        <v>171</v>
      </c>
      <c r="G22" t="s">
        <v>172</v>
      </c>
      <c r="H22" t="s">
        <v>18</v>
      </c>
      <c r="I22">
        <v>2024</v>
      </c>
      <c r="J22" t="s">
        <v>78</v>
      </c>
      <c r="K22">
        <v>25</v>
      </c>
      <c r="L22">
        <v>23961</v>
      </c>
      <c r="M22">
        <v>210</v>
      </c>
      <c r="N22" s="3">
        <v>0.48199999999999998</v>
      </c>
    </row>
    <row r="23" spans="1:14" x14ac:dyDescent="0.35">
      <c r="A23" t="s">
        <v>173</v>
      </c>
      <c r="B23" t="s">
        <v>123</v>
      </c>
      <c r="C23">
        <v>25</v>
      </c>
      <c r="D23" t="s">
        <v>174</v>
      </c>
      <c r="E23" t="s">
        <v>175</v>
      </c>
      <c r="F23" t="s">
        <v>176</v>
      </c>
      <c r="G23" t="s">
        <v>177</v>
      </c>
      <c r="H23" t="s">
        <v>18</v>
      </c>
      <c r="I23">
        <v>2024</v>
      </c>
      <c r="J23" t="s">
        <v>77</v>
      </c>
      <c r="K23">
        <v>25</v>
      </c>
      <c r="L23">
        <v>73183</v>
      </c>
      <c r="M23">
        <v>435</v>
      </c>
      <c r="N23" s="3">
        <v>0.434</v>
      </c>
    </row>
    <row r="24" spans="1:14" x14ac:dyDescent="0.35">
      <c r="A24" t="s">
        <v>173</v>
      </c>
      <c r="B24" t="s">
        <v>123</v>
      </c>
      <c r="C24">
        <v>25</v>
      </c>
      <c r="D24" t="s">
        <v>174</v>
      </c>
      <c r="E24" t="s">
        <v>175</v>
      </c>
      <c r="F24" t="s">
        <v>176</v>
      </c>
      <c r="G24" t="s">
        <v>177</v>
      </c>
      <c r="H24" t="s">
        <v>18</v>
      </c>
      <c r="I24">
        <v>2024</v>
      </c>
      <c r="J24" t="s">
        <v>78</v>
      </c>
      <c r="K24">
        <v>25</v>
      </c>
      <c r="L24">
        <v>95329</v>
      </c>
      <c r="M24">
        <v>708</v>
      </c>
      <c r="N24" s="3">
        <v>0.56599999999999995</v>
      </c>
    </row>
    <row r="25" spans="1:14" x14ac:dyDescent="0.35">
      <c r="A25" t="s">
        <v>178</v>
      </c>
      <c r="B25" t="s">
        <v>123</v>
      </c>
      <c r="C25">
        <v>27</v>
      </c>
      <c r="D25" t="s">
        <v>179</v>
      </c>
      <c r="E25" t="s">
        <v>180</v>
      </c>
      <c r="F25" t="s">
        <v>181</v>
      </c>
      <c r="G25" t="s">
        <v>182</v>
      </c>
      <c r="H25" t="s">
        <v>18</v>
      </c>
      <c r="I25">
        <v>2024</v>
      </c>
      <c r="J25" t="s">
        <v>77</v>
      </c>
      <c r="K25">
        <v>25</v>
      </c>
      <c r="L25">
        <v>30358</v>
      </c>
      <c r="M25">
        <v>207</v>
      </c>
      <c r="N25" s="3">
        <v>0.56100000000000005</v>
      </c>
    </row>
    <row r="26" spans="1:14" x14ac:dyDescent="0.35">
      <c r="A26" t="s">
        <v>178</v>
      </c>
      <c r="B26" t="s">
        <v>123</v>
      </c>
      <c r="C26">
        <v>27</v>
      </c>
      <c r="D26" t="s">
        <v>179</v>
      </c>
      <c r="E26" t="s">
        <v>180</v>
      </c>
      <c r="F26" t="s">
        <v>181</v>
      </c>
      <c r="G26" t="s">
        <v>182</v>
      </c>
      <c r="H26" t="s">
        <v>18</v>
      </c>
      <c r="I26">
        <v>2024</v>
      </c>
      <c r="J26" t="s">
        <v>78</v>
      </c>
      <c r="K26">
        <v>25</v>
      </c>
      <c r="L26">
        <v>23712</v>
      </c>
      <c r="M26">
        <v>224</v>
      </c>
      <c r="N26" s="3">
        <v>0.439</v>
      </c>
    </row>
    <row r="27" spans="1:14" x14ac:dyDescent="0.35">
      <c r="A27" t="s">
        <v>2</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71093A4B60634585D731BADB04A918" ma:contentTypeVersion="20" ma:contentTypeDescription="Create a new document." ma:contentTypeScope="" ma:versionID="acdc5dc1680b609de6eaa348a9a7649c">
  <xsd:schema xmlns:xsd="http://www.w3.org/2001/XMLSchema" xmlns:xs="http://www.w3.org/2001/XMLSchema" xmlns:p="http://schemas.microsoft.com/office/2006/metadata/properties" xmlns:ns1="http://schemas.microsoft.com/sharepoint/v3" xmlns:ns2="21f01d7f-4442-4f78-81a7-673acdc1a863" xmlns:ns3="d2723c30-6204-4949-b924-d29eb2d07b24" targetNamespace="http://schemas.microsoft.com/office/2006/metadata/properties" ma:root="true" ma:fieldsID="4035bfd927d7a1199ca133dee93e5cb1" ns1:_="" ns2:_="" ns3:_="">
    <xsd:import namespace="http://schemas.microsoft.com/sharepoint/v3"/>
    <xsd:import namespace="21f01d7f-4442-4f78-81a7-673acdc1a863"/>
    <xsd:import namespace="d2723c30-6204-4949-b924-d29eb2d07b2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f01d7f-4442-4f78-81a7-673acdc1a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723c30-6204-4949-b924-d29eb2d07b2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c9aeaa2-ad26-46df-8b2a-6b7a4657dba1}" ma:internalName="TaxCatchAll" ma:showField="CatchAllData" ma:web="d2723c30-6204-4949-b924-d29eb2d07b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2723c30-6204-4949-b924-d29eb2d07b24" xsi:nil="true"/>
    <_ip_UnifiedCompliancePolicyProperties xmlns="http://schemas.microsoft.com/sharepoint/v3" xsi:nil="true"/>
    <lcf76f155ced4ddcb4097134ff3c332f xmlns="21f01d7f-4442-4f78-81a7-673acdc1a8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C7D779-F3DF-4BAD-8C61-3BDEE57D7412}">
  <ds:schemaRefs>
    <ds:schemaRef ds:uri="http://schemas.microsoft.com/sharepoint/v3/contenttype/forms"/>
  </ds:schemaRefs>
</ds:datastoreItem>
</file>

<file path=customXml/itemProps2.xml><?xml version="1.0" encoding="utf-8"?>
<ds:datastoreItem xmlns:ds="http://schemas.openxmlformats.org/officeDocument/2006/customXml" ds:itemID="{E9AC1AF3-4E27-4A4E-BA62-E5FC0ACD6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f01d7f-4442-4f78-81a7-673acdc1a863"/>
    <ds:schemaRef ds:uri="d2723c30-6204-4949-b924-d29eb2d07b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6093A7-DFA1-42B6-9E65-3FFA2C7C6E73}">
  <ds:schemaRefs>
    <ds:schemaRef ds:uri="http://purl.org/dc/dcmitype/"/>
    <ds:schemaRef ds:uri="http://schemas.microsoft.com/office/2006/metadata/properties"/>
    <ds:schemaRef ds:uri="http://schemas.microsoft.com/office/infopath/2007/PartnerControls"/>
    <ds:schemaRef ds:uri="http://schemas.microsoft.com/office/2006/documentManagement/types"/>
    <ds:schemaRef ds:uri="d2723c30-6204-4949-b924-d29eb2d07b24"/>
    <ds:schemaRef ds:uri="http://purl.org/dc/elements/1.1/"/>
    <ds:schemaRef ds:uri="http://schemas.openxmlformats.org/package/2006/metadata/core-properties"/>
    <ds:schemaRef ds:uri="http://www.w3.org/XML/1998/namespace"/>
    <ds:schemaRef ds:uri="21f01d7f-4442-4f78-81a7-673acdc1a863"/>
    <ds:schemaRef ds:uri="http://schemas.microsoft.com/sharepoint/v3"/>
    <ds:schemaRef ds:uri="http://purl.org/dc/te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About</vt:lpstr>
      <vt:lpstr>BlackPopulationAge</vt:lpstr>
      <vt:lpstr>BlackPopulationEducation</vt:lpstr>
      <vt:lpstr>LaborMarketIndicators</vt:lpstr>
      <vt:lpstr>ForeignBornBlackBroad</vt:lpstr>
      <vt:lpstr>ForeignBornBlackAlone</vt:lpstr>
      <vt:lpstr>ForeignBornBlackCountry</vt:lpstr>
      <vt:lpstr>ForeignBornEnglish</vt:lpstr>
      <vt:lpstr>ForeignBornBlackCounty</vt:lpstr>
      <vt:lpstr>CountyPopulation</vt:lpstr>
      <vt:lpstr>CountyWages</vt:lpstr>
      <vt:lpstr>CountyEducation</vt:lpstr>
      <vt:lpstr>CountyLaborMarket</vt:lpstr>
      <vt:lpstr>CountyCombined</vt:lpstr>
      <vt:lpstr>WagesByOccupationIndustry</vt:lpstr>
      <vt:lpstr>OccupationIndustry</vt:lpstr>
      <vt:lpstr>Underemployment</vt:lpstr>
      <vt:lpstr>MedianEarnings</vt:lpstr>
      <vt:lpstr>PovertyBroad</vt:lpstr>
      <vt:lpstr>PovertyAlone</vt:lpstr>
      <vt:lpstr>EducationGroups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Black_and_African_American_Equity_Dashboard_Data_05292026</dc:title>
  <dc:subject/>
  <dc:creator/>
  <cp:keywords/>
  <dc:description/>
  <cp:lastModifiedBy>King, Elizabeth (DUA)</cp:lastModifiedBy>
  <cp:revision/>
  <dcterms:created xsi:type="dcterms:W3CDTF">2026-05-29T19:47:37Z</dcterms:created>
  <dcterms:modified xsi:type="dcterms:W3CDTF">2026-06-01T19:13:52Z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0x0101005071093A4B60634585D731BADB04A918</vt:lpwstr>
  </property>
  <property fmtid="{D5CDD505-2E9C-101B-9397-08002B2CF9AE}" pid="3" name="MediaServiceImageTags">
    <vt:lpwstr/>
  </property>
</Properties>
</file>