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53222"/>
  <mc:AlternateContent xmlns:mc="http://schemas.openxmlformats.org/markup-compatibility/2006">
    <mc:Choice Requires="x15">
      <x15ac:absPath xmlns:x15ac="http://schemas.microsoft.com/office/spreadsheetml/2010/11/ac" url="C:\Users\daopp\Desktop\DOpp\2-State (MA)\HPC\Cost Trends Hearing\2019\"/>
    </mc:Choice>
  </mc:AlternateContent>
  <bookViews>
    <workbookView xWindow="0" yWindow="0" windowWidth="28800" windowHeight="12435"/>
  </bookViews>
  <sheets>
    <sheet name="2018" sheetId="11" r:id="rId1"/>
  </sheets>
  <calcPr calcId="152511"/>
</workbook>
</file>

<file path=xl/calcChain.xml><?xml version="1.0" encoding="utf-8"?>
<calcChain xmlns="http://schemas.openxmlformats.org/spreadsheetml/2006/main">
  <c r="F71" i="11" l="1"/>
  <c r="G71" i="11"/>
  <c r="H71" i="11"/>
  <c r="I71" i="11"/>
  <c r="U70" i="11" l="1"/>
  <c r="T70" i="11"/>
  <c r="S70" i="11"/>
  <c r="R70" i="11"/>
  <c r="U69" i="11"/>
  <c r="T69" i="11"/>
  <c r="S69" i="11"/>
  <c r="R69" i="11"/>
  <c r="U68" i="11"/>
  <c r="T68" i="11"/>
  <c r="S68" i="11"/>
  <c r="R68" i="11"/>
  <c r="U67" i="11"/>
  <c r="T67" i="11"/>
  <c r="S67" i="11"/>
  <c r="R67" i="11"/>
  <c r="U66" i="11"/>
  <c r="T66" i="11"/>
  <c r="S66" i="11"/>
  <c r="R66" i="11"/>
  <c r="U65" i="11"/>
  <c r="T65" i="11"/>
  <c r="S65" i="11"/>
  <c r="R65" i="11"/>
  <c r="U64" i="11"/>
  <c r="T64" i="11"/>
  <c r="S64" i="11"/>
  <c r="R64" i="11"/>
  <c r="U63" i="11"/>
  <c r="T63" i="11"/>
  <c r="S63" i="11"/>
  <c r="R63" i="11"/>
  <c r="U62" i="11"/>
  <c r="T62" i="11"/>
  <c r="S62" i="11"/>
  <c r="R62" i="11"/>
  <c r="U61" i="11"/>
  <c r="T61" i="11"/>
  <c r="S61" i="11"/>
  <c r="R61" i="11"/>
  <c r="U60" i="11"/>
  <c r="T60" i="11"/>
  <c r="S60" i="11"/>
  <c r="R60" i="11"/>
  <c r="U59" i="11"/>
  <c r="T59" i="11"/>
  <c r="S59" i="11"/>
  <c r="R59" i="11"/>
  <c r="U58" i="11"/>
  <c r="T58" i="11"/>
  <c r="S58" i="11"/>
  <c r="R58" i="11"/>
  <c r="U57" i="11"/>
  <c r="T57" i="11"/>
  <c r="S57" i="11"/>
  <c r="R57" i="11"/>
  <c r="U56" i="11"/>
  <c r="T56" i="11"/>
  <c r="S56" i="11"/>
  <c r="R56" i="11"/>
  <c r="U55" i="11"/>
  <c r="T55" i="11"/>
  <c r="S55" i="11"/>
  <c r="R55" i="11"/>
  <c r="U54" i="11"/>
  <c r="T54" i="11"/>
  <c r="S54" i="11"/>
  <c r="R54" i="11"/>
  <c r="U53" i="11"/>
  <c r="T53" i="11"/>
  <c r="S53" i="11"/>
  <c r="R53" i="11"/>
  <c r="U52" i="11"/>
  <c r="T52" i="11"/>
  <c r="S52" i="11"/>
  <c r="R52" i="11"/>
  <c r="U51" i="11"/>
  <c r="T51" i="11"/>
  <c r="S51" i="11"/>
  <c r="R51" i="11"/>
  <c r="U50" i="11"/>
  <c r="T50" i="11"/>
  <c r="S50" i="11"/>
  <c r="R50" i="11"/>
  <c r="U49" i="11"/>
  <c r="T49" i="11"/>
  <c r="S49" i="11"/>
  <c r="R49" i="11"/>
  <c r="U48" i="11"/>
  <c r="T48" i="11"/>
  <c r="S48" i="11"/>
  <c r="R48" i="11"/>
  <c r="U47" i="11"/>
  <c r="T47" i="11"/>
  <c r="S47" i="11"/>
  <c r="R47" i="11"/>
  <c r="U46" i="11"/>
  <c r="T46" i="11"/>
  <c r="S46" i="11"/>
  <c r="R46" i="11"/>
  <c r="U45" i="11"/>
  <c r="T45" i="11"/>
  <c r="S45" i="11"/>
  <c r="R45" i="11"/>
  <c r="U44" i="11"/>
  <c r="T44" i="11"/>
  <c r="S44" i="11"/>
  <c r="R44" i="11"/>
  <c r="U43" i="11"/>
  <c r="T43" i="11"/>
  <c r="S43" i="11"/>
  <c r="R43" i="11"/>
  <c r="U42" i="11"/>
  <c r="T42" i="11"/>
  <c r="S42" i="11"/>
  <c r="R42" i="11"/>
  <c r="U41" i="11"/>
  <c r="T41" i="11"/>
  <c r="S41" i="11"/>
  <c r="R41" i="11"/>
  <c r="U40" i="11"/>
  <c r="T40" i="11"/>
  <c r="S40" i="11"/>
  <c r="R40" i="11"/>
  <c r="U39" i="11"/>
  <c r="T39" i="11"/>
  <c r="S39" i="11"/>
  <c r="R39" i="11"/>
  <c r="U38" i="11"/>
  <c r="T38" i="11"/>
  <c r="S38" i="11"/>
  <c r="R38" i="11"/>
  <c r="U37" i="11"/>
  <c r="T37" i="11"/>
  <c r="S37" i="11"/>
  <c r="R37" i="11"/>
  <c r="U36" i="11"/>
  <c r="T36" i="11"/>
  <c r="S36" i="11"/>
  <c r="R36" i="11"/>
  <c r="U35" i="11"/>
  <c r="T35" i="11"/>
  <c r="S35" i="11"/>
  <c r="R35" i="11"/>
  <c r="U34" i="11"/>
  <c r="T34" i="11"/>
  <c r="S34" i="11"/>
  <c r="R34" i="11"/>
  <c r="U33" i="11"/>
  <c r="T33" i="11"/>
  <c r="S33" i="11"/>
  <c r="R33" i="11"/>
  <c r="U32" i="11"/>
  <c r="T32" i="11"/>
  <c r="S32" i="11"/>
  <c r="R32" i="11"/>
  <c r="U31" i="11"/>
  <c r="T31" i="11"/>
  <c r="S31" i="11"/>
  <c r="R31" i="11"/>
  <c r="U30" i="11"/>
  <c r="T30" i="11"/>
  <c r="S30" i="11"/>
  <c r="R30" i="11"/>
  <c r="U29" i="11"/>
  <c r="T29" i="11"/>
  <c r="S29" i="11"/>
  <c r="R29" i="11"/>
  <c r="U28" i="11"/>
  <c r="T28" i="11"/>
  <c r="S28" i="11"/>
  <c r="R28" i="11"/>
  <c r="U27" i="11"/>
  <c r="T27" i="11"/>
  <c r="S27" i="11"/>
  <c r="R27" i="11"/>
  <c r="U26" i="11"/>
  <c r="T26" i="11"/>
  <c r="S26" i="11"/>
  <c r="R26" i="11"/>
  <c r="U25" i="11"/>
  <c r="T25" i="11"/>
  <c r="S25" i="11"/>
  <c r="R25" i="11"/>
  <c r="U24" i="11"/>
  <c r="T24" i="11"/>
  <c r="S24" i="11"/>
  <c r="R24" i="11"/>
  <c r="U23" i="11"/>
  <c r="T23" i="11"/>
  <c r="S23" i="11"/>
  <c r="R23" i="11"/>
  <c r="U22" i="11"/>
  <c r="T22" i="11"/>
  <c r="S22" i="11"/>
  <c r="R22" i="11"/>
  <c r="U21" i="11"/>
  <c r="T21" i="11"/>
  <c r="S21" i="11"/>
  <c r="R21" i="11"/>
  <c r="U20" i="11"/>
  <c r="T20" i="11"/>
  <c r="S20" i="11"/>
  <c r="R20" i="11"/>
  <c r="U19" i="11"/>
  <c r="T19" i="11"/>
  <c r="S19" i="11"/>
  <c r="R19" i="11"/>
  <c r="U18" i="11"/>
  <c r="T18" i="11"/>
  <c r="S18" i="11"/>
  <c r="R18" i="11"/>
  <c r="U17" i="11"/>
  <c r="T17" i="11"/>
  <c r="S17" i="11"/>
  <c r="R17" i="11"/>
  <c r="U16" i="11"/>
  <c r="T16" i="11"/>
  <c r="S16" i="11"/>
  <c r="R16" i="11"/>
  <c r="U15" i="11"/>
  <c r="T15" i="11"/>
  <c r="S15" i="11"/>
  <c r="R15" i="11"/>
  <c r="U14" i="11"/>
  <c r="T14" i="11"/>
  <c r="S14" i="11"/>
  <c r="R14" i="11"/>
  <c r="U13" i="11"/>
  <c r="T13" i="11"/>
  <c r="S13" i="11"/>
  <c r="R13" i="11"/>
  <c r="U12" i="11"/>
  <c r="T12" i="11"/>
  <c r="S12" i="11"/>
  <c r="R12" i="11"/>
  <c r="U11" i="11"/>
  <c r="T11" i="11"/>
  <c r="S11" i="11"/>
  <c r="R11" i="11"/>
  <c r="U10" i="11"/>
  <c r="T10" i="11"/>
  <c r="S10" i="11"/>
  <c r="W22" i="11" l="1"/>
  <c r="W21" i="11"/>
  <c r="W20" i="11"/>
  <c r="W19" i="11"/>
  <c r="W18" i="11"/>
  <c r="V18" i="11"/>
  <c r="W17" i="11"/>
  <c r="W16" i="11"/>
  <c r="W15" i="11"/>
  <c r="W14" i="11"/>
  <c r="V14" i="11"/>
  <c r="W13" i="11"/>
  <c r="W12" i="11"/>
  <c r="W11" i="11"/>
  <c r="W10" i="11"/>
  <c r="R10" i="11"/>
  <c r="Q71" i="11"/>
  <c r="P71" i="11"/>
  <c r="O71" i="11"/>
  <c r="N71" i="11"/>
  <c r="M71" i="11"/>
  <c r="L71" i="11"/>
  <c r="K71" i="11"/>
  <c r="J71" i="11"/>
  <c r="E71" i="11"/>
  <c r="D71" i="11"/>
  <c r="C71" i="11"/>
  <c r="B71" i="11"/>
  <c r="U71" i="11" l="1"/>
  <c r="V22" i="11"/>
  <c r="V10" i="11"/>
  <c r="V30" i="11"/>
  <c r="V31" i="11"/>
  <c r="V32" i="11"/>
  <c r="V35" i="11"/>
  <c r="V39" i="11"/>
  <c r="V40" i="11"/>
  <c r="V41" i="11"/>
  <c r="V43" i="11"/>
  <c r="V44" i="11"/>
  <c r="V47" i="11"/>
  <c r="V49" i="11"/>
  <c r="V51" i="11"/>
  <c r="V54" i="11"/>
  <c r="V56" i="11"/>
  <c r="V57" i="11"/>
  <c r="V58" i="11"/>
  <c r="V59" i="11"/>
  <c r="V60" i="11"/>
  <c r="V61" i="11"/>
  <c r="V62" i="11"/>
  <c r="V17" i="11"/>
  <c r="V13" i="11"/>
  <c r="V21" i="11"/>
  <c r="W34" i="11"/>
  <c r="W35" i="11"/>
  <c r="W36" i="11"/>
  <c r="W37" i="11"/>
  <c r="W38" i="11"/>
  <c r="W39" i="11"/>
  <c r="W40" i="11"/>
  <c r="W41" i="11"/>
  <c r="W42" i="11"/>
  <c r="W43" i="11"/>
  <c r="W44" i="11"/>
  <c r="W45" i="11"/>
  <c r="W46" i="11"/>
  <c r="W47" i="11"/>
  <c r="W48" i="11"/>
  <c r="W49" i="11"/>
  <c r="W50" i="11"/>
  <c r="W52" i="11"/>
  <c r="W53" i="11"/>
  <c r="W54" i="11"/>
  <c r="W55" i="11"/>
  <c r="W56" i="11"/>
  <c r="W57" i="11"/>
  <c r="W58" i="11"/>
  <c r="W59" i="11"/>
  <c r="W60" i="11"/>
  <c r="W61" i="11"/>
  <c r="W62" i="11"/>
  <c r="W63" i="11"/>
  <c r="W64" i="11"/>
  <c r="W65" i="11"/>
  <c r="W66" i="11"/>
  <c r="W67" i="11"/>
  <c r="W68" i="11"/>
  <c r="W69" i="11"/>
  <c r="W70" i="11"/>
  <c r="W23" i="11"/>
  <c r="W24" i="11"/>
  <c r="W25" i="11"/>
  <c r="W26" i="11"/>
  <c r="W27" i="11"/>
  <c r="W28" i="11"/>
  <c r="W29" i="11"/>
  <c r="W30" i="11"/>
  <c r="W31" i="11"/>
  <c r="W32" i="11"/>
  <c r="W33" i="11"/>
  <c r="W51" i="11"/>
  <c r="R71" i="11"/>
  <c r="V42" i="11"/>
  <c r="V38" i="11"/>
  <c r="V37" i="11"/>
  <c r="V36" i="11"/>
  <c r="V34" i="11"/>
  <c r="V33" i="11"/>
  <c r="V29" i="11"/>
  <c r="V28" i="11"/>
  <c r="V27" i="11"/>
  <c r="V26" i="11"/>
  <c r="V24" i="11"/>
  <c r="V23" i="11"/>
  <c r="V20" i="11"/>
  <c r="V19" i="11"/>
  <c r="V16" i="11"/>
  <c r="V15" i="11"/>
  <c r="V12" i="11"/>
  <c r="V11" i="11"/>
  <c r="V53" i="11"/>
  <c r="V52" i="11"/>
  <c r="V50" i="11"/>
  <c r="V48" i="11"/>
  <c r="V46" i="11"/>
  <c r="V45" i="11"/>
  <c r="V55" i="11"/>
  <c r="V63" i="11"/>
  <c r="V64" i="11"/>
  <c r="V65" i="11"/>
  <c r="V66" i="11"/>
  <c r="V67" i="11"/>
  <c r="V68" i="11"/>
  <c r="V69" i="11"/>
  <c r="V70" i="11"/>
  <c r="T71" i="11"/>
  <c r="V25" i="11"/>
  <c r="S71" i="11"/>
  <c r="W71" i="11" l="1"/>
  <c r="V71" i="11"/>
</calcChain>
</file>

<file path=xl/sharedStrings.xml><?xml version="1.0" encoding="utf-8"?>
<sst xmlns="http://schemas.openxmlformats.org/spreadsheetml/2006/main" count="97" uniqueCount="80">
  <si>
    <t>Commercial</t>
  </si>
  <si>
    <t>Medicaid</t>
  </si>
  <si>
    <t>Medicare</t>
  </si>
  <si>
    <t>Service Line</t>
  </si>
  <si>
    <t>Grand Total</t>
  </si>
  <si>
    <t>All Other</t>
  </si>
  <si>
    <t>BMC</t>
  </si>
  <si>
    <t>Payor information by Service Line</t>
  </si>
  <si>
    <t>Inpatient vs Outpatient</t>
  </si>
  <si>
    <t>Inpatient Revenue</t>
  </si>
  <si>
    <t>Inpatient Net Margin</t>
  </si>
  <si>
    <t>Outpatient Revenue</t>
  </si>
  <si>
    <t>Outpatient Net Margin</t>
  </si>
  <si>
    <t>Total</t>
  </si>
  <si>
    <t>Revenue</t>
  </si>
  <si>
    <t>Net Margin</t>
  </si>
  <si>
    <t>BARIATRICS</t>
  </si>
  <si>
    <t>CARDIAC SURGERY</t>
  </si>
  <si>
    <t>CARDIOLOGY</t>
  </si>
  <si>
    <t>CATH LAB</t>
  </si>
  <si>
    <t>CLINIC</t>
  </si>
  <si>
    <t>COLORECTAL SURGERY</t>
  </si>
  <si>
    <t>DENTISTRY/ORAL</t>
  </si>
  <si>
    <t>ECHOCARDIOGRAM</t>
  </si>
  <si>
    <t>EMERGENCY</t>
  </si>
  <si>
    <t>EMERGENCY MEDICINE IP</t>
  </si>
  <si>
    <t>ENDOCRINE</t>
  </si>
  <si>
    <t>ENDOSCOPY</t>
  </si>
  <si>
    <t>EP Lab</t>
  </si>
  <si>
    <t>FAMILY MEDICINE</t>
  </si>
  <si>
    <t>GASTROENTEROLOGY</t>
  </si>
  <si>
    <t>GENERAL MEDICINE IP</t>
  </si>
  <si>
    <t>GERIATRICS</t>
  </si>
  <si>
    <t>HEM/ONCOLOGY</t>
  </si>
  <si>
    <t>HOSPICE</t>
  </si>
  <si>
    <t>INFECTIOUS DISEASE</t>
  </si>
  <si>
    <t>INTERVENTIONAL RADIOLOGY</t>
  </si>
  <si>
    <t>LAB</t>
  </si>
  <si>
    <t>MINOR SURGERY</t>
  </si>
  <si>
    <t>NEPHROLOGY</t>
  </si>
  <si>
    <t>NEUROLOGY</t>
  </si>
  <si>
    <t>NEUROPHYSIOLOGY (EEG)</t>
  </si>
  <si>
    <t>NEUROSURGERY</t>
  </si>
  <si>
    <t>NICU</t>
  </si>
  <si>
    <t>NURSERY</t>
  </si>
  <si>
    <t>OB/GYN</t>
  </si>
  <si>
    <t>OBSERVATION</t>
  </si>
  <si>
    <t>OPERATING ROOM</t>
  </si>
  <si>
    <t>ORTHOPEDICS</t>
  </si>
  <si>
    <t>OTHER</t>
  </si>
  <si>
    <t>OTHER DIAGNOSTIC</t>
  </si>
  <si>
    <t>OTHER PROCEDURE</t>
  </si>
  <si>
    <t>OTOLARYNGOLOGY</t>
  </si>
  <si>
    <t>PATHOLOGY</t>
  </si>
  <si>
    <t>PEDIATRICS</t>
  </si>
  <si>
    <t>PHARMACY</t>
  </si>
  <si>
    <t>PHOTOPHERESIS</t>
  </si>
  <si>
    <t>PHYSICAL AND OCCUPATIONAL THERAPY</t>
  </si>
  <si>
    <t>PLASTICS</t>
  </si>
  <si>
    <t>PULMONARY</t>
  </si>
  <si>
    <t>RADIATION THERAPY</t>
  </si>
  <si>
    <t>RADIOLOGY</t>
  </si>
  <si>
    <t>RADIOLOGY - BREAST IMAGING</t>
  </si>
  <si>
    <t>RADIOLOGY - CT SCAN</t>
  </si>
  <si>
    <t>RADIOLOGY - DIAGNOSTIC</t>
  </si>
  <si>
    <t>RADIOLOGY - MRI</t>
  </si>
  <si>
    <t>RADIOLOGY - NUC MED PET</t>
  </si>
  <si>
    <t>RADIOLOGY - ULTRASOUND</t>
  </si>
  <si>
    <t>RESPIRATORY AND SPEECH THERAPY</t>
  </si>
  <si>
    <t>SURGICAL ONCOLOGY</t>
  </si>
  <si>
    <t>THORACIC</t>
  </si>
  <si>
    <t>TRANSPLANT</t>
  </si>
  <si>
    <t>TRAUMA/GENERAL SURGERY</t>
  </si>
  <si>
    <t>UNASSGNED OP</t>
  </si>
  <si>
    <t>UNASSIGNED IP</t>
  </si>
  <si>
    <t>UROLOGY</t>
  </si>
  <si>
    <t>VASCULAR SURGERY</t>
  </si>
  <si>
    <t>Fiscal Year 2018</t>
  </si>
  <si>
    <t>per EPSi, 9/17/2019</t>
  </si>
  <si>
    <t>Note Hospital went live with Epic Revenue software on May 4, 2018; as a result methodology for Service Line and payor groupings changed during FY18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</si>
</sst>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5D9F1"/>
        <bgColor indexed="64"/>
      </patternFill>
    </fill>
    <fill>
      <patternFill patternType="solid">
        <fgColor rgb="FFF2DCDB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3">
    <xf numFmtId="0" fontId="0" fillId="0" borderId="0" xfId="0"/>
    <xf numFmtId="37" fontId="0" fillId="0" borderId="0" xfId="0" applyNumberFormat="1"/>
    <xf numFmtId="0" fontId="0" fillId="0" borderId="0" xfId="0" applyAlignment="1">
      <alignment horizontal="right"/>
    </xf>
    <xf numFmtId="37" fontId="0" fillId="34" borderId="10" xfId="0" applyNumberFormat="1" applyFill="1" applyBorder="1"/>
    <xf numFmtId="37" fontId="0" fillId="33" borderId="10" xfId="0" applyNumberFormat="1" applyFill="1" applyBorder="1"/>
    <xf numFmtId="37" fontId="0" fillId="34" borderId="11" xfId="0" applyNumberFormat="1" applyFill="1" applyBorder="1"/>
    <xf numFmtId="37" fontId="0" fillId="33" borderId="11" xfId="0" applyNumberFormat="1" applyFill="1" applyBorder="1"/>
    <xf numFmtId="0" fontId="0" fillId="0" borderId="10" xfId="0" applyBorder="1"/>
    <xf numFmtId="0" fontId="0" fillId="0" borderId="11" xfId="0" applyBorder="1"/>
    <xf numFmtId="0" fontId="0" fillId="0" borderId="19" xfId="0" applyBorder="1"/>
    <xf numFmtId="0" fontId="0" fillId="34" borderId="20" xfId="0" applyFill="1" applyBorder="1" applyAlignment="1">
      <alignment wrapText="1"/>
    </xf>
    <xf numFmtId="0" fontId="0" fillId="34" borderId="21" xfId="0" applyFill="1" applyBorder="1" applyAlignment="1">
      <alignment wrapText="1"/>
    </xf>
    <xf numFmtId="0" fontId="0" fillId="33" borderId="22" xfId="0" applyFill="1" applyBorder="1" applyAlignment="1">
      <alignment wrapText="1"/>
    </xf>
    <xf numFmtId="0" fontId="0" fillId="33" borderId="20" xfId="0" applyFill="1" applyBorder="1" applyAlignment="1">
      <alignment wrapText="1"/>
    </xf>
    <xf numFmtId="0" fontId="0" fillId="33" borderId="21" xfId="0" applyFill="1" applyBorder="1" applyAlignment="1">
      <alignment wrapText="1"/>
    </xf>
    <xf numFmtId="0" fontId="0" fillId="34" borderId="22" xfId="0" applyFill="1" applyBorder="1" applyAlignment="1">
      <alignment wrapText="1"/>
    </xf>
    <xf numFmtId="0" fontId="0" fillId="34" borderId="22" xfId="0" applyFill="1" applyBorder="1"/>
    <xf numFmtId="0" fontId="0" fillId="34" borderId="21" xfId="0" applyFill="1" applyBorder="1"/>
    <xf numFmtId="0" fontId="0" fillId="0" borderId="0" xfId="0" applyBorder="1"/>
    <xf numFmtId="37" fontId="0" fillId="34" borderId="18" xfId="0" applyNumberFormat="1" applyFill="1" applyBorder="1"/>
    <xf numFmtId="0" fontId="16" fillId="0" borderId="11" xfId="0" applyFont="1" applyBorder="1"/>
    <xf numFmtId="37" fontId="16" fillId="33" borderId="11" xfId="0" applyNumberFormat="1" applyFont="1" applyFill="1" applyBorder="1"/>
    <xf numFmtId="37" fontId="16" fillId="34" borderId="11" xfId="0" applyNumberFormat="1" applyFont="1" applyFill="1" applyBorder="1"/>
    <xf numFmtId="0" fontId="16" fillId="0" borderId="0" xfId="0" applyFont="1"/>
    <xf numFmtId="0" fontId="0" fillId="34" borderId="12" xfId="0" applyFill="1" applyBorder="1" applyAlignment="1">
      <alignment horizontal="center"/>
    </xf>
    <xf numFmtId="0" fontId="0" fillId="34" borderId="14" xfId="0" applyFill="1" applyBorder="1" applyAlignment="1">
      <alignment horizontal="center"/>
    </xf>
    <xf numFmtId="0" fontId="0" fillId="33" borderId="15" xfId="0" applyFill="1" applyBorder="1" applyAlignment="1">
      <alignment horizontal="center"/>
    </xf>
    <xf numFmtId="0" fontId="0" fillId="33" borderId="16" xfId="0" applyFill="1" applyBorder="1" applyAlignment="1">
      <alignment horizontal="center"/>
    </xf>
    <xf numFmtId="0" fontId="0" fillId="33" borderId="17" xfId="0" applyFill="1" applyBorder="1" applyAlignment="1">
      <alignment horizontal="center"/>
    </xf>
    <xf numFmtId="0" fontId="0" fillId="34" borderId="13" xfId="0" applyFill="1" applyBorder="1" applyAlignment="1">
      <alignment horizontal="center"/>
    </xf>
    <xf numFmtId="0" fontId="0" fillId="33" borderId="12" xfId="0" applyFill="1" applyBorder="1" applyAlignment="1">
      <alignment horizontal="center"/>
    </xf>
    <xf numFmtId="0" fontId="0" fillId="33" borderId="13" xfId="0" applyFill="1" applyBorder="1" applyAlignment="1">
      <alignment horizontal="center"/>
    </xf>
    <xf numFmtId="0" fontId="0" fillId="33" borderId="14" xfId="0" applyFill="1" applyBorder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F2DCDB"/>
      <color rgb="FFC5D9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X76"/>
  <sheetViews>
    <sheetView tabSelected="1" zoomScaleNormal="100" workbookViewId="0">
      <pane ySplit="9" topLeftCell="A10" activePane="bottomLeft" state="frozen"/>
      <selection pane="bottomLeft" activeCell="D3" sqref="D3"/>
    </sheetView>
  </sheetViews>
  <sheetFormatPr defaultRowHeight="15" x14ac:dyDescent="0.25"/>
  <cols>
    <col min="1" max="1" width="37.28515625" bestFit="1" customWidth="1"/>
    <col min="2" max="2" width="13.140625" customWidth="1"/>
    <col min="3" max="3" width="13.42578125" bestFit="1" customWidth="1"/>
    <col min="4" max="4" width="15.42578125" customWidth="1"/>
    <col min="5" max="5" width="15.5703125" customWidth="1"/>
    <col min="6" max="6" width="13.28515625" customWidth="1"/>
    <col min="7" max="7" width="12.85546875" customWidth="1"/>
    <col min="8" max="8" width="16.42578125" customWidth="1"/>
    <col min="9" max="9" width="15.85546875" customWidth="1"/>
    <col min="10" max="10" width="12.7109375" customWidth="1"/>
    <col min="11" max="11" width="15" customWidth="1"/>
    <col min="12" max="12" width="12.28515625" customWidth="1"/>
    <col min="13" max="13" width="14.7109375" customWidth="1"/>
    <col min="14" max="14" width="12.140625" customWidth="1"/>
    <col min="15" max="15" width="12.42578125" customWidth="1"/>
    <col min="16" max="16" width="13.85546875" customWidth="1"/>
    <col min="17" max="17" width="15.42578125" customWidth="1"/>
    <col min="18" max="18" width="12.5703125" customWidth="1"/>
    <col min="19" max="19" width="12.85546875" customWidth="1"/>
    <col min="20" max="20" width="12.5703125" customWidth="1"/>
    <col min="21" max="21" width="14.28515625" customWidth="1"/>
    <col min="22" max="22" width="11.85546875" bestFit="1" customWidth="1"/>
    <col min="23" max="23" width="12.5703125" bestFit="1" customWidth="1"/>
  </cols>
  <sheetData>
    <row r="1" spans="1:24" x14ac:dyDescent="0.25">
      <c r="A1" t="s">
        <v>6</v>
      </c>
    </row>
    <row r="2" spans="1:24" x14ac:dyDescent="0.25">
      <c r="A2" t="s">
        <v>7</v>
      </c>
    </row>
    <row r="3" spans="1:24" x14ac:dyDescent="0.25">
      <c r="A3" t="s">
        <v>8</v>
      </c>
    </row>
    <row r="4" spans="1:24" x14ac:dyDescent="0.25">
      <c r="A4" t="s">
        <v>77</v>
      </c>
    </row>
    <row r="5" spans="1:24" x14ac:dyDescent="0.25">
      <c r="A5" t="s">
        <v>78</v>
      </c>
    </row>
    <row r="6" spans="1:24" x14ac:dyDescent="0.25">
      <c r="A6" t="s">
        <v>79</v>
      </c>
    </row>
    <row r="7" spans="1:24" ht="15.75" thickBot="1" x14ac:dyDescent="0.3"/>
    <row r="8" spans="1:24" ht="15.75" thickBot="1" x14ac:dyDescent="0.3">
      <c r="B8" s="26" t="s">
        <v>0</v>
      </c>
      <c r="C8" s="27"/>
      <c r="D8" s="27"/>
      <c r="E8" s="28"/>
      <c r="F8" s="24" t="s">
        <v>2</v>
      </c>
      <c r="G8" s="29"/>
      <c r="H8" s="29"/>
      <c r="I8" s="25"/>
      <c r="J8" s="30" t="s">
        <v>1</v>
      </c>
      <c r="K8" s="31"/>
      <c r="L8" s="31"/>
      <c r="M8" s="32"/>
      <c r="N8" s="24" t="s">
        <v>5</v>
      </c>
      <c r="O8" s="29"/>
      <c r="P8" s="29"/>
      <c r="Q8" s="25"/>
      <c r="R8" s="30" t="s">
        <v>13</v>
      </c>
      <c r="S8" s="31"/>
      <c r="T8" s="31"/>
      <c r="U8" s="32"/>
      <c r="V8" s="24" t="s">
        <v>4</v>
      </c>
      <c r="W8" s="25"/>
    </row>
    <row r="9" spans="1:24" ht="30.75" thickBot="1" x14ac:dyDescent="0.3">
      <c r="A9" s="9" t="s">
        <v>3</v>
      </c>
      <c r="B9" s="12" t="s">
        <v>9</v>
      </c>
      <c r="C9" s="13" t="s">
        <v>10</v>
      </c>
      <c r="D9" s="13" t="s">
        <v>11</v>
      </c>
      <c r="E9" s="14" t="s">
        <v>12</v>
      </c>
      <c r="F9" s="15" t="s">
        <v>9</v>
      </c>
      <c r="G9" s="10" t="s">
        <v>10</v>
      </c>
      <c r="H9" s="10" t="s">
        <v>11</v>
      </c>
      <c r="I9" s="11" t="s">
        <v>12</v>
      </c>
      <c r="J9" s="12" t="s">
        <v>9</v>
      </c>
      <c r="K9" s="13" t="s">
        <v>10</v>
      </c>
      <c r="L9" s="13" t="s">
        <v>11</v>
      </c>
      <c r="M9" s="14" t="s">
        <v>12</v>
      </c>
      <c r="N9" s="15" t="s">
        <v>9</v>
      </c>
      <c r="O9" s="10" t="s">
        <v>10</v>
      </c>
      <c r="P9" s="10" t="s">
        <v>11</v>
      </c>
      <c r="Q9" s="11" t="s">
        <v>12</v>
      </c>
      <c r="R9" s="12" t="s">
        <v>9</v>
      </c>
      <c r="S9" s="13" t="s">
        <v>10</v>
      </c>
      <c r="T9" s="13" t="s">
        <v>11</v>
      </c>
      <c r="U9" s="14" t="s">
        <v>12</v>
      </c>
      <c r="V9" s="16" t="s">
        <v>14</v>
      </c>
      <c r="W9" s="17" t="s">
        <v>15</v>
      </c>
      <c r="X9" s="18"/>
    </row>
    <row r="10" spans="1:24" ht="15.75" thickTop="1" x14ac:dyDescent="0.25">
      <c r="A10" s="8" t="s">
        <v>16</v>
      </c>
      <c r="B10" s="6">
        <v>3107333.9899999988</v>
      </c>
      <c r="C10" s="6">
        <v>153490.11999999982</v>
      </c>
      <c r="D10" s="6"/>
      <c r="E10" s="6"/>
      <c r="F10" s="5">
        <v>1907792.6000000006</v>
      </c>
      <c r="G10" s="5">
        <v>341729.63000000006</v>
      </c>
      <c r="H10" s="5"/>
      <c r="I10" s="5"/>
      <c r="J10" s="6">
        <v>3732780.5300000003</v>
      </c>
      <c r="K10" s="6">
        <v>-902301.55999999936</v>
      </c>
      <c r="L10" s="6"/>
      <c r="M10" s="6"/>
      <c r="N10" s="5">
        <v>990262.88000000035</v>
      </c>
      <c r="O10" s="5">
        <v>-737089.74999999988</v>
      </c>
      <c r="P10" s="5"/>
      <c r="Q10" s="5"/>
      <c r="R10" s="6">
        <f>B10+F10+J10+N10</f>
        <v>9738170.0000000019</v>
      </c>
      <c r="S10" s="6">
        <f t="shared" ref="S10:S70" si="0">C10+G10+K10+O10</f>
        <v>-1144171.5599999994</v>
      </c>
      <c r="T10" s="6">
        <f t="shared" ref="T10:T70" si="1">D10+H10+L10+P10</f>
        <v>0</v>
      </c>
      <c r="U10" s="6">
        <f t="shared" ref="U10:U70" si="2">E10+I10+M10+Q10</f>
        <v>0</v>
      </c>
      <c r="V10" s="5">
        <f>R10+T10</f>
        <v>9738170.0000000019</v>
      </c>
      <c r="W10" s="19">
        <f>S10+U10</f>
        <v>-1144171.5599999994</v>
      </c>
      <c r="X10" s="18"/>
    </row>
    <row r="11" spans="1:24" x14ac:dyDescent="0.25">
      <c r="A11" s="7" t="s">
        <v>17</v>
      </c>
      <c r="B11" s="4">
        <v>3197670.8299999991</v>
      </c>
      <c r="C11" s="4">
        <v>-3365.7899999999718</v>
      </c>
      <c r="D11" s="4"/>
      <c r="E11" s="4"/>
      <c r="F11" s="3">
        <v>3001446.0799999996</v>
      </c>
      <c r="G11" s="3">
        <v>-435831.24000000034</v>
      </c>
      <c r="H11" s="3"/>
      <c r="I11" s="3"/>
      <c r="J11" s="4">
        <v>1516033.1799999997</v>
      </c>
      <c r="K11" s="4">
        <v>-986081.9099999998</v>
      </c>
      <c r="L11" s="4"/>
      <c r="M11" s="4"/>
      <c r="N11" s="3">
        <v>155489.07999999999</v>
      </c>
      <c r="O11" s="3">
        <v>-230679.59</v>
      </c>
      <c r="P11" s="3"/>
      <c r="Q11" s="3"/>
      <c r="R11" s="4">
        <f t="shared" ref="R11:R70" si="3">B11+F11+J11+N11</f>
        <v>7870639.1699999981</v>
      </c>
      <c r="S11" s="4">
        <f t="shared" si="0"/>
        <v>-1655958.5300000003</v>
      </c>
      <c r="T11" s="4">
        <f t="shared" si="1"/>
        <v>0</v>
      </c>
      <c r="U11" s="4">
        <f t="shared" si="2"/>
        <v>0</v>
      </c>
      <c r="V11" s="3">
        <f t="shared" ref="V11:V70" si="4">R11+T11</f>
        <v>7870639.1699999981</v>
      </c>
      <c r="W11" s="3">
        <f t="shared" ref="W11:W70" si="5">S11+U11</f>
        <v>-1655958.5300000003</v>
      </c>
    </row>
    <row r="12" spans="1:24" x14ac:dyDescent="0.25">
      <c r="A12" s="7" t="s">
        <v>18</v>
      </c>
      <c r="B12" s="4">
        <v>5600240.2799999984</v>
      </c>
      <c r="C12" s="4">
        <v>836144.5299999998</v>
      </c>
      <c r="D12" s="4"/>
      <c r="E12" s="4"/>
      <c r="F12" s="3">
        <v>16446521.160000002</v>
      </c>
      <c r="G12" s="3">
        <v>2958404.4300000025</v>
      </c>
      <c r="H12" s="3"/>
      <c r="I12" s="3"/>
      <c r="J12" s="4">
        <v>5938555.3800000018</v>
      </c>
      <c r="K12" s="4">
        <v>-1349193.7500000002</v>
      </c>
      <c r="L12" s="4"/>
      <c r="M12" s="4"/>
      <c r="N12" s="3">
        <v>755651.78999999992</v>
      </c>
      <c r="O12" s="3">
        <v>-347748.77</v>
      </c>
      <c r="P12" s="3"/>
      <c r="Q12" s="3"/>
      <c r="R12" s="4">
        <f t="shared" si="3"/>
        <v>28740968.610000003</v>
      </c>
      <c r="S12" s="4">
        <f t="shared" si="0"/>
        <v>2097606.4400000018</v>
      </c>
      <c r="T12" s="4">
        <f t="shared" si="1"/>
        <v>0</v>
      </c>
      <c r="U12" s="4">
        <f t="shared" si="2"/>
        <v>0</v>
      </c>
      <c r="V12" s="3">
        <f t="shared" si="4"/>
        <v>28740968.610000003</v>
      </c>
      <c r="W12" s="3">
        <f t="shared" si="5"/>
        <v>2097606.4400000018</v>
      </c>
    </row>
    <row r="13" spans="1:24" x14ac:dyDescent="0.25">
      <c r="A13" s="7" t="s">
        <v>19</v>
      </c>
      <c r="B13" s="4"/>
      <c r="C13" s="4"/>
      <c r="D13" s="4">
        <v>833644.24000000022</v>
      </c>
      <c r="E13" s="4">
        <v>294277.05</v>
      </c>
      <c r="F13" s="3"/>
      <c r="G13" s="3"/>
      <c r="H13" s="3">
        <v>861653.66999999993</v>
      </c>
      <c r="I13" s="3">
        <v>17903.419999999765</v>
      </c>
      <c r="J13" s="4"/>
      <c r="K13" s="4"/>
      <c r="L13" s="4">
        <v>361160.85000000009</v>
      </c>
      <c r="M13" s="4">
        <v>-129263.87000000005</v>
      </c>
      <c r="N13" s="3"/>
      <c r="O13" s="3"/>
      <c r="P13" s="3">
        <v>37170.180000000008</v>
      </c>
      <c r="Q13" s="3">
        <v>-97670.419999999984</v>
      </c>
      <c r="R13" s="4">
        <f t="shared" si="3"/>
        <v>0</v>
      </c>
      <c r="S13" s="4">
        <f t="shared" si="0"/>
        <v>0</v>
      </c>
      <c r="T13" s="4">
        <f t="shared" si="1"/>
        <v>2093628.9400000002</v>
      </c>
      <c r="U13" s="4">
        <f t="shared" si="2"/>
        <v>85246.179999999702</v>
      </c>
      <c r="V13" s="3">
        <f t="shared" si="4"/>
        <v>2093628.9400000002</v>
      </c>
      <c r="W13" s="3">
        <f t="shared" si="5"/>
        <v>85246.179999999702</v>
      </c>
    </row>
    <row r="14" spans="1:24" x14ac:dyDescent="0.25">
      <c r="A14" s="7" t="s">
        <v>20</v>
      </c>
      <c r="B14" s="4"/>
      <c r="C14" s="4"/>
      <c r="D14" s="4">
        <v>60507810.360000283</v>
      </c>
      <c r="E14" s="4">
        <v>-20270814.540000018</v>
      </c>
      <c r="F14" s="3"/>
      <c r="G14" s="3"/>
      <c r="H14" s="3">
        <v>44988794.540008649</v>
      </c>
      <c r="I14" s="3">
        <v>-24313892.809990883</v>
      </c>
      <c r="J14" s="4"/>
      <c r="K14" s="4"/>
      <c r="L14" s="4">
        <v>81431391.730000511</v>
      </c>
      <c r="M14" s="4">
        <v>-30337239.11999822</v>
      </c>
      <c r="N14" s="3"/>
      <c r="O14" s="3"/>
      <c r="P14" s="3">
        <v>3665072.8699999866</v>
      </c>
      <c r="Q14" s="3">
        <v>-5709896.2500000307</v>
      </c>
      <c r="R14" s="4">
        <f t="shared" si="3"/>
        <v>0</v>
      </c>
      <c r="S14" s="4">
        <f t="shared" si="0"/>
        <v>0</v>
      </c>
      <c r="T14" s="4">
        <f t="shared" si="1"/>
        <v>190593069.50000942</v>
      </c>
      <c r="U14" s="4">
        <f t="shared" si="2"/>
        <v>-80631842.719989151</v>
      </c>
      <c r="V14" s="3">
        <f t="shared" si="4"/>
        <v>190593069.50000942</v>
      </c>
      <c r="W14" s="3">
        <f t="shared" si="5"/>
        <v>-80631842.719989151</v>
      </c>
    </row>
    <row r="15" spans="1:24" x14ac:dyDescent="0.25">
      <c r="A15" s="7" t="s">
        <v>21</v>
      </c>
      <c r="B15" s="4">
        <v>3586679.2799999989</v>
      </c>
      <c r="C15" s="4">
        <v>-44590.470000000023</v>
      </c>
      <c r="D15" s="4"/>
      <c r="E15" s="4"/>
      <c r="F15" s="3">
        <v>3637281.3600000003</v>
      </c>
      <c r="G15" s="3">
        <v>-109655.24999999978</v>
      </c>
      <c r="H15" s="3"/>
      <c r="I15" s="3"/>
      <c r="J15" s="4">
        <v>1885371.1500000001</v>
      </c>
      <c r="K15" s="4">
        <v>-909035.9800000001</v>
      </c>
      <c r="L15" s="4"/>
      <c r="M15" s="4"/>
      <c r="N15" s="3">
        <v>216722.27</v>
      </c>
      <c r="O15" s="3">
        <v>-124025.22</v>
      </c>
      <c r="P15" s="3"/>
      <c r="Q15" s="3"/>
      <c r="R15" s="4">
        <f t="shared" si="3"/>
        <v>9326054.0599999987</v>
      </c>
      <c r="S15" s="4">
        <f t="shared" si="0"/>
        <v>-1187306.92</v>
      </c>
      <c r="T15" s="4">
        <f t="shared" si="1"/>
        <v>0</v>
      </c>
      <c r="U15" s="4">
        <f t="shared" si="2"/>
        <v>0</v>
      </c>
      <c r="V15" s="3">
        <f t="shared" si="4"/>
        <v>9326054.0599999987</v>
      </c>
      <c r="W15" s="3">
        <f t="shared" si="5"/>
        <v>-1187306.92</v>
      </c>
    </row>
    <row r="16" spans="1:24" x14ac:dyDescent="0.25">
      <c r="A16" s="7" t="s">
        <v>22</v>
      </c>
      <c r="B16" s="4">
        <v>4516080.7700000005</v>
      </c>
      <c r="C16" s="4">
        <v>-412214.0499999997</v>
      </c>
      <c r="D16" s="4"/>
      <c r="E16" s="4"/>
      <c r="F16" s="3">
        <v>1375861.5699999998</v>
      </c>
      <c r="G16" s="3">
        <v>79622.359999999986</v>
      </c>
      <c r="H16" s="3"/>
      <c r="I16" s="3"/>
      <c r="J16" s="4">
        <v>1531719.0400000005</v>
      </c>
      <c r="K16" s="4">
        <v>-490381.98999999987</v>
      </c>
      <c r="L16" s="4"/>
      <c r="M16" s="4"/>
      <c r="N16" s="3">
        <v>268745.08</v>
      </c>
      <c r="O16" s="3">
        <v>-284816.27</v>
      </c>
      <c r="P16" s="3"/>
      <c r="Q16" s="3"/>
      <c r="R16" s="4">
        <f t="shared" si="3"/>
        <v>7692406.4600000009</v>
      </c>
      <c r="S16" s="4">
        <f t="shared" si="0"/>
        <v>-1107789.9499999997</v>
      </c>
      <c r="T16" s="4">
        <f t="shared" si="1"/>
        <v>0</v>
      </c>
      <c r="U16" s="4">
        <f t="shared" si="2"/>
        <v>0</v>
      </c>
      <c r="V16" s="3">
        <f t="shared" si="4"/>
        <v>7692406.4600000009</v>
      </c>
      <c r="W16" s="3">
        <f t="shared" si="5"/>
        <v>-1107789.9499999997</v>
      </c>
    </row>
    <row r="17" spans="1:23" x14ac:dyDescent="0.25">
      <c r="A17" s="7" t="s">
        <v>23</v>
      </c>
      <c r="B17" s="4"/>
      <c r="C17" s="4"/>
      <c r="D17" s="4">
        <v>2922483.8799999994</v>
      </c>
      <c r="E17" s="4">
        <v>1523733.1199999999</v>
      </c>
      <c r="F17" s="3"/>
      <c r="G17" s="3"/>
      <c r="H17" s="3">
        <v>2762179.2200000035</v>
      </c>
      <c r="I17" s="3">
        <v>366357.35000001849</v>
      </c>
      <c r="J17" s="4"/>
      <c r="K17" s="4"/>
      <c r="L17" s="4">
        <v>2928223.4800000004</v>
      </c>
      <c r="M17" s="4">
        <v>950260.1300000007</v>
      </c>
      <c r="N17" s="3"/>
      <c r="O17" s="3"/>
      <c r="P17" s="3">
        <v>173381.82000000004</v>
      </c>
      <c r="Q17" s="3">
        <v>-36834.390000000014</v>
      </c>
      <c r="R17" s="4">
        <f t="shared" si="3"/>
        <v>0</v>
      </c>
      <c r="S17" s="4">
        <f t="shared" si="0"/>
        <v>0</v>
      </c>
      <c r="T17" s="4">
        <f t="shared" si="1"/>
        <v>8786268.4000000041</v>
      </c>
      <c r="U17" s="4">
        <f t="shared" si="2"/>
        <v>2803516.2100000191</v>
      </c>
      <c r="V17" s="3">
        <f t="shared" si="4"/>
        <v>8786268.4000000041</v>
      </c>
      <c r="W17" s="3">
        <f t="shared" si="5"/>
        <v>2803516.2100000191</v>
      </c>
    </row>
    <row r="18" spans="1:23" x14ac:dyDescent="0.25">
      <c r="A18" s="7" t="s">
        <v>24</v>
      </c>
      <c r="B18" s="4"/>
      <c r="C18" s="4"/>
      <c r="D18" s="4">
        <v>20817833.819999993</v>
      </c>
      <c r="E18" s="4">
        <v>5768496.0199999819</v>
      </c>
      <c r="F18" s="3"/>
      <c r="G18" s="3"/>
      <c r="H18" s="3">
        <v>8533677.6699999198</v>
      </c>
      <c r="I18" s="3">
        <v>-2250790.3300001342</v>
      </c>
      <c r="J18" s="4"/>
      <c r="K18" s="4"/>
      <c r="L18" s="4">
        <v>27520198.13999996</v>
      </c>
      <c r="M18" s="4">
        <v>-7162511.5500000659</v>
      </c>
      <c r="N18" s="3"/>
      <c r="O18" s="3"/>
      <c r="P18" s="3">
        <v>1778230.6699999995</v>
      </c>
      <c r="Q18" s="3">
        <v>-4562542.3599999947</v>
      </c>
      <c r="R18" s="4">
        <f t="shared" si="3"/>
        <v>0</v>
      </c>
      <c r="S18" s="4">
        <f t="shared" si="0"/>
        <v>0</v>
      </c>
      <c r="T18" s="4">
        <f t="shared" si="1"/>
        <v>58649940.299999878</v>
      </c>
      <c r="U18" s="4">
        <f t="shared" si="2"/>
        <v>-8207348.220000213</v>
      </c>
      <c r="V18" s="3">
        <f t="shared" si="4"/>
        <v>58649940.299999878</v>
      </c>
      <c r="W18" s="3">
        <f t="shared" si="5"/>
        <v>-8207348.220000213</v>
      </c>
    </row>
    <row r="19" spans="1:23" x14ac:dyDescent="0.25">
      <c r="A19" s="7" t="s">
        <v>25</v>
      </c>
      <c r="B19" s="4">
        <v>31740.489999999998</v>
      </c>
      <c r="C19" s="4">
        <v>16243.259999999998</v>
      </c>
      <c r="D19" s="4"/>
      <c r="E19" s="4"/>
      <c r="F19" s="3">
        <v>40285.82</v>
      </c>
      <c r="G19" s="3">
        <v>31229.980000000003</v>
      </c>
      <c r="H19" s="3"/>
      <c r="I19" s="3"/>
      <c r="J19" s="4">
        <v>93870.57</v>
      </c>
      <c r="K19" s="4">
        <v>57309.29</v>
      </c>
      <c r="L19" s="4"/>
      <c r="M19" s="4"/>
      <c r="N19" s="3"/>
      <c r="O19" s="3"/>
      <c r="P19" s="3"/>
      <c r="Q19" s="3"/>
      <c r="R19" s="4">
        <f t="shared" si="3"/>
        <v>165896.88</v>
      </c>
      <c r="S19" s="4">
        <f t="shared" si="0"/>
        <v>104782.53</v>
      </c>
      <c r="T19" s="4">
        <f t="shared" si="1"/>
        <v>0</v>
      </c>
      <c r="U19" s="4">
        <f t="shared" si="2"/>
        <v>0</v>
      </c>
      <c r="V19" s="3">
        <f t="shared" si="4"/>
        <v>165896.88</v>
      </c>
      <c r="W19" s="3">
        <f t="shared" si="5"/>
        <v>104782.53</v>
      </c>
    </row>
    <row r="20" spans="1:23" x14ac:dyDescent="0.25">
      <c r="A20" s="7" t="s">
        <v>26</v>
      </c>
      <c r="B20" s="4"/>
      <c r="C20" s="4"/>
      <c r="D20" s="4"/>
      <c r="E20" s="4"/>
      <c r="F20" s="3">
        <v>249398.34999999998</v>
      </c>
      <c r="G20" s="3">
        <v>39430.339999999997</v>
      </c>
      <c r="H20" s="3"/>
      <c r="I20" s="3"/>
      <c r="J20" s="4">
        <v>206041.84999999998</v>
      </c>
      <c r="K20" s="4">
        <v>-46691.94</v>
      </c>
      <c r="L20" s="4"/>
      <c r="M20" s="4"/>
      <c r="N20" s="3">
        <v>1812.55</v>
      </c>
      <c r="O20" s="3">
        <v>-6320.07</v>
      </c>
      <c r="P20" s="3"/>
      <c r="Q20" s="3"/>
      <c r="R20" s="4">
        <f t="shared" si="3"/>
        <v>457252.74999999994</v>
      </c>
      <c r="S20" s="4">
        <f t="shared" si="0"/>
        <v>-13581.670000000006</v>
      </c>
      <c r="T20" s="4">
        <f t="shared" si="1"/>
        <v>0</v>
      </c>
      <c r="U20" s="4">
        <f t="shared" si="2"/>
        <v>0</v>
      </c>
      <c r="V20" s="3">
        <f t="shared" si="4"/>
        <v>457252.74999999994</v>
      </c>
      <c r="W20" s="3">
        <f t="shared" si="5"/>
        <v>-13581.670000000006</v>
      </c>
    </row>
    <row r="21" spans="1:23" x14ac:dyDescent="0.25">
      <c r="A21" s="7" t="s">
        <v>27</v>
      </c>
      <c r="B21" s="4"/>
      <c r="C21" s="4"/>
      <c r="D21" s="4">
        <v>5187778.0199999996</v>
      </c>
      <c r="E21" s="4">
        <v>-596078.04999999993</v>
      </c>
      <c r="F21" s="3"/>
      <c r="G21" s="3"/>
      <c r="H21" s="3">
        <v>2855094.0900000012</v>
      </c>
      <c r="I21" s="3">
        <v>-1554125.3600000006</v>
      </c>
      <c r="J21" s="4"/>
      <c r="K21" s="4"/>
      <c r="L21" s="4">
        <v>2893957.7700000005</v>
      </c>
      <c r="M21" s="4">
        <v>-3645870.5899999985</v>
      </c>
      <c r="N21" s="3"/>
      <c r="O21" s="3"/>
      <c r="P21" s="3">
        <v>177457.28000000006</v>
      </c>
      <c r="Q21" s="3">
        <v>-522890.51000000013</v>
      </c>
      <c r="R21" s="4">
        <f t="shared" si="3"/>
        <v>0</v>
      </c>
      <c r="S21" s="4">
        <f t="shared" si="0"/>
        <v>0</v>
      </c>
      <c r="T21" s="4">
        <f t="shared" si="1"/>
        <v>11114287.160000002</v>
      </c>
      <c r="U21" s="4">
        <f t="shared" si="2"/>
        <v>-6318964.5099999988</v>
      </c>
      <c r="V21" s="3">
        <f t="shared" si="4"/>
        <v>11114287.160000002</v>
      </c>
      <c r="W21" s="3">
        <f t="shared" si="5"/>
        <v>-6318964.5099999988</v>
      </c>
    </row>
    <row r="22" spans="1:23" x14ac:dyDescent="0.25">
      <c r="A22" s="7" t="s">
        <v>28</v>
      </c>
      <c r="B22" s="4"/>
      <c r="C22" s="4"/>
      <c r="D22" s="4">
        <v>1998847.2800000003</v>
      </c>
      <c r="E22" s="4">
        <v>251150.18000000028</v>
      </c>
      <c r="F22" s="3"/>
      <c r="G22" s="3"/>
      <c r="H22" s="3">
        <v>2346900.1899999995</v>
      </c>
      <c r="I22" s="3">
        <v>39100.910000001655</v>
      </c>
      <c r="J22" s="4"/>
      <c r="K22" s="4"/>
      <c r="L22" s="4">
        <v>811931.30999999982</v>
      </c>
      <c r="M22" s="4">
        <v>-320649.18000000005</v>
      </c>
      <c r="N22" s="3"/>
      <c r="O22" s="3"/>
      <c r="P22" s="3">
        <v>50791.950000000012</v>
      </c>
      <c r="Q22" s="3">
        <v>-141972.02000000002</v>
      </c>
      <c r="R22" s="4">
        <f t="shared" si="3"/>
        <v>0</v>
      </c>
      <c r="S22" s="4">
        <f t="shared" si="0"/>
        <v>0</v>
      </c>
      <c r="T22" s="4">
        <f t="shared" si="1"/>
        <v>5208470.7299999995</v>
      </c>
      <c r="U22" s="4">
        <f t="shared" si="2"/>
        <v>-172370.10999999812</v>
      </c>
      <c r="V22" s="3">
        <f t="shared" si="4"/>
        <v>5208470.7299999995</v>
      </c>
      <c r="W22" s="3">
        <f t="shared" si="5"/>
        <v>-172370.10999999812</v>
      </c>
    </row>
    <row r="23" spans="1:23" x14ac:dyDescent="0.25">
      <c r="A23" s="7" t="s">
        <v>29</v>
      </c>
      <c r="B23" s="4">
        <v>3211542.31</v>
      </c>
      <c r="C23" s="4">
        <v>598341.35999999987</v>
      </c>
      <c r="D23" s="4"/>
      <c r="E23" s="4"/>
      <c r="F23" s="3">
        <v>17482118.649999995</v>
      </c>
      <c r="G23" s="3">
        <v>4014960.6000000006</v>
      </c>
      <c r="H23" s="3"/>
      <c r="I23" s="3"/>
      <c r="J23" s="4">
        <v>7739955.790000001</v>
      </c>
      <c r="K23" s="4">
        <v>-1086536.08</v>
      </c>
      <c r="L23" s="4"/>
      <c r="M23" s="4"/>
      <c r="N23" s="3">
        <v>723023.5900000002</v>
      </c>
      <c r="O23" s="3">
        <v>2011.9099999999999</v>
      </c>
      <c r="P23" s="3"/>
      <c r="Q23" s="3"/>
      <c r="R23" s="4">
        <f t="shared" si="3"/>
        <v>29156640.339999992</v>
      </c>
      <c r="S23" s="4">
        <f t="shared" si="0"/>
        <v>3528777.790000001</v>
      </c>
      <c r="T23" s="4">
        <f t="shared" si="1"/>
        <v>0</v>
      </c>
      <c r="U23" s="4">
        <f t="shared" si="2"/>
        <v>0</v>
      </c>
      <c r="V23" s="3">
        <f t="shared" si="4"/>
        <v>29156640.339999992</v>
      </c>
      <c r="W23" s="3">
        <f t="shared" si="5"/>
        <v>3528777.790000001</v>
      </c>
    </row>
    <row r="24" spans="1:23" x14ac:dyDescent="0.25">
      <c r="A24" s="7" t="s">
        <v>30</v>
      </c>
      <c r="B24" s="4">
        <v>271320.74</v>
      </c>
      <c r="C24" s="4">
        <v>44425.970000000008</v>
      </c>
      <c r="D24" s="4"/>
      <c r="E24" s="4"/>
      <c r="F24" s="3">
        <v>750532.49</v>
      </c>
      <c r="G24" s="3">
        <v>166243.56</v>
      </c>
      <c r="H24" s="3"/>
      <c r="I24" s="3"/>
      <c r="J24" s="4">
        <v>475853.35</v>
      </c>
      <c r="K24" s="4">
        <v>-132727.40999999997</v>
      </c>
      <c r="L24" s="4"/>
      <c r="M24" s="4"/>
      <c r="N24" s="3">
        <v>55848.72</v>
      </c>
      <c r="O24" s="3">
        <v>15978.240000000003</v>
      </c>
      <c r="P24" s="3"/>
      <c r="Q24" s="3"/>
      <c r="R24" s="4">
        <f t="shared" si="3"/>
        <v>1553555.3</v>
      </c>
      <c r="S24" s="4">
        <f t="shared" si="0"/>
        <v>93920.36000000003</v>
      </c>
      <c r="T24" s="4">
        <f t="shared" si="1"/>
        <v>0</v>
      </c>
      <c r="U24" s="4">
        <f t="shared" si="2"/>
        <v>0</v>
      </c>
      <c r="V24" s="3">
        <f t="shared" si="4"/>
        <v>1553555.3</v>
      </c>
      <c r="W24" s="3">
        <f t="shared" si="5"/>
        <v>93920.36000000003</v>
      </c>
    </row>
    <row r="25" spans="1:23" x14ac:dyDescent="0.25">
      <c r="A25" s="7" t="s">
        <v>31</v>
      </c>
      <c r="B25" s="4">
        <v>11612397.930000002</v>
      </c>
      <c r="C25" s="4">
        <v>-109452.00000000032</v>
      </c>
      <c r="D25" s="4"/>
      <c r="E25" s="4"/>
      <c r="F25" s="3">
        <v>41912123.230000012</v>
      </c>
      <c r="G25" s="3">
        <v>5603993.9900000077</v>
      </c>
      <c r="H25" s="3">
        <v>0</v>
      </c>
      <c r="I25" s="3">
        <v>0</v>
      </c>
      <c r="J25" s="4">
        <v>29348468.669999983</v>
      </c>
      <c r="K25" s="4">
        <v>-8163904.9700000091</v>
      </c>
      <c r="L25" s="4"/>
      <c r="M25" s="4"/>
      <c r="N25" s="3">
        <v>2162253.17</v>
      </c>
      <c r="O25" s="3">
        <v>-908362.82000000007</v>
      </c>
      <c r="P25" s="3"/>
      <c r="Q25" s="3"/>
      <c r="R25" s="4">
        <f t="shared" si="3"/>
        <v>85035243</v>
      </c>
      <c r="S25" s="4">
        <f t="shared" si="0"/>
        <v>-3577725.8000000017</v>
      </c>
      <c r="T25" s="4">
        <f t="shared" si="1"/>
        <v>0</v>
      </c>
      <c r="U25" s="4">
        <f t="shared" si="2"/>
        <v>0</v>
      </c>
      <c r="V25" s="3">
        <f t="shared" si="4"/>
        <v>85035243</v>
      </c>
      <c r="W25" s="3">
        <f t="shared" si="5"/>
        <v>-3577725.8000000017</v>
      </c>
    </row>
    <row r="26" spans="1:23" x14ac:dyDescent="0.25">
      <c r="A26" s="7" t="s">
        <v>32</v>
      </c>
      <c r="B26" s="4">
        <v>743905.06</v>
      </c>
      <c r="C26" s="4">
        <v>142293.30000000002</v>
      </c>
      <c r="D26" s="4"/>
      <c r="E26" s="4"/>
      <c r="F26" s="3">
        <v>8472851.2700000014</v>
      </c>
      <c r="G26" s="3">
        <v>1827881.6699999997</v>
      </c>
      <c r="H26" s="3"/>
      <c r="I26" s="3"/>
      <c r="J26" s="4">
        <v>886067.07</v>
      </c>
      <c r="K26" s="4">
        <v>-222622.20000000013</v>
      </c>
      <c r="L26" s="4"/>
      <c r="M26" s="4"/>
      <c r="N26" s="3">
        <v>100686.26999999999</v>
      </c>
      <c r="O26" s="3">
        <v>-28298.830000000016</v>
      </c>
      <c r="P26" s="3"/>
      <c r="Q26" s="3"/>
      <c r="R26" s="4">
        <f t="shared" si="3"/>
        <v>10203509.670000002</v>
      </c>
      <c r="S26" s="4">
        <f t="shared" si="0"/>
        <v>1719253.9399999995</v>
      </c>
      <c r="T26" s="4">
        <f t="shared" si="1"/>
        <v>0</v>
      </c>
      <c r="U26" s="4">
        <f t="shared" si="2"/>
        <v>0</v>
      </c>
      <c r="V26" s="3">
        <f t="shared" si="4"/>
        <v>10203509.670000002</v>
      </c>
      <c r="W26" s="3">
        <f t="shared" si="5"/>
        <v>1719253.9399999995</v>
      </c>
    </row>
    <row r="27" spans="1:23" x14ac:dyDescent="0.25">
      <c r="A27" s="7" t="s">
        <v>33</v>
      </c>
      <c r="B27" s="4">
        <v>2675949.1700000004</v>
      </c>
      <c r="C27" s="4">
        <v>569349.47000000032</v>
      </c>
      <c r="D27" s="4"/>
      <c r="E27" s="4"/>
      <c r="F27" s="3">
        <v>5000205.79</v>
      </c>
      <c r="G27" s="3">
        <v>805555.12999999931</v>
      </c>
      <c r="H27" s="3"/>
      <c r="I27" s="3"/>
      <c r="J27" s="4">
        <v>4941529.6000000006</v>
      </c>
      <c r="K27" s="4">
        <v>-405872.38000000012</v>
      </c>
      <c r="L27" s="4"/>
      <c r="M27" s="4"/>
      <c r="N27" s="3">
        <v>299984.16999999993</v>
      </c>
      <c r="O27" s="3">
        <v>-153543.08000000002</v>
      </c>
      <c r="P27" s="3"/>
      <c r="Q27" s="3"/>
      <c r="R27" s="4">
        <f t="shared" si="3"/>
        <v>12917668.730000002</v>
      </c>
      <c r="S27" s="4">
        <f t="shared" si="0"/>
        <v>815489.13999999943</v>
      </c>
      <c r="T27" s="4">
        <f t="shared" si="1"/>
        <v>0</v>
      </c>
      <c r="U27" s="4">
        <f t="shared" si="2"/>
        <v>0</v>
      </c>
      <c r="V27" s="3">
        <f t="shared" si="4"/>
        <v>12917668.730000002</v>
      </c>
      <c r="W27" s="3">
        <f t="shared" si="5"/>
        <v>815489.13999999943</v>
      </c>
    </row>
    <row r="28" spans="1:23" x14ac:dyDescent="0.25">
      <c r="A28" s="7" t="s">
        <v>34</v>
      </c>
      <c r="B28" s="4">
        <v>23019.93</v>
      </c>
      <c r="C28" s="4">
        <v>-5273.59</v>
      </c>
      <c r="D28" s="4"/>
      <c r="E28" s="4"/>
      <c r="F28" s="3"/>
      <c r="G28" s="3"/>
      <c r="H28" s="3"/>
      <c r="I28" s="3"/>
      <c r="J28" s="4"/>
      <c r="K28" s="4"/>
      <c r="L28" s="4"/>
      <c r="M28" s="4"/>
      <c r="N28" s="3"/>
      <c r="O28" s="3"/>
      <c r="P28" s="3"/>
      <c r="Q28" s="3"/>
      <c r="R28" s="4">
        <f t="shared" si="3"/>
        <v>23019.93</v>
      </c>
      <c r="S28" s="4">
        <f t="shared" si="0"/>
        <v>-5273.59</v>
      </c>
      <c r="T28" s="4">
        <f t="shared" si="1"/>
        <v>0</v>
      </c>
      <c r="U28" s="4">
        <f t="shared" si="2"/>
        <v>0</v>
      </c>
      <c r="V28" s="3">
        <f t="shared" si="4"/>
        <v>23019.93</v>
      </c>
      <c r="W28" s="3">
        <f t="shared" si="5"/>
        <v>-5273.59</v>
      </c>
    </row>
    <row r="29" spans="1:23" x14ac:dyDescent="0.25">
      <c r="A29" s="7" t="s">
        <v>35</v>
      </c>
      <c r="B29" s="4">
        <v>1885569.7799999991</v>
      </c>
      <c r="C29" s="4">
        <v>60045.170000000006</v>
      </c>
      <c r="D29" s="4"/>
      <c r="E29" s="4"/>
      <c r="F29" s="3">
        <v>4525249.8600000013</v>
      </c>
      <c r="G29" s="3">
        <v>1075881.3700000001</v>
      </c>
      <c r="H29" s="3"/>
      <c r="I29" s="3"/>
      <c r="J29" s="4">
        <v>6273657.3600000022</v>
      </c>
      <c r="K29" s="4">
        <v>-1445378.2100000002</v>
      </c>
      <c r="L29" s="4"/>
      <c r="M29" s="4"/>
      <c r="N29" s="3">
        <v>266040.58</v>
      </c>
      <c r="O29" s="3">
        <v>-107755.75</v>
      </c>
      <c r="P29" s="3"/>
      <c r="Q29" s="3"/>
      <c r="R29" s="4">
        <f t="shared" si="3"/>
        <v>12950517.580000004</v>
      </c>
      <c r="S29" s="4">
        <f t="shared" si="0"/>
        <v>-417207.42000000016</v>
      </c>
      <c r="T29" s="4">
        <f t="shared" si="1"/>
        <v>0</v>
      </c>
      <c r="U29" s="4">
        <f t="shared" si="2"/>
        <v>0</v>
      </c>
      <c r="V29" s="3">
        <f t="shared" si="4"/>
        <v>12950517.580000004</v>
      </c>
      <c r="W29" s="3">
        <f t="shared" si="5"/>
        <v>-417207.42000000016</v>
      </c>
    </row>
    <row r="30" spans="1:23" x14ac:dyDescent="0.25">
      <c r="A30" s="7" t="s">
        <v>36</v>
      </c>
      <c r="B30" s="4"/>
      <c r="C30" s="4"/>
      <c r="D30" s="4">
        <v>1069064.3900000001</v>
      </c>
      <c r="E30" s="4">
        <v>297899.40000000014</v>
      </c>
      <c r="F30" s="3"/>
      <c r="G30" s="3"/>
      <c r="H30" s="3">
        <v>1824352.0600000003</v>
      </c>
      <c r="I30" s="3">
        <v>415824.78999999963</v>
      </c>
      <c r="J30" s="4"/>
      <c r="K30" s="4"/>
      <c r="L30" s="4">
        <v>1110809.2700000003</v>
      </c>
      <c r="M30" s="4">
        <v>-121409.31999999992</v>
      </c>
      <c r="N30" s="3"/>
      <c r="O30" s="3"/>
      <c r="P30" s="3">
        <v>54760.929999999993</v>
      </c>
      <c r="Q30" s="3">
        <v>-37479.410000000011</v>
      </c>
      <c r="R30" s="4">
        <f t="shared" si="3"/>
        <v>0</v>
      </c>
      <c r="S30" s="4">
        <f t="shared" si="0"/>
        <v>0</v>
      </c>
      <c r="T30" s="4">
        <f t="shared" si="1"/>
        <v>4058986.6500000008</v>
      </c>
      <c r="U30" s="4">
        <f t="shared" si="2"/>
        <v>554835.45999999973</v>
      </c>
      <c r="V30" s="3">
        <f t="shared" si="4"/>
        <v>4058986.6500000008</v>
      </c>
      <c r="W30" s="3">
        <f t="shared" si="5"/>
        <v>554835.45999999973</v>
      </c>
    </row>
    <row r="31" spans="1:23" x14ac:dyDescent="0.25">
      <c r="A31" s="7" t="s">
        <v>37</v>
      </c>
      <c r="B31" s="4"/>
      <c r="C31" s="4"/>
      <c r="D31" s="4">
        <v>2271776.2699999996</v>
      </c>
      <c r="E31" s="4">
        <v>666078.73999999953</v>
      </c>
      <c r="F31" s="3"/>
      <c r="G31" s="3"/>
      <c r="H31" s="3">
        <v>847611.24999999895</v>
      </c>
      <c r="I31" s="3">
        <v>74636.410000000687</v>
      </c>
      <c r="J31" s="4"/>
      <c r="K31" s="4"/>
      <c r="L31" s="4">
        <v>1209198.8800000004</v>
      </c>
      <c r="M31" s="4">
        <v>42383.169999999984</v>
      </c>
      <c r="N31" s="3"/>
      <c r="O31" s="3"/>
      <c r="P31" s="3">
        <v>93123.899999999951</v>
      </c>
      <c r="Q31" s="3">
        <v>-45152.109999999986</v>
      </c>
      <c r="R31" s="4">
        <f t="shared" si="3"/>
        <v>0</v>
      </c>
      <c r="S31" s="4">
        <f t="shared" si="0"/>
        <v>0</v>
      </c>
      <c r="T31" s="4">
        <f t="shared" si="1"/>
        <v>4421710.2999999989</v>
      </c>
      <c r="U31" s="4">
        <f t="shared" si="2"/>
        <v>737946.21000000031</v>
      </c>
      <c r="V31" s="3">
        <f t="shared" si="4"/>
        <v>4421710.2999999989</v>
      </c>
      <c r="W31" s="3">
        <f t="shared" si="5"/>
        <v>737946.21000000031</v>
      </c>
    </row>
    <row r="32" spans="1:23" x14ac:dyDescent="0.25">
      <c r="A32" s="7" t="s">
        <v>38</v>
      </c>
      <c r="B32" s="4"/>
      <c r="C32" s="4"/>
      <c r="D32" s="4">
        <v>1441151.1100000008</v>
      </c>
      <c r="E32" s="4">
        <v>-517270.03999999951</v>
      </c>
      <c r="F32" s="3"/>
      <c r="G32" s="3"/>
      <c r="H32" s="3">
        <v>1795209.0599999996</v>
      </c>
      <c r="I32" s="3">
        <v>-818102.77999999921</v>
      </c>
      <c r="J32" s="4"/>
      <c r="K32" s="4"/>
      <c r="L32" s="4">
        <v>1821797.7899999998</v>
      </c>
      <c r="M32" s="4">
        <v>-913194.70000000054</v>
      </c>
      <c r="N32" s="3"/>
      <c r="O32" s="3"/>
      <c r="P32" s="3">
        <v>78718.409999999989</v>
      </c>
      <c r="Q32" s="3">
        <v>-209888.44999999995</v>
      </c>
      <c r="R32" s="4">
        <f t="shared" si="3"/>
        <v>0</v>
      </c>
      <c r="S32" s="4">
        <f t="shared" si="0"/>
        <v>0</v>
      </c>
      <c r="T32" s="4">
        <f t="shared" si="1"/>
        <v>5136876.37</v>
      </c>
      <c r="U32" s="4">
        <f t="shared" si="2"/>
        <v>-2458455.9699999988</v>
      </c>
      <c r="V32" s="3">
        <f t="shared" si="4"/>
        <v>5136876.37</v>
      </c>
      <c r="W32" s="3">
        <f t="shared" si="5"/>
        <v>-2458455.9699999988</v>
      </c>
    </row>
    <row r="33" spans="1:23" x14ac:dyDescent="0.25">
      <c r="A33" s="7" t="s">
        <v>39</v>
      </c>
      <c r="B33" s="4">
        <v>1049489.2399999998</v>
      </c>
      <c r="C33" s="4">
        <v>-121057.09000000003</v>
      </c>
      <c r="D33" s="4"/>
      <c r="E33" s="4"/>
      <c r="F33" s="3">
        <v>9906127.8500000015</v>
      </c>
      <c r="G33" s="3">
        <v>1305408.0699999984</v>
      </c>
      <c r="H33" s="3"/>
      <c r="I33" s="3"/>
      <c r="J33" s="4">
        <v>3532944.2699999996</v>
      </c>
      <c r="K33" s="4">
        <v>-680499.27999999968</v>
      </c>
      <c r="L33" s="4"/>
      <c r="M33" s="4"/>
      <c r="N33" s="3">
        <v>166233.14999999997</v>
      </c>
      <c r="O33" s="3">
        <v>-13570.260000000013</v>
      </c>
      <c r="P33" s="3"/>
      <c r="Q33" s="3"/>
      <c r="R33" s="4">
        <f t="shared" si="3"/>
        <v>14654794.510000002</v>
      </c>
      <c r="S33" s="4">
        <f t="shared" si="0"/>
        <v>490281.43999999866</v>
      </c>
      <c r="T33" s="4">
        <f t="shared" si="1"/>
        <v>0</v>
      </c>
      <c r="U33" s="4">
        <f t="shared" si="2"/>
        <v>0</v>
      </c>
      <c r="V33" s="3">
        <f t="shared" si="4"/>
        <v>14654794.510000002</v>
      </c>
      <c r="W33" s="3">
        <f t="shared" si="5"/>
        <v>490281.43999999866</v>
      </c>
    </row>
    <row r="34" spans="1:23" x14ac:dyDescent="0.25">
      <c r="A34" s="7" t="s">
        <v>40</v>
      </c>
      <c r="B34" s="4">
        <v>6446529.5800000019</v>
      </c>
      <c r="C34" s="4">
        <v>120880.67999999991</v>
      </c>
      <c r="D34" s="4"/>
      <c r="E34" s="4"/>
      <c r="F34" s="3">
        <v>7799533.9500000011</v>
      </c>
      <c r="G34" s="3">
        <v>795045.44000000181</v>
      </c>
      <c r="H34" s="3"/>
      <c r="I34" s="3"/>
      <c r="J34" s="4">
        <v>6487112.3200000003</v>
      </c>
      <c r="K34" s="4">
        <v>-1143662.2799999993</v>
      </c>
      <c r="L34" s="4"/>
      <c r="M34" s="4"/>
      <c r="N34" s="3">
        <v>189060.64</v>
      </c>
      <c r="O34" s="3">
        <v>-90154.069999999992</v>
      </c>
      <c r="P34" s="3"/>
      <c r="Q34" s="3"/>
      <c r="R34" s="4">
        <f t="shared" si="3"/>
        <v>20922236.490000002</v>
      </c>
      <c r="S34" s="4">
        <f t="shared" si="0"/>
        <v>-317890.22999999759</v>
      </c>
      <c r="T34" s="4">
        <f t="shared" si="1"/>
        <v>0</v>
      </c>
      <c r="U34" s="4">
        <f t="shared" si="2"/>
        <v>0</v>
      </c>
      <c r="V34" s="3">
        <f t="shared" si="4"/>
        <v>20922236.490000002</v>
      </c>
      <c r="W34" s="3">
        <f t="shared" si="5"/>
        <v>-317890.22999999759</v>
      </c>
    </row>
    <row r="35" spans="1:23" x14ac:dyDescent="0.25">
      <c r="A35" s="7" t="s">
        <v>41</v>
      </c>
      <c r="B35" s="4"/>
      <c r="C35" s="4"/>
      <c r="D35" s="4">
        <v>925040.87999999966</v>
      </c>
      <c r="E35" s="4">
        <v>-16574.629999999866</v>
      </c>
      <c r="F35" s="3"/>
      <c r="G35" s="3"/>
      <c r="H35" s="3">
        <v>459497.2699999999</v>
      </c>
      <c r="I35" s="3">
        <v>-65423.020000000259</v>
      </c>
      <c r="J35" s="4"/>
      <c r="K35" s="4"/>
      <c r="L35" s="4">
        <v>2137253.64</v>
      </c>
      <c r="M35" s="4">
        <v>-81997.460000000094</v>
      </c>
      <c r="N35" s="3"/>
      <c r="O35" s="3"/>
      <c r="P35" s="3">
        <v>58579.42</v>
      </c>
      <c r="Q35" s="3">
        <v>-115497.21999999997</v>
      </c>
      <c r="R35" s="4">
        <f t="shared" si="3"/>
        <v>0</v>
      </c>
      <c r="S35" s="4">
        <f t="shared" si="0"/>
        <v>0</v>
      </c>
      <c r="T35" s="4">
        <f t="shared" si="1"/>
        <v>3580371.2099999995</v>
      </c>
      <c r="U35" s="4">
        <f t="shared" si="2"/>
        <v>-279492.33000000019</v>
      </c>
      <c r="V35" s="3">
        <f t="shared" si="4"/>
        <v>3580371.2099999995</v>
      </c>
      <c r="W35" s="3">
        <f t="shared" si="5"/>
        <v>-279492.33000000019</v>
      </c>
    </row>
    <row r="36" spans="1:23" x14ac:dyDescent="0.25">
      <c r="A36" s="7" t="s">
        <v>42</v>
      </c>
      <c r="B36" s="4">
        <v>3254811.4200000009</v>
      </c>
      <c r="C36" s="4">
        <v>-669889.72000000009</v>
      </c>
      <c r="D36" s="4"/>
      <c r="E36" s="4"/>
      <c r="F36" s="3">
        <v>5262052.9600000018</v>
      </c>
      <c r="G36" s="3">
        <v>-27063.989999999656</v>
      </c>
      <c r="H36" s="3"/>
      <c r="I36" s="3"/>
      <c r="J36" s="4">
        <v>4807247.33</v>
      </c>
      <c r="K36" s="4">
        <v>-4531942.07</v>
      </c>
      <c r="L36" s="4"/>
      <c r="M36" s="4"/>
      <c r="N36" s="3">
        <v>305290.2</v>
      </c>
      <c r="O36" s="3">
        <v>-445503.99</v>
      </c>
      <c r="P36" s="3"/>
      <c r="Q36" s="3"/>
      <c r="R36" s="4">
        <f t="shared" si="3"/>
        <v>13629401.910000002</v>
      </c>
      <c r="S36" s="4">
        <f t="shared" si="0"/>
        <v>-5674399.7700000005</v>
      </c>
      <c r="T36" s="4">
        <f t="shared" si="1"/>
        <v>0</v>
      </c>
      <c r="U36" s="4">
        <f t="shared" si="2"/>
        <v>0</v>
      </c>
      <c r="V36" s="3">
        <f t="shared" si="4"/>
        <v>13629401.910000002</v>
      </c>
      <c r="W36" s="3">
        <f t="shared" si="5"/>
        <v>-5674399.7700000005</v>
      </c>
    </row>
    <row r="37" spans="1:23" x14ac:dyDescent="0.25">
      <c r="A37" s="7" t="s">
        <v>43</v>
      </c>
      <c r="B37" s="4">
        <v>1792391.3399999996</v>
      </c>
      <c r="C37" s="4">
        <v>-1096397.6300000001</v>
      </c>
      <c r="D37" s="4"/>
      <c r="E37" s="4"/>
      <c r="F37" s="3">
        <v>32034.02</v>
      </c>
      <c r="G37" s="3">
        <v>-31845.45</v>
      </c>
      <c r="H37" s="3"/>
      <c r="I37" s="3"/>
      <c r="J37" s="4">
        <v>5668785.2699999996</v>
      </c>
      <c r="K37" s="4">
        <v>-3921754.7599999993</v>
      </c>
      <c r="L37" s="4"/>
      <c r="M37" s="4"/>
      <c r="N37" s="3">
        <v>18670.650000000001</v>
      </c>
      <c r="O37" s="3">
        <v>-142102.6</v>
      </c>
      <c r="P37" s="3"/>
      <c r="Q37" s="3"/>
      <c r="R37" s="4">
        <f t="shared" si="3"/>
        <v>7511881.2799999993</v>
      </c>
      <c r="S37" s="4">
        <f t="shared" si="0"/>
        <v>-5192100.4399999995</v>
      </c>
      <c r="T37" s="4">
        <f t="shared" si="1"/>
        <v>0</v>
      </c>
      <c r="U37" s="4">
        <f t="shared" si="2"/>
        <v>0</v>
      </c>
      <c r="V37" s="3">
        <f t="shared" si="4"/>
        <v>7511881.2799999993</v>
      </c>
      <c r="W37" s="3">
        <f t="shared" si="5"/>
        <v>-5192100.4399999995</v>
      </c>
    </row>
    <row r="38" spans="1:23" x14ac:dyDescent="0.25">
      <c r="A38" s="7" t="s">
        <v>44</v>
      </c>
      <c r="B38" s="4">
        <v>1188657.2100000007</v>
      </c>
      <c r="C38" s="4">
        <v>-1095997.83</v>
      </c>
      <c r="D38" s="4"/>
      <c r="E38" s="4"/>
      <c r="F38" s="3"/>
      <c r="G38" s="3"/>
      <c r="H38" s="3"/>
      <c r="I38" s="3"/>
      <c r="J38" s="4">
        <v>5298567.7799999937</v>
      </c>
      <c r="K38" s="4">
        <v>-5027996.709999999</v>
      </c>
      <c r="L38" s="4"/>
      <c r="M38" s="4"/>
      <c r="N38" s="3">
        <v>41899.769999999997</v>
      </c>
      <c r="O38" s="3">
        <v>-161837.06</v>
      </c>
      <c r="P38" s="3"/>
      <c r="Q38" s="3"/>
      <c r="R38" s="4">
        <f t="shared" si="3"/>
        <v>6529124.7599999942</v>
      </c>
      <c r="S38" s="4">
        <f t="shared" si="0"/>
        <v>-6285831.5999999987</v>
      </c>
      <c r="T38" s="4">
        <f t="shared" si="1"/>
        <v>0</v>
      </c>
      <c r="U38" s="4">
        <f t="shared" si="2"/>
        <v>0</v>
      </c>
      <c r="V38" s="3">
        <f t="shared" si="4"/>
        <v>6529124.7599999942</v>
      </c>
      <c r="W38" s="3">
        <f t="shared" si="5"/>
        <v>-6285831.5999999987</v>
      </c>
    </row>
    <row r="39" spans="1:23" x14ac:dyDescent="0.25">
      <c r="A39" s="7" t="s">
        <v>45</v>
      </c>
      <c r="B39" s="4">
        <v>8331401.629999998</v>
      </c>
      <c r="C39" s="4">
        <v>-2381920.71</v>
      </c>
      <c r="D39" s="4"/>
      <c r="E39" s="4"/>
      <c r="F39" s="3">
        <v>1222336.99</v>
      </c>
      <c r="G39" s="3">
        <v>-315743.70000000007</v>
      </c>
      <c r="H39" s="3"/>
      <c r="I39" s="3"/>
      <c r="J39" s="4">
        <v>18900852.639999993</v>
      </c>
      <c r="K39" s="4">
        <v>-11111150.080000008</v>
      </c>
      <c r="L39" s="4"/>
      <c r="M39" s="4"/>
      <c r="N39" s="3">
        <v>664194.2300000001</v>
      </c>
      <c r="O39" s="3">
        <v>-591107.93000000005</v>
      </c>
      <c r="P39" s="3"/>
      <c r="Q39" s="3"/>
      <c r="R39" s="4">
        <f t="shared" si="3"/>
        <v>29118785.489999991</v>
      </c>
      <c r="S39" s="4">
        <f t="shared" si="0"/>
        <v>-14399922.420000007</v>
      </c>
      <c r="T39" s="4">
        <f t="shared" si="1"/>
        <v>0</v>
      </c>
      <c r="U39" s="4">
        <f t="shared" si="2"/>
        <v>0</v>
      </c>
      <c r="V39" s="3">
        <f t="shared" si="4"/>
        <v>29118785.489999991</v>
      </c>
      <c r="W39" s="3">
        <f t="shared" si="5"/>
        <v>-14399922.420000007</v>
      </c>
    </row>
    <row r="40" spans="1:23" x14ac:dyDescent="0.25">
      <c r="A40" s="7" t="s">
        <v>46</v>
      </c>
      <c r="B40" s="4"/>
      <c r="C40" s="4"/>
      <c r="D40" s="4">
        <v>8507727.3100000005</v>
      </c>
      <c r="E40" s="4">
        <v>-1740485.2500000009</v>
      </c>
      <c r="F40" s="3"/>
      <c r="G40" s="3"/>
      <c r="H40" s="3">
        <v>12335741.469999986</v>
      </c>
      <c r="I40" s="3">
        <v>-9685381.1200000197</v>
      </c>
      <c r="J40" s="4"/>
      <c r="K40" s="4"/>
      <c r="L40" s="4">
        <v>15549361.699999992</v>
      </c>
      <c r="M40" s="4">
        <v>-13214815.540000001</v>
      </c>
      <c r="N40" s="3"/>
      <c r="O40" s="3"/>
      <c r="P40" s="3">
        <v>414200.80999999994</v>
      </c>
      <c r="Q40" s="3">
        <v>-2845468.3100000015</v>
      </c>
      <c r="R40" s="4">
        <f t="shared" si="3"/>
        <v>0</v>
      </c>
      <c r="S40" s="4">
        <f t="shared" si="0"/>
        <v>0</v>
      </c>
      <c r="T40" s="4">
        <f t="shared" si="1"/>
        <v>36807031.289999977</v>
      </c>
      <c r="U40" s="4">
        <f t="shared" si="2"/>
        <v>-27486150.220000021</v>
      </c>
      <c r="V40" s="3">
        <f t="shared" si="4"/>
        <v>36807031.289999977</v>
      </c>
      <c r="W40" s="3">
        <f t="shared" si="5"/>
        <v>-27486150.220000021</v>
      </c>
    </row>
    <row r="41" spans="1:23" x14ac:dyDescent="0.25">
      <c r="A41" s="7" t="s">
        <v>47</v>
      </c>
      <c r="B41" s="4"/>
      <c r="C41" s="4"/>
      <c r="D41" s="4">
        <v>20547800.719999999</v>
      </c>
      <c r="E41" s="4">
        <v>-1959728.7999999993</v>
      </c>
      <c r="F41" s="3"/>
      <c r="G41" s="3"/>
      <c r="H41" s="3">
        <v>10762452.649999991</v>
      </c>
      <c r="I41" s="3">
        <v>-5376816.0200000033</v>
      </c>
      <c r="J41" s="4"/>
      <c r="K41" s="4"/>
      <c r="L41" s="4">
        <v>15825698.160000002</v>
      </c>
      <c r="M41" s="4">
        <v>-14414538.189999981</v>
      </c>
      <c r="N41" s="3"/>
      <c r="O41" s="3"/>
      <c r="P41" s="3">
        <v>1459072.3999999997</v>
      </c>
      <c r="Q41" s="3">
        <v>-4337454.9299999988</v>
      </c>
      <c r="R41" s="4">
        <f t="shared" si="3"/>
        <v>0</v>
      </c>
      <c r="S41" s="4">
        <f t="shared" si="0"/>
        <v>0</v>
      </c>
      <c r="T41" s="4">
        <f t="shared" si="1"/>
        <v>48595023.929999992</v>
      </c>
      <c r="U41" s="4">
        <f t="shared" si="2"/>
        <v>-26088537.939999983</v>
      </c>
      <c r="V41" s="3">
        <f t="shared" si="4"/>
        <v>48595023.929999992</v>
      </c>
      <c r="W41" s="3">
        <f t="shared" si="5"/>
        <v>-26088537.939999983</v>
      </c>
    </row>
    <row r="42" spans="1:23" x14ac:dyDescent="0.25">
      <c r="A42" s="7" t="s">
        <v>48</v>
      </c>
      <c r="B42" s="4">
        <v>9134484.5600000042</v>
      </c>
      <c r="C42" s="4">
        <v>585982.30999999994</v>
      </c>
      <c r="D42" s="4"/>
      <c r="E42" s="4"/>
      <c r="F42" s="3">
        <v>13517559.02</v>
      </c>
      <c r="G42" s="3">
        <v>3837911.92</v>
      </c>
      <c r="H42" s="3"/>
      <c r="I42" s="3"/>
      <c r="J42" s="4">
        <v>7401753.6800000016</v>
      </c>
      <c r="K42" s="4">
        <v>-876085.41000000015</v>
      </c>
      <c r="L42" s="4"/>
      <c r="M42" s="4"/>
      <c r="N42" s="3">
        <v>1716434.5399999996</v>
      </c>
      <c r="O42" s="3">
        <v>-918881.04000000039</v>
      </c>
      <c r="P42" s="3"/>
      <c r="Q42" s="3"/>
      <c r="R42" s="4">
        <f t="shared" si="3"/>
        <v>31770231.800000004</v>
      </c>
      <c r="S42" s="4">
        <f t="shared" si="0"/>
        <v>2628927.7799999989</v>
      </c>
      <c r="T42" s="4">
        <f t="shared" si="1"/>
        <v>0</v>
      </c>
      <c r="U42" s="4">
        <f t="shared" si="2"/>
        <v>0</v>
      </c>
      <c r="V42" s="3">
        <f t="shared" si="4"/>
        <v>31770231.800000004</v>
      </c>
      <c r="W42" s="3">
        <f t="shared" si="5"/>
        <v>2628927.7799999989</v>
      </c>
    </row>
    <row r="43" spans="1:23" x14ac:dyDescent="0.25">
      <c r="A43" s="7" t="s">
        <v>49</v>
      </c>
      <c r="B43" s="4"/>
      <c r="C43" s="4"/>
      <c r="D43" s="4">
        <v>705620.08000000007</v>
      </c>
      <c r="E43" s="4">
        <v>-457917.97999999992</v>
      </c>
      <c r="F43" s="3"/>
      <c r="G43" s="3"/>
      <c r="H43" s="3">
        <v>615155.38000000012</v>
      </c>
      <c r="I43" s="3">
        <v>-341131.9</v>
      </c>
      <c r="J43" s="4"/>
      <c r="K43" s="4"/>
      <c r="L43" s="4">
        <v>1790077.88</v>
      </c>
      <c r="M43" s="4">
        <v>-528294.18000000075</v>
      </c>
      <c r="N43" s="3"/>
      <c r="O43" s="3"/>
      <c r="P43" s="3">
        <v>29934.459999999995</v>
      </c>
      <c r="Q43" s="3">
        <v>-108483.05000000003</v>
      </c>
      <c r="R43" s="4">
        <f t="shared" si="3"/>
        <v>0</v>
      </c>
      <c r="S43" s="4">
        <f t="shared" si="0"/>
        <v>0</v>
      </c>
      <c r="T43" s="4">
        <f t="shared" si="1"/>
        <v>3140787.8</v>
      </c>
      <c r="U43" s="4">
        <f t="shared" si="2"/>
        <v>-1435827.1100000006</v>
      </c>
      <c r="V43" s="3">
        <f t="shared" si="4"/>
        <v>3140787.8</v>
      </c>
      <c r="W43" s="3">
        <f t="shared" si="5"/>
        <v>-1435827.1100000006</v>
      </c>
    </row>
    <row r="44" spans="1:23" x14ac:dyDescent="0.25">
      <c r="A44" s="7" t="s">
        <v>50</v>
      </c>
      <c r="B44" s="4"/>
      <c r="C44" s="4"/>
      <c r="D44" s="4">
        <v>456397.48000000016</v>
      </c>
      <c r="E44" s="4">
        <v>164426.1099999999</v>
      </c>
      <c r="F44" s="3"/>
      <c r="G44" s="3"/>
      <c r="H44" s="3">
        <v>247560.03000000003</v>
      </c>
      <c r="I44" s="3">
        <v>-10975.560000000172</v>
      </c>
      <c r="J44" s="4"/>
      <c r="K44" s="4"/>
      <c r="L44" s="4">
        <v>318049.47000000009</v>
      </c>
      <c r="M44" s="4">
        <v>38410.189999999959</v>
      </c>
      <c r="N44" s="3"/>
      <c r="O44" s="3"/>
      <c r="P44" s="3">
        <v>25043.149999999991</v>
      </c>
      <c r="Q44" s="3">
        <v>-13080.04</v>
      </c>
      <c r="R44" s="4">
        <f t="shared" si="3"/>
        <v>0</v>
      </c>
      <c r="S44" s="4">
        <f t="shared" si="0"/>
        <v>0</v>
      </c>
      <c r="T44" s="4">
        <f t="shared" si="1"/>
        <v>1047050.1300000004</v>
      </c>
      <c r="U44" s="4">
        <f t="shared" si="2"/>
        <v>178780.69999999969</v>
      </c>
      <c r="V44" s="3">
        <f t="shared" si="4"/>
        <v>1047050.1300000004</v>
      </c>
      <c r="W44" s="3">
        <f t="shared" si="5"/>
        <v>178780.69999999969</v>
      </c>
    </row>
    <row r="45" spans="1:23" x14ac:dyDescent="0.25">
      <c r="A45" s="7" t="s">
        <v>51</v>
      </c>
      <c r="B45" s="4"/>
      <c r="C45" s="4"/>
      <c r="D45" s="4">
        <v>2266.04</v>
      </c>
      <c r="E45" s="4">
        <v>-38012.06</v>
      </c>
      <c r="F45" s="3"/>
      <c r="G45" s="3"/>
      <c r="H45" s="3">
        <v>9235.9700000000012</v>
      </c>
      <c r="I45" s="3">
        <v>179.4699999999998</v>
      </c>
      <c r="J45" s="4"/>
      <c r="K45" s="4"/>
      <c r="L45" s="4">
        <v>10196.41</v>
      </c>
      <c r="M45" s="4">
        <v>-18310.710000000003</v>
      </c>
      <c r="N45" s="3"/>
      <c r="O45" s="3"/>
      <c r="P45" s="3">
        <v>13</v>
      </c>
      <c r="Q45" s="3">
        <v>-8074.89</v>
      </c>
      <c r="R45" s="4">
        <f t="shared" si="3"/>
        <v>0</v>
      </c>
      <c r="S45" s="4">
        <f t="shared" si="0"/>
        <v>0</v>
      </c>
      <c r="T45" s="4">
        <f t="shared" si="1"/>
        <v>21711.420000000002</v>
      </c>
      <c r="U45" s="4">
        <f t="shared" si="2"/>
        <v>-64218.19</v>
      </c>
      <c r="V45" s="3">
        <f t="shared" si="4"/>
        <v>21711.420000000002</v>
      </c>
      <c r="W45" s="3">
        <f t="shared" si="5"/>
        <v>-64218.19</v>
      </c>
    </row>
    <row r="46" spans="1:23" x14ac:dyDescent="0.25">
      <c r="A46" s="7" t="s">
        <v>52</v>
      </c>
      <c r="B46" s="4">
        <v>964727.91</v>
      </c>
      <c r="C46" s="4">
        <v>-184037.38999999998</v>
      </c>
      <c r="D46" s="4"/>
      <c r="E46" s="4"/>
      <c r="F46" s="3">
        <v>745520.32000000007</v>
      </c>
      <c r="G46" s="3">
        <v>2853.3700000000281</v>
      </c>
      <c r="H46" s="3"/>
      <c r="I46" s="3"/>
      <c r="J46" s="4">
        <v>868125.95000000007</v>
      </c>
      <c r="K46" s="4">
        <v>-344291.67999999993</v>
      </c>
      <c r="L46" s="4"/>
      <c r="M46" s="4"/>
      <c r="N46" s="3">
        <v>90372.639999999985</v>
      </c>
      <c r="O46" s="3">
        <v>-43849.750000000007</v>
      </c>
      <c r="P46" s="3"/>
      <c r="Q46" s="3"/>
      <c r="R46" s="4">
        <f t="shared" si="3"/>
        <v>2668746.8200000003</v>
      </c>
      <c r="S46" s="4">
        <f t="shared" si="0"/>
        <v>-569325.44999999995</v>
      </c>
      <c r="T46" s="4">
        <f t="shared" si="1"/>
        <v>0</v>
      </c>
      <c r="U46" s="4">
        <f t="shared" si="2"/>
        <v>0</v>
      </c>
      <c r="V46" s="3">
        <f t="shared" si="4"/>
        <v>2668746.8200000003</v>
      </c>
      <c r="W46" s="3">
        <f t="shared" si="5"/>
        <v>-569325.44999999995</v>
      </c>
    </row>
    <row r="47" spans="1:23" x14ac:dyDescent="0.25">
      <c r="A47" s="7" t="s">
        <v>53</v>
      </c>
      <c r="B47" s="4"/>
      <c r="C47" s="4"/>
      <c r="D47" s="4">
        <v>392163.97000000003</v>
      </c>
      <c r="E47" s="4">
        <v>-100305.10999999994</v>
      </c>
      <c r="F47" s="3"/>
      <c r="G47" s="3"/>
      <c r="H47" s="3">
        <v>51591.329999999973</v>
      </c>
      <c r="I47" s="3">
        <v>-80228.040000000008</v>
      </c>
      <c r="J47" s="4"/>
      <c r="K47" s="4"/>
      <c r="L47" s="4">
        <v>289140.5900000002</v>
      </c>
      <c r="M47" s="4">
        <v>-222203.70999999985</v>
      </c>
      <c r="N47" s="3"/>
      <c r="O47" s="3"/>
      <c r="P47" s="3">
        <v>15865.67</v>
      </c>
      <c r="Q47" s="3">
        <v>-83971.950000000041</v>
      </c>
      <c r="R47" s="4">
        <f t="shared" si="3"/>
        <v>0</v>
      </c>
      <c r="S47" s="4">
        <f t="shared" si="0"/>
        <v>0</v>
      </c>
      <c r="T47" s="4">
        <f t="shared" si="1"/>
        <v>748761.56000000017</v>
      </c>
      <c r="U47" s="4">
        <f t="shared" si="2"/>
        <v>-486708.80999999982</v>
      </c>
      <c r="V47" s="3">
        <f t="shared" si="4"/>
        <v>748761.56000000017</v>
      </c>
      <c r="W47" s="3">
        <f t="shared" si="5"/>
        <v>-486708.80999999982</v>
      </c>
    </row>
    <row r="48" spans="1:23" x14ac:dyDescent="0.25">
      <c r="A48" s="7" t="s">
        <v>54</v>
      </c>
      <c r="B48" s="4">
        <v>4298915.2099999981</v>
      </c>
      <c r="C48" s="4">
        <v>-1161390.4900000007</v>
      </c>
      <c r="D48" s="4"/>
      <c r="E48" s="4"/>
      <c r="F48" s="3">
        <v>69055.44</v>
      </c>
      <c r="G48" s="3">
        <v>7854.2799999999952</v>
      </c>
      <c r="H48" s="3"/>
      <c r="I48" s="3"/>
      <c r="J48" s="4">
        <v>11333620.909999998</v>
      </c>
      <c r="K48" s="4">
        <v>-7271187.6200000001</v>
      </c>
      <c r="L48" s="4"/>
      <c r="M48" s="4"/>
      <c r="N48" s="3">
        <v>494312.43000000005</v>
      </c>
      <c r="O48" s="3">
        <v>-627639.2699999999</v>
      </c>
      <c r="P48" s="3"/>
      <c r="Q48" s="3"/>
      <c r="R48" s="4">
        <f t="shared" si="3"/>
        <v>16195903.989999996</v>
      </c>
      <c r="S48" s="4">
        <f t="shared" si="0"/>
        <v>-9052363.0999999996</v>
      </c>
      <c r="T48" s="4">
        <f t="shared" si="1"/>
        <v>0</v>
      </c>
      <c r="U48" s="4">
        <f t="shared" si="2"/>
        <v>0</v>
      </c>
      <c r="V48" s="3">
        <f t="shared" si="4"/>
        <v>16195903.989999996</v>
      </c>
      <c r="W48" s="3">
        <f t="shared" si="5"/>
        <v>-9052363.0999999996</v>
      </c>
    </row>
    <row r="49" spans="1:23" x14ac:dyDescent="0.25">
      <c r="A49" s="7" t="s">
        <v>55</v>
      </c>
      <c r="B49" s="4"/>
      <c r="C49" s="4"/>
      <c r="D49" s="4">
        <v>198834.20999999996</v>
      </c>
      <c r="E49" s="4">
        <v>-87430.28</v>
      </c>
      <c r="F49" s="3"/>
      <c r="G49" s="3"/>
      <c r="H49" s="3">
        <v>463372.41000000382</v>
      </c>
      <c r="I49" s="3">
        <v>-289250.27999999363</v>
      </c>
      <c r="J49" s="4"/>
      <c r="K49" s="4"/>
      <c r="L49" s="4">
        <v>578460.53000000026</v>
      </c>
      <c r="M49" s="4">
        <v>-108553.19999999942</v>
      </c>
      <c r="N49" s="3"/>
      <c r="O49" s="3"/>
      <c r="P49" s="3">
        <v>15642.119999999999</v>
      </c>
      <c r="Q49" s="3">
        <v>-16601.039999999994</v>
      </c>
      <c r="R49" s="4">
        <f t="shared" si="3"/>
        <v>0</v>
      </c>
      <c r="S49" s="4">
        <f t="shared" si="0"/>
        <v>0</v>
      </c>
      <c r="T49" s="4">
        <f t="shared" si="1"/>
        <v>1256309.2700000042</v>
      </c>
      <c r="U49" s="4">
        <f t="shared" si="2"/>
        <v>-501834.79999999306</v>
      </c>
      <c r="V49" s="3">
        <f t="shared" si="4"/>
        <v>1256309.2700000042</v>
      </c>
      <c r="W49" s="3">
        <f t="shared" si="5"/>
        <v>-501834.79999999306</v>
      </c>
    </row>
    <row r="50" spans="1:23" x14ac:dyDescent="0.25">
      <c r="A50" s="7" t="s">
        <v>56</v>
      </c>
      <c r="B50" s="4"/>
      <c r="C50" s="4"/>
      <c r="D50" s="4">
        <v>105662.76</v>
      </c>
      <c r="E50" s="4">
        <v>-28715.749999999996</v>
      </c>
      <c r="F50" s="3"/>
      <c r="G50" s="3"/>
      <c r="H50" s="3">
        <v>164139.76999999999</v>
      </c>
      <c r="I50" s="3">
        <v>-129494.16999999998</v>
      </c>
      <c r="J50" s="4"/>
      <c r="K50" s="4"/>
      <c r="L50" s="4">
        <v>45305.66</v>
      </c>
      <c r="M50" s="4">
        <v>-31097.009999999995</v>
      </c>
      <c r="N50" s="3"/>
      <c r="O50" s="3"/>
      <c r="P50" s="3"/>
      <c r="Q50" s="3"/>
      <c r="R50" s="4">
        <f t="shared" si="3"/>
        <v>0</v>
      </c>
      <c r="S50" s="4">
        <f t="shared" si="0"/>
        <v>0</v>
      </c>
      <c r="T50" s="4">
        <f t="shared" si="1"/>
        <v>315108.18999999994</v>
      </c>
      <c r="U50" s="4">
        <f t="shared" si="2"/>
        <v>-189306.93</v>
      </c>
      <c r="V50" s="3">
        <f t="shared" si="4"/>
        <v>315108.18999999994</v>
      </c>
      <c r="W50" s="3">
        <f t="shared" si="5"/>
        <v>-189306.93</v>
      </c>
    </row>
    <row r="51" spans="1:23" x14ac:dyDescent="0.25">
      <c r="A51" s="7" t="s">
        <v>57</v>
      </c>
      <c r="B51" s="4"/>
      <c r="C51" s="4"/>
      <c r="D51" s="4">
        <v>3046746.820000004</v>
      </c>
      <c r="E51" s="4">
        <v>990872.66000000201</v>
      </c>
      <c r="F51" s="3"/>
      <c r="G51" s="3"/>
      <c r="H51" s="3">
        <v>975498.52</v>
      </c>
      <c r="I51" s="3">
        <v>-414707.08999999962</v>
      </c>
      <c r="J51" s="4"/>
      <c r="K51" s="4"/>
      <c r="L51" s="4">
        <v>3193857.3499999894</v>
      </c>
      <c r="M51" s="4">
        <v>343183.79999997764</v>
      </c>
      <c r="N51" s="3"/>
      <c r="O51" s="3"/>
      <c r="P51" s="3">
        <v>229498.16999999998</v>
      </c>
      <c r="Q51" s="3">
        <v>-136441.94999999984</v>
      </c>
      <c r="R51" s="4">
        <f t="shared" si="3"/>
        <v>0</v>
      </c>
      <c r="S51" s="4">
        <f t="shared" si="0"/>
        <v>0</v>
      </c>
      <c r="T51" s="4">
        <f t="shared" si="1"/>
        <v>7445600.8599999938</v>
      </c>
      <c r="U51" s="4">
        <f t="shared" si="2"/>
        <v>782907.41999998025</v>
      </c>
      <c r="V51" s="3">
        <f t="shared" si="4"/>
        <v>7445600.8599999938</v>
      </c>
      <c r="W51" s="3">
        <f t="shared" si="5"/>
        <v>782907.41999998025</v>
      </c>
    </row>
    <row r="52" spans="1:23" x14ac:dyDescent="0.25">
      <c r="A52" s="7" t="s">
        <v>58</v>
      </c>
      <c r="B52" s="4">
        <v>279596.53999999998</v>
      </c>
      <c r="C52" s="4">
        <v>-74746.09</v>
      </c>
      <c r="D52" s="4"/>
      <c r="E52" s="4"/>
      <c r="F52" s="3">
        <v>262152.76</v>
      </c>
      <c r="G52" s="3">
        <v>56116.76</v>
      </c>
      <c r="H52" s="3"/>
      <c r="I52" s="3"/>
      <c r="J52" s="4">
        <v>184159.59000000003</v>
      </c>
      <c r="K52" s="4">
        <v>-110420.67</v>
      </c>
      <c r="L52" s="4"/>
      <c r="M52" s="4"/>
      <c r="N52" s="3"/>
      <c r="O52" s="3"/>
      <c r="P52" s="3"/>
      <c r="Q52" s="3"/>
      <c r="R52" s="4">
        <f t="shared" si="3"/>
        <v>725908.89000000013</v>
      </c>
      <c r="S52" s="4">
        <f t="shared" si="0"/>
        <v>-129050</v>
      </c>
      <c r="T52" s="4">
        <f t="shared" si="1"/>
        <v>0</v>
      </c>
      <c r="U52" s="4">
        <f t="shared" si="2"/>
        <v>0</v>
      </c>
      <c r="V52" s="3">
        <f t="shared" si="4"/>
        <v>725908.89000000013</v>
      </c>
      <c r="W52" s="3">
        <f t="shared" si="5"/>
        <v>-129050</v>
      </c>
    </row>
    <row r="53" spans="1:23" x14ac:dyDescent="0.25">
      <c r="A53" s="7" t="s">
        <v>59</v>
      </c>
      <c r="B53" s="4">
        <v>3269565.1099999989</v>
      </c>
      <c r="C53" s="4">
        <v>499174.05999999988</v>
      </c>
      <c r="D53" s="4"/>
      <c r="E53" s="4"/>
      <c r="F53" s="3">
        <v>7513536.089999998</v>
      </c>
      <c r="G53" s="3">
        <v>-671822.93000000087</v>
      </c>
      <c r="H53" s="3"/>
      <c r="I53" s="3"/>
      <c r="J53" s="4">
        <v>5589654.8700000001</v>
      </c>
      <c r="K53" s="4">
        <v>-1201962.8099999996</v>
      </c>
      <c r="L53" s="4"/>
      <c r="M53" s="4"/>
      <c r="N53" s="3">
        <v>284481.46999999997</v>
      </c>
      <c r="O53" s="3">
        <v>-283268.83999999997</v>
      </c>
      <c r="P53" s="3"/>
      <c r="Q53" s="3"/>
      <c r="R53" s="4">
        <f t="shared" si="3"/>
        <v>16657237.539999997</v>
      </c>
      <c r="S53" s="4">
        <f t="shared" si="0"/>
        <v>-1657880.5200000005</v>
      </c>
      <c r="T53" s="4">
        <f t="shared" si="1"/>
        <v>0</v>
      </c>
      <c r="U53" s="4">
        <f t="shared" si="2"/>
        <v>0</v>
      </c>
      <c r="V53" s="3">
        <f t="shared" si="4"/>
        <v>16657237.539999997</v>
      </c>
      <c r="W53" s="3">
        <f t="shared" si="5"/>
        <v>-1657880.5200000005</v>
      </c>
    </row>
    <row r="54" spans="1:23" x14ac:dyDescent="0.25">
      <c r="A54" s="7" t="s">
        <v>60</v>
      </c>
      <c r="B54" s="4"/>
      <c r="C54" s="4"/>
      <c r="D54" s="4">
        <v>4438105.6199999992</v>
      </c>
      <c r="E54" s="4">
        <v>3434919.81</v>
      </c>
      <c r="F54" s="3"/>
      <c r="G54" s="3"/>
      <c r="H54" s="3">
        <v>4627003.9600000102</v>
      </c>
      <c r="I54" s="3">
        <v>2499239.4500000058</v>
      </c>
      <c r="J54" s="4"/>
      <c r="K54" s="4"/>
      <c r="L54" s="4">
        <v>5729406.6700000083</v>
      </c>
      <c r="M54" s="4">
        <v>3318578.4300000109</v>
      </c>
      <c r="N54" s="3"/>
      <c r="O54" s="3"/>
      <c r="P54" s="3">
        <v>303789.03999999998</v>
      </c>
      <c r="Q54" s="3">
        <v>110922.34999999998</v>
      </c>
      <c r="R54" s="4">
        <f t="shared" si="3"/>
        <v>0</v>
      </c>
      <c r="S54" s="4">
        <f t="shared" si="0"/>
        <v>0</v>
      </c>
      <c r="T54" s="4">
        <f t="shared" si="1"/>
        <v>15098305.290000018</v>
      </c>
      <c r="U54" s="4">
        <f t="shared" si="2"/>
        <v>9363660.0400000159</v>
      </c>
      <c r="V54" s="3">
        <f t="shared" si="4"/>
        <v>15098305.290000018</v>
      </c>
      <c r="W54" s="3">
        <f t="shared" si="5"/>
        <v>9363660.0400000159</v>
      </c>
    </row>
    <row r="55" spans="1:23" x14ac:dyDescent="0.25">
      <c r="A55" s="7" t="s">
        <v>61</v>
      </c>
      <c r="B55" s="4">
        <v>479919.92</v>
      </c>
      <c r="C55" s="4">
        <v>160991.16000000003</v>
      </c>
      <c r="D55" s="4"/>
      <c r="E55" s="4"/>
      <c r="F55" s="3">
        <v>1550915.9200000002</v>
      </c>
      <c r="G55" s="3">
        <v>255714.93000000011</v>
      </c>
      <c r="H55" s="3"/>
      <c r="I55" s="3"/>
      <c r="J55" s="4">
        <v>411720.4800000001</v>
      </c>
      <c r="K55" s="4">
        <v>-477758.14999999997</v>
      </c>
      <c r="L55" s="4"/>
      <c r="M55" s="4"/>
      <c r="N55" s="3">
        <v>21519.489999999998</v>
      </c>
      <c r="O55" s="3">
        <v>-483665.18</v>
      </c>
      <c r="P55" s="3"/>
      <c r="Q55" s="3"/>
      <c r="R55" s="4">
        <f t="shared" si="3"/>
        <v>2464075.8100000005</v>
      </c>
      <c r="S55" s="4">
        <f t="shared" si="0"/>
        <v>-544717.23999999976</v>
      </c>
      <c r="T55" s="4">
        <f t="shared" si="1"/>
        <v>0</v>
      </c>
      <c r="U55" s="4">
        <f t="shared" si="2"/>
        <v>0</v>
      </c>
      <c r="V55" s="3">
        <f t="shared" si="4"/>
        <v>2464075.8100000005</v>
      </c>
      <c r="W55" s="3">
        <f t="shared" si="5"/>
        <v>-544717.23999999976</v>
      </c>
    </row>
    <row r="56" spans="1:23" x14ac:dyDescent="0.25">
      <c r="A56" s="7" t="s">
        <v>62</v>
      </c>
      <c r="B56" s="4"/>
      <c r="C56" s="4"/>
      <c r="D56" s="4">
        <v>3005080.5100000021</v>
      </c>
      <c r="E56" s="4">
        <v>1252493.5399999984</v>
      </c>
      <c r="F56" s="3"/>
      <c r="G56" s="3"/>
      <c r="H56" s="3">
        <v>1043622.6</v>
      </c>
      <c r="I56" s="3">
        <v>-74435.480000003154</v>
      </c>
      <c r="J56" s="4"/>
      <c r="K56" s="4"/>
      <c r="L56" s="4">
        <v>2074506.7999999989</v>
      </c>
      <c r="M56" s="4">
        <v>315618.55999999872</v>
      </c>
      <c r="N56" s="3"/>
      <c r="O56" s="3"/>
      <c r="P56" s="3">
        <v>118157.15999999999</v>
      </c>
      <c r="Q56" s="3">
        <v>-74378.849999999977</v>
      </c>
      <c r="R56" s="4">
        <f t="shared" si="3"/>
        <v>0</v>
      </c>
      <c r="S56" s="4">
        <f t="shared" si="0"/>
        <v>0</v>
      </c>
      <c r="T56" s="4">
        <f t="shared" si="1"/>
        <v>6241367.0700000012</v>
      </c>
      <c r="U56" s="4">
        <f t="shared" si="2"/>
        <v>1419297.769999994</v>
      </c>
      <c r="V56" s="3">
        <f t="shared" si="4"/>
        <v>6241367.0700000012</v>
      </c>
      <c r="W56" s="3">
        <f t="shared" si="5"/>
        <v>1419297.769999994</v>
      </c>
    </row>
    <row r="57" spans="1:23" x14ac:dyDescent="0.25">
      <c r="A57" s="7" t="s">
        <v>63</v>
      </c>
      <c r="B57" s="4"/>
      <c r="C57" s="4"/>
      <c r="D57" s="4">
        <v>3793800.6699999985</v>
      </c>
      <c r="E57" s="4">
        <v>2579130.879999999</v>
      </c>
      <c r="F57" s="3"/>
      <c r="G57" s="3"/>
      <c r="H57" s="3">
        <v>2390612.9900000039</v>
      </c>
      <c r="I57" s="3">
        <v>833762.09000000544</v>
      </c>
      <c r="J57" s="4"/>
      <c r="K57" s="4"/>
      <c r="L57" s="4">
        <v>5259072.6200000048</v>
      </c>
      <c r="M57" s="4">
        <v>3540222.7000000044</v>
      </c>
      <c r="N57" s="3"/>
      <c r="O57" s="3"/>
      <c r="P57" s="3">
        <v>249958.59000000008</v>
      </c>
      <c r="Q57" s="3">
        <v>61970.449999999946</v>
      </c>
      <c r="R57" s="4">
        <f t="shared" si="3"/>
        <v>0</v>
      </c>
      <c r="S57" s="4">
        <f t="shared" si="0"/>
        <v>0</v>
      </c>
      <c r="T57" s="4">
        <f t="shared" si="1"/>
        <v>11693444.870000007</v>
      </c>
      <c r="U57" s="4">
        <f t="shared" si="2"/>
        <v>7015086.1200000094</v>
      </c>
      <c r="V57" s="3">
        <f t="shared" si="4"/>
        <v>11693444.870000007</v>
      </c>
      <c r="W57" s="3">
        <f t="shared" si="5"/>
        <v>7015086.1200000094</v>
      </c>
    </row>
    <row r="58" spans="1:23" x14ac:dyDescent="0.25">
      <c r="A58" s="7" t="s">
        <v>64</v>
      </c>
      <c r="B58" s="4"/>
      <c r="C58" s="4"/>
      <c r="D58" s="4">
        <v>999979.91999999899</v>
      </c>
      <c r="E58" s="4">
        <v>304227.29999999941</v>
      </c>
      <c r="F58" s="3"/>
      <c r="G58" s="3"/>
      <c r="H58" s="3">
        <v>338410.02999999939</v>
      </c>
      <c r="I58" s="3">
        <v>-117355.19000000189</v>
      </c>
      <c r="J58" s="4"/>
      <c r="K58" s="4"/>
      <c r="L58" s="4">
        <v>849019.76999999967</v>
      </c>
      <c r="M58" s="4">
        <v>125000.40000000029</v>
      </c>
      <c r="N58" s="3"/>
      <c r="O58" s="3"/>
      <c r="P58" s="3">
        <v>51229.369999999988</v>
      </c>
      <c r="Q58" s="3">
        <v>-60526.820000000022</v>
      </c>
      <c r="R58" s="4">
        <f t="shared" si="3"/>
        <v>0</v>
      </c>
      <c r="S58" s="4">
        <f t="shared" si="0"/>
        <v>0</v>
      </c>
      <c r="T58" s="4">
        <f t="shared" si="1"/>
        <v>2238639.089999998</v>
      </c>
      <c r="U58" s="4">
        <f t="shared" si="2"/>
        <v>251345.68999999779</v>
      </c>
      <c r="V58" s="3">
        <f t="shared" si="4"/>
        <v>2238639.089999998</v>
      </c>
      <c r="W58" s="3">
        <f t="shared" si="5"/>
        <v>251345.68999999779</v>
      </c>
    </row>
    <row r="59" spans="1:23" x14ac:dyDescent="0.25">
      <c r="A59" s="7" t="s">
        <v>65</v>
      </c>
      <c r="B59" s="4"/>
      <c r="C59" s="4"/>
      <c r="D59" s="4">
        <v>4593945.57</v>
      </c>
      <c r="E59" s="4">
        <v>2936576.2299999995</v>
      </c>
      <c r="F59" s="3"/>
      <c r="G59" s="3"/>
      <c r="H59" s="3">
        <v>1547597.3300000012</v>
      </c>
      <c r="I59" s="3">
        <v>332351.9199999994</v>
      </c>
      <c r="J59" s="4"/>
      <c r="K59" s="4"/>
      <c r="L59" s="4">
        <v>6405986.080000001</v>
      </c>
      <c r="M59" s="4">
        <v>4114679.1800000006</v>
      </c>
      <c r="N59" s="3"/>
      <c r="O59" s="3"/>
      <c r="P59" s="3">
        <v>309408.29999999987</v>
      </c>
      <c r="Q59" s="3">
        <v>65844.779999999912</v>
      </c>
      <c r="R59" s="4">
        <f t="shared" si="3"/>
        <v>0</v>
      </c>
      <c r="S59" s="4">
        <f t="shared" si="0"/>
        <v>0</v>
      </c>
      <c r="T59" s="4">
        <f t="shared" si="1"/>
        <v>12856937.280000003</v>
      </c>
      <c r="U59" s="4">
        <f t="shared" si="2"/>
        <v>7449452.1100000003</v>
      </c>
      <c r="V59" s="3">
        <f t="shared" si="4"/>
        <v>12856937.280000003</v>
      </c>
      <c r="W59" s="3">
        <f t="shared" si="5"/>
        <v>7449452.1100000003</v>
      </c>
    </row>
    <row r="60" spans="1:23" x14ac:dyDescent="0.25">
      <c r="A60" s="7" t="s">
        <v>66</v>
      </c>
      <c r="B60" s="4"/>
      <c r="C60" s="4"/>
      <c r="D60" s="4">
        <v>1569601.17</v>
      </c>
      <c r="E60" s="4">
        <v>341157.41000000021</v>
      </c>
      <c r="F60" s="3"/>
      <c r="G60" s="3"/>
      <c r="H60" s="3">
        <v>1461249.3599999999</v>
      </c>
      <c r="I60" s="3">
        <v>-329438.96000000072</v>
      </c>
      <c r="J60" s="4"/>
      <c r="K60" s="4"/>
      <c r="L60" s="4">
        <v>1661138.4499999993</v>
      </c>
      <c r="M60" s="4">
        <v>-27762.790000001001</v>
      </c>
      <c r="N60" s="3"/>
      <c r="O60" s="3"/>
      <c r="P60" s="3">
        <v>149886.73999999996</v>
      </c>
      <c r="Q60" s="3">
        <v>-240971.64999999997</v>
      </c>
      <c r="R60" s="4">
        <f t="shared" si="3"/>
        <v>0</v>
      </c>
      <c r="S60" s="4">
        <f t="shared" si="0"/>
        <v>0</v>
      </c>
      <c r="T60" s="4">
        <f t="shared" si="1"/>
        <v>4841875.7199999988</v>
      </c>
      <c r="U60" s="4">
        <f t="shared" si="2"/>
        <v>-257015.99000000147</v>
      </c>
      <c r="V60" s="3">
        <f t="shared" si="4"/>
        <v>4841875.7199999988</v>
      </c>
      <c r="W60" s="3">
        <f t="shared" si="5"/>
        <v>-257015.99000000147</v>
      </c>
    </row>
    <row r="61" spans="1:23" x14ac:dyDescent="0.25">
      <c r="A61" s="7" t="s">
        <v>67</v>
      </c>
      <c r="B61" s="4"/>
      <c r="C61" s="4"/>
      <c r="D61" s="4">
        <v>2708322.4099999978</v>
      </c>
      <c r="E61" s="4">
        <v>1581872.7400000005</v>
      </c>
      <c r="F61" s="3"/>
      <c r="G61" s="3"/>
      <c r="H61" s="3">
        <v>766497.63000000163</v>
      </c>
      <c r="I61" s="3">
        <v>155545.98000000135</v>
      </c>
      <c r="J61" s="4"/>
      <c r="K61" s="4"/>
      <c r="L61" s="4">
        <v>2870433.749999993</v>
      </c>
      <c r="M61" s="4">
        <v>1337896.6099999934</v>
      </c>
      <c r="N61" s="3"/>
      <c r="O61" s="3"/>
      <c r="P61" s="3">
        <v>160360.72000000006</v>
      </c>
      <c r="Q61" s="3">
        <v>13329.759999999922</v>
      </c>
      <c r="R61" s="4">
        <f t="shared" si="3"/>
        <v>0</v>
      </c>
      <c r="S61" s="4">
        <f t="shared" si="0"/>
        <v>0</v>
      </c>
      <c r="T61" s="4">
        <f t="shared" si="1"/>
        <v>6505614.5099999923</v>
      </c>
      <c r="U61" s="4">
        <f t="shared" si="2"/>
        <v>3088645.0899999952</v>
      </c>
      <c r="V61" s="3">
        <f t="shared" si="4"/>
        <v>6505614.5099999923</v>
      </c>
      <c r="W61" s="3">
        <f t="shared" si="5"/>
        <v>3088645.0899999952</v>
      </c>
    </row>
    <row r="62" spans="1:23" x14ac:dyDescent="0.25">
      <c r="A62" s="7" t="s">
        <v>68</v>
      </c>
      <c r="B62" s="4"/>
      <c r="C62" s="4"/>
      <c r="D62" s="4">
        <v>168958.27</v>
      </c>
      <c r="E62" s="4">
        <v>-9903.5600000000213</v>
      </c>
      <c r="F62" s="3"/>
      <c r="G62" s="3"/>
      <c r="H62" s="3">
        <v>106509.00999999997</v>
      </c>
      <c r="I62" s="3">
        <v>-60518.290000000008</v>
      </c>
      <c r="J62" s="4"/>
      <c r="K62" s="4"/>
      <c r="L62" s="4">
        <v>142677.07000000007</v>
      </c>
      <c r="M62" s="4">
        <v>-34135.109999999935</v>
      </c>
      <c r="N62" s="3"/>
      <c r="O62" s="3"/>
      <c r="P62" s="3">
        <v>4246.8</v>
      </c>
      <c r="Q62" s="3">
        <v>-27106.92</v>
      </c>
      <c r="R62" s="4">
        <f t="shared" si="3"/>
        <v>0</v>
      </c>
      <c r="S62" s="4">
        <f t="shared" si="0"/>
        <v>0</v>
      </c>
      <c r="T62" s="4">
        <f t="shared" si="1"/>
        <v>422391.15</v>
      </c>
      <c r="U62" s="4">
        <f t="shared" si="2"/>
        <v>-131663.87999999995</v>
      </c>
      <c r="V62" s="3">
        <f t="shared" si="4"/>
        <v>422391.15</v>
      </c>
      <c r="W62" s="3">
        <f t="shared" si="5"/>
        <v>-131663.87999999995</v>
      </c>
    </row>
    <row r="63" spans="1:23" x14ac:dyDescent="0.25">
      <c r="A63" s="7" t="s">
        <v>69</v>
      </c>
      <c r="B63" s="4">
        <v>2770852.0999999992</v>
      </c>
      <c r="C63" s="4">
        <v>129170.56999999991</v>
      </c>
      <c r="D63" s="4"/>
      <c r="E63" s="4"/>
      <c r="F63" s="3">
        <v>2233129.8600000003</v>
      </c>
      <c r="G63" s="3">
        <v>-69558.250000000029</v>
      </c>
      <c r="H63" s="3"/>
      <c r="I63" s="3"/>
      <c r="J63" s="4">
        <v>1260879.2400000002</v>
      </c>
      <c r="K63" s="4">
        <v>-401953.48</v>
      </c>
      <c r="L63" s="4"/>
      <c r="M63" s="4"/>
      <c r="N63" s="3">
        <v>185762.24</v>
      </c>
      <c r="O63" s="3">
        <v>-310809.06000000006</v>
      </c>
      <c r="P63" s="3"/>
      <c r="Q63" s="3"/>
      <c r="R63" s="4">
        <f t="shared" si="3"/>
        <v>6450623.4399999995</v>
      </c>
      <c r="S63" s="4">
        <f t="shared" si="0"/>
        <v>-653150.2200000002</v>
      </c>
      <c r="T63" s="4">
        <f t="shared" si="1"/>
        <v>0</v>
      </c>
      <c r="U63" s="4">
        <f t="shared" si="2"/>
        <v>0</v>
      </c>
      <c r="V63" s="3">
        <f t="shared" si="4"/>
        <v>6450623.4399999995</v>
      </c>
      <c r="W63" s="3">
        <f t="shared" si="5"/>
        <v>-653150.2200000002</v>
      </c>
    </row>
    <row r="64" spans="1:23" x14ac:dyDescent="0.25">
      <c r="A64" s="7" t="s">
        <v>70</v>
      </c>
      <c r="B64" s="4">
        <v>1469083.85</v>
      </c>
      <c r="C64" s="4">
        <v>-262307.75</v>
      </c>
      <c r="D64" s="4"/>
      <c r="E64" s="4"/>
      <c r="F64" s="3">
        <v>1899538.2899999998</v>
      </c>
      <c r="G64" s="3">
        <v>-28548.489999999972</v>
      </c>
      <c r="H64" s="3"/>
      <c r="I64" s="3"/>
      <c r="J64" s="4">
        <v>1361150.8899999997</v>
      </c>
      <c r="K64" s="4">
        <v>-519485.02</v>
      </c>
      <c r="L64" s="4"/>
      <c r="M64" s="4"/>
      <c r="N64" s="3">
        <v>185665.80000000002</v>
      </c>
      <c r="O64" s="3">
        <v>-309133.44999999995</v>
      </c>
      <c r="P64" s="3"/>
      <c r="Q64" s="3"/>
      <c r="R64" s="4">
        <f t="shared" si="3"/>
        <v>4915438.8299999991</v>
      </c>
      <c r="S64" s="4">
        <f t="shared" si="0"/>
        <v>-1119474.71</v>
      </c>
      <c r="T64" s="4">
        <f t="shared" si="1"/>
        <v>0</v>
      </c>
      <c r="U64" s="4">
        <f t="shared" si="2"/>
        <v>0</v>
      </c>
      <c r="V64" s="3">
        <f t="shared" si="4"/>
        <v>4915438.8299999991</v>
      </c>
      <c r="W64" s="3">
        <f t="shared" si="5"/>
        <v>-1119474.71</v>
      </c>
    </row>
    <row r="65" spans="1:23" x14ac:dyDescent="0.25">
      <c r="A65" s="7" t="s">
        <v>71</v>
      </c>
      <c r="B65" s="4">
        <v>1339624.67</v>
      </c>
      <c r="C65" s="4">
        <v>30824.560000000067</v>
      </c>
      <c r="D65" s="4"/>
      <c r="E65" s="4"/>
      <c r="F65" s="3">
        <v>1829563.96</v>
      </c>
      <c r="G65" s="3">
        <v>-438517.32999999996</v>
      </c>
      <c r="H65" s="3"/>
      <c r="I65" s="3"/>
      <c r="J65" s="4">
        <v>1348177.12</v>
      </c>
      <c r="K65" s="4">
        <v>-367749.59</v>
      </c>
      <c r="L65" s="4"/>
      <c r="M65" s="4"/>
      <c r="N65" s="3">
        <v>0</v>
      </c>
      <c r="O65" s="3">
        <v>-43415.27</v>
      </c>
      <c r="P65" s="3"/>
      <c r="Q65" s="3"/>
      <c r="R65" s="4">
        <f t="shared" si="3"/>
        <v>4517365.75</v>
      </c>
      <c r="S65" s="4">
        <f t="shared" si="0"/>
        <v>-818857.62999999989</v>
      </c>
      <c r="T65" s="4">
        <f t="shared" si="1"/>
        <v>0</v>
      </c>
      <c r="U65" s="4">
        <f t="shared" si="2"/>
        <v>0</v>
      </c>
      <c r="V65" s="3">
        <f t="shared" si="4"/>
        <v>4517365.75</v>
      </c>
      <c r="W65" s="3">
        <f t="shared" si="5"/>
        <v>-818857.62999999989</v>
      </c>
    </row>
    <row r="66" spans="1:23" x14ac:dyDescent="0.25">
      <c r="A66" s="7" t="s">
        <v>72</v>
      </c>
      <c r="B66" s="4">
        <v>9301184.7200000007</v>
      </c>
      <c r="C66" s="4">
        <v>267869.1200000004</v>
      </c>
      <c r="D66" s="4"/>
      <c r="E66" s="4"/>
      <c r="F66" s="3">
        <v>11814373.360000003</v>
      </c>
      <c r="G66" s="3">
        <v>887566.19</v>
      </c>
      <c r="H66" s="3"/>
      <c r="I66" s="3"/>
      <c r="J66" s="4">
        <v>10641943.280000001</v>
      </c>
      <c r="K66" s="4">
        <v>-1744295.72</v>
      </c>
      <c r="L66" s="4"/>
      <c r="M66" s="4"/>
      <c r="N66" s="3">
        <v>2125676.7800000003</v>
      </c>
      <c r="O66" s="3">
        <v>-1043015.76</v>
      </c>
      <c r="P66" s="3"/>
      <c r="Q66" s="3"/>
      <c r="R66" s="4">
        <f t="shared" si="3"/>
        <v>33883178.140000008</v>
      </c>
      <c r="S66" s="4">
        <f t="shared" si="0"/>
        <v>-1631876.1699999997</v>
      </c>
      <c r="T66" s="4">
        <f t="shared" si="1"/>
        <v>0</v>
      </c>
      <c r="U66" s="4">
        <f t="shared" si="2"/>
        <v>0</v>
      </c>
      <c r="V66" s="3">
        <f t="shared" si="4"/>
        <v>33883178.140000008</v>
      </c>
      <c r="W66" s="3">
        <f t="shared" si="5"/>
        <v>-1631876.1699999997</v>
      </c>
    </row>
    <row r="67" spans="1:23" x14ac:dyDescent="0.25">
      <c r="A67" s="7" t="s">
        <v>73</v>
      </c>
      <c r="B67" s="4"/>
      <c r="C67" s="4"/>
      <c r="D67" s="4">
        <v>10020.200000000001</v>
      </c>
      <c r="E67" s="4">
        <v>-402742.05</v>
      </c>
      <c r="F67" s="3"/>
      <c r="G67" s="3"/>
      <c r="H67" s="3">
        <v>13747.74</v>
      </c>
      <c r="I67" s="3">
        <v>-400595.06000000006</v>
      </c>
      <c r="J67" s="4"/>
      <c r="K67" s="4"/>
      <c r="L67" s="4">
        <v>125908.02</v>
      </c>
      <c r="M67" s="4">
        <v>-3261944.26</v>
      </c>
      <c r="N67" s="3"/>
      <c r="O67" s="3"/>
      <c r="P67" s="3">
        <v>0</v>
      </c>
      <c r="Q67" s="3">
        <v>-123145.40000000002</v>
      </c>
      <c r="R67" s="4">
        <f t="shared" si="3"/>
        <v>0</v>
      </c>
      <c r="S67" s="4">
        <f t="shared" si="0"/>
        <v>0</v>
      </c>
      <c r="T67" s="4">
        <f t="shared" si="1"/>
        <v>149675.96000000002</v>
      </c>
      <c r="U67" s="4">
        <f t="shared" si="2"/>
        <v>-4188426.77</v>
      </c>
      <c r="V67" s="3">
        <f t="shared" si="4"/>
        <v>149675.96000000002</v>
      </c>
      <c r="W67" s="3">
        <f t="shared" si="5"/>
        <v>-4188426.77</v>
      </c>
    </row>
    <row r="68" spans="1:23" x14ac:dyDescent="0.25">
      <c r="A68" s="7" t="s">
        <v>74</v>
      </c>
      <c r="B68" s="4">
        <v>0</v>
      </c>
      <c r="C68" s="4">
        <v>-42658.979999999996</v>
      </c>
      <c r="D68" s="4"/>
      <c r="E68" s="4"/>
      <c r="F68" s="3">
        <v>0</v>
      </c>
      <c r="G68" s="3">
        <v>-7560.3600000000006</v>
      </c>
      <c r="H68" s="3"/>
      <c r="I68" s="3"/>
      <c r="J68" s="4">
        <v>0</v>
      </c>
      <c r="K68" s="4">
        <v>-45743.43</v>
      </c>
      <c r="L68" s="4"/>
      <c r="M68" s="4"/>
      <c r="N68" s="3"/>
      <c r="O68" s="3"/>
      <c r="P68" s="3"/>
      <c r="Q68" s="3"/>
      <c r="R68" s="4">
        <f t="shared" si="3"/>
        <v>0</v>
      </c>
      <c r="S68" s="4">
        <f t="shared" si="0"/>
        <v>-95962.76999999999</v>
      </c>
      <c r="T68" s="4">
        <f t="shared" si="1"/>
        <v>0</v>
      </c>
      <c r="U68" s="4">
        <f t="shared" si="2"/>
        <v>0</v>
      </c>
      <c r="V68" s="3">
        <f t="shared" si="4"/>
        <v>0</v>
      </c>
      <c r="W68" s="3">
        <f t="shared" si="5"/>
        <v>-95962.76999999999</v>
      </c>
    </row>
    <row r="69" spans="1:23" x14ac:dyDescent="0.25">
      <c r="A69" s="7" t="s">
        <v>75</v>
      </c>
      <c r="B69" s="4">
        <v>1099603.73</v>
      </c>
      <c r="C69" s="4">
        <v>-195373.82999999993</v>
      </c>
      <c r="D69" s="4"/>
      <c r="E69" s="4"/>
      <c r="F69" s="3">
        <v>2020029.3999999997</v>
      </c>
      <c r="G69" s="3">
        <v>103157.46000000017</v>
      </c>
      <c r="H69" s="3"/>
      <c r="I69" s="3"/>
      <c r="J69" s="4">
        <v>825984.08000000007</v>
      </c>
      <c r="K69" s="4">
        <v>-506474.94</v>
      </c>
      <c r="L69" s="4"/>
      <c r="M69" s="4"/>
      <c r="N69" s="3">
        <v>144213.40000000002</v>
      </c>
      <c r="O69" s="3">
        <v>-121199.18999999997</v>
      </c>
      <c r="P69" s="3"/>
      <c r="Q69" s="3"/>
      <c r="R69" s="4">
        <f t="shared" si="3"/>
        <v>4089830.61</v>
      </c>
      <c r="S69" s="4">
        <f t="shared" si="0"/>
        <v>-719890.49999999977</v>
      </c>
      <c r="T69" s="4">
        <f t="shared" si="1"/>
        <v>0</v>
      </c>
      <c r="U69" s="4">
        <f t="shared" si="2"/>
        <v>0</v>
      </c>
      <c r="V69" s="3">
        <f t="shared" si="4"/>
        <v>4089830.61</v>
      </c>
      <c r="W69" s="3">
        <f t="shared" si="5"/>
        <v>-719890.49999999977</v>
      </c>
    </row>
    <row r="70" spans="1:23" x14ac:dyDescent="0.25">
      <c r="A70" s="7" t="s">
        <v>76</v>
      </c>
      <c r="B70" s="4">
        <v>1414671.53</v>
      </c>
      <c r="C70" s="4">
        <v>196394.10000000006</v>
      </c>
      <c r="D70" s="4"/>
      <c r="E70" s="4"/>
      <c r="F70" s="3">
        <v>4307913.8</v>
      </c>
      <c r="G70" s="3">
        <v>181887.26000000007</v>
      </c>
      <c r="H70" s="3"/>
      <c r="I70" s="3"/>
      <c r="J70" s="4">
        <v>2030155.15</v>
      </c>
      <c r="K70" s="4">
        <v>-454897.71000000014</v>
      </c>
      <c r="L70" s="4"/>
      <c r="M70" s="4"/>
      <c r="N70" s="3">
        <v>135537.54</v>
      </c>
      <c r="O70" s="3">
        <v>-85147.169999999984</v>
      </c>
      <c r="P70" s="3"/>
      <c r="Q70" s="3"/>
      <c r="R70" s="4">
        <f t="shared" si="3"/>
        <v>7888278.0200000005</v>
      </c>
      <c r="S70" s="4">
        <f t="shared" si="0"/>
        <v>-161763.52000000002</v>
      </c>
      <c r="T70" s="4">
        <f t="shared" si="1"/>
        <v>0</v>
      </c>
      <c r="U70" s="4">
        <f t="shared" si="2"/>
        <v>0</v>
      </c>
      <c r="V70" s="3">
        <f t="shared" si="4"/>
        <v>7888278.0200000005</v>
      </c>
      <c r="W70" s="3">
        <f t="shared" si="5"/>
        <v>-161763.52000000002</v>
      </c>
    </row>
    <row r="71" spans="1:23" s="23" customFormat="1" x14ac:dyDescent="0.25">
      <c r="A71" s="20" t="s">
        <v>4</v>
      </c>
      <c r="B71" s="21">
        <f t="shared" ref="B71:W71" si="6">SUM(B10:B70)</f>
        <v>98348960.829999998</v>
      </c>
      <c r="C71" s="21">
        <f t="shared" si="6"/>
        <v>-3449053.6700000009</v>
      </c>
      <c r="D71" s="21">
        <f t="shared" si="6"/>
        <v>153226463.98000023</v>
      </c>
      <c r="E71" s="21">
        <f t="shared" si="6"/>
        <v>-3838666.9100000341</v>
      </c>
      <c r="F71" s="22">
        <f t="shared" si="6"/>
        <v>176787042.22000003</v>
      </c>
      <c r="G71" s="22">
        <f t="shared" si="6"/>
        <v>22242301.750000026</v>
      </c>
      <c r="H71" s="22">
        <f t="shared" si="6"/>
        <v>105194967.20000854</v>
      </c>
      <c r="I71" s="22">
        <f t="shared" si="6"/>
        <v>-41577759.669991009</v>
      </c>
      <c r="J71" s="21">
        <f t="shared" si="6"/>
        <v>152522738.38999999</v>
      </c>
      <c r="K71" s="21">
        <f t="shared" si="6"/>
        <v>-56822730.500000007</v>
      </c>
      <c r="L71" s="21">
        <f t="shared" si="6"/>
        <v>184944219.84000048</v>
      </c>
      <c r="M71" s="21">
        <f t="shared" si="6"/>
        <v>-60447557.319998287</v>
      </c>
      <c r="N71" s="22">
        <f t="shared" si="6"/>
        <v>12765845.120000003</v>
      </c>
      <c r="O71" s="22">
        <f t="shared" si="6"/>
        <v>-8624949.8899999987</v>
      </c>
      <c r="P71" s="22">
        <f t="shared" si="6"/>
        <v>9703593.9299999867</v>
      </c>
      <c r="Q71" s="22">
        <f t="shared" si="6"/>
        <v>-19303461.60000002</v>
      </c>
      <c r="R71" s="21">
        <f t="shared" si="6"/>
        <v>440424586.56</v>
      </c>
      <c r="S71" s="21">
        <f t="shared" si="6"/>
        <v>-46654432.310000025</v>
      </c>
      <c r="T71" s="21">
        <f t="shared" si="6"/>
        <v>453069244.95000929</v>
      </c>
      <c r="U71" s="21">
        <f t="shared" si="6"/>
        <v>-125167445.49998939</v>
      </c>
      <c r="V71" s="22">
        <f t="shared" si="6"/>
        <v>893493831.51000917</v>
      </c>
      <c r="W71" s="22">
        <f t="shared" si="6"/>
        <v>-171821877.80998939</v>
      </c>
    </row>
    <row r="74" spans="1:23" x14ac:dyDescent="0.25">
      <c r="A74" s="2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</row>
    <row r="76" spans="1:23" x14ac:dyDescent="0.25">
      <c r="A76" s="2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</row>
  </sheetData>
  <mergeCells count="6">
    <mergeCell ref="V8:W8"/>
    <mergeCell ref="B8:E8"/>
    <mergeCell ref="F8:I8"/>
    <mergeCell ref="J8:M8"/>
    <mergeCell ref="N8:Q8"/>
    <mergeCell ref="R8:U8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</vt:lpstr>
    </vt:vector>
  </TitlesOfParts>
  <Company>Boston Medical Center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Sorel, Dawn</dc:creator>
  <cp:lastModifiedBy>Opp, David</cp:lastModifiedBy>
  <cp:lastPrinted>2019-09-18T14:03:57Z</cp:lastPrinted>
  <dcterms:created xsi:type="dcterms:W3CDTF">2018-09-14T14:43:21Z</dcterms:created>
  <dcterms:modified xsi:type="dcterms:W3CDTF">2019-09-19T20:37:20Z</dcterms:modified>
</cp:coreProperties>
</file>