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https://massgov-my.sharepoint.com/personal/deborah_harrison_mass_gov/Documents/Documents/Agencies/EHS/Conor/"/>
    </mc:Choice>
  </mc:AlternateContent>
  <xr:revisionPtr revIDLastSave="0" documentId="8_{755756F8-9EE1-434E-9581-C0D4CCBA3B6A}" xr6:coauthVersionLast="47" xr6:coauthVersionMax="47" xr10:uidLastSave="{00000000-0000-0000-0000-000000000000}"/>
  <bookViews>
    <workbookView xWindow="-17170" yWindow="240" windowWidth="17250" windowHeight="10400" tabRatio="855" activeTab="1" xr2:uid="{00000000-000D-0000-FFFF-FFFF00000000}"/>
  </bookViews>
  <sheets>
    <sheet name="state_M2023_dl" sheetId="12" r:id="rId1"/>
    <sheet name="M2023 BLS SALARY CHART (53rd)" sheetId="15" r:id="rId2"/>
    <sheet name="DC  CNA  DC III" sheetId="16" r:id="rId3"/>
    <sheet name="Case Social Worker.Manager" sheetId="17" r:id="rId4"/>
    <sheet name="Clinical" sheetId="18" r:id="rId5"/>
    <sheet name="Nursing" sheetId="19" r:id="rId6"/>
    <sheet name="Management" sheetId="20" r:id="rId7"/>
    <sheet name="Therapies" sheetId="21" r:id="rId8"/>
    <sheet name="Field Descriptions" sheetId="13" r:id="rId9"/>
    <sheet name="UpdateTime" sheetId="7" state="hidden" r:id="rId10"/>
    <sheet name="Filler" sheetId="8" state="hidden" r:id="rId11"/>
  </sheets>
  <externalReferences>
    <externalReference r:id="rId12"/>
    <externalReference r:id="rId13"/>
  </externalReferences>
  <definedNames>
    <definedName name="_xlnm._FilterDatabase" localSheetId="0" hidden="1">state_M2023_dl!$A$1:$X$1</definedName>
    <definedName name="alldata" localSheetId="8">#REF!</definedName>
    <definedName name="alldata" localSheetId="0">state_M2023_dl!$A$1:$L$1</definedName>
    <definedName name="alldata" localSheetId="7">#REF!</definedName>
    <definedName name="alldata">#REF!</definedName>
    <definedName name="alled" localSheetId="8">#REF!</definedName>
    <definedName name="alled" localSheetId="7">#REF!</definedName>
    <definedName name="alled">#REF!</definedName>
    <definedName name="allstem" localSheetId="8">#REF!</definedName>
    <definedName name="allstem" localSheetId="7">#REF!</definedName>
    <definedName name="allstem">#REF!</definedName>
    <definedName name="Cap">[1]RawDataCalcs!$L$35:$DB$35</definedName>
    <definedName name="Floor">[1]RawDataCalcs!$L$34:$DB$34</definedName>
    <definedName name="_xlnm.Print_Area" localSheetId="3">'Case Social Worker.Manager'!$A$3:$H$13</definedName>
    <definedName name="_xlnm.Print_Area" localSheetId="4">Clinical!$A$3:$H$12</definedName>
    <definedName name="_xlnm.Print_Area" localSheetId="2">'DC  CNA  DC III'!$A$3:$G$21</definedName>
    <definedName name="_xlnm.Print_Area" localSheetId="1">'M2023 BLS SALARY CHART (53rd)'!$B$1:$E$46</definedName>
    <definedName name="_xlnm.Print_Area" localSheetId="6">Management!$A$3:$I$7</definedName>
    <definedName name="_xlnm.Print_Area" localSheetId="5">Nursing!$A$3:$H$13</definedName>
    <definedName name="_xlnm.Print_Area" localSheetId="7">Therapies!$A$4:$G$23</definedName>
    <definedName name="sheet1" localSheetId="8">#REF!</definedName>
    <definedName name="sheet1" localSheetId="0">#REF!</definedName>
    <definedName name="sheet1" localSheetId="7">#REF!</definedName>
    <definedName name="sheet1">#REF!</definedName>
    <definedName name="updatetime">UpdateTime!$A$1:$A$2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97" i="12" l="1"/>
  <c r="R296" i="12"/>
  <c r="C52" i="15" l="1"/>
  <c r="O20" i="21" l="1"/>
  <c r="P20" i="21" s="1"/>
  <c r="E20" i="21"/>
  <c r="O16" i="21"/>
  <c r="P16" i="21" s="1"/>
  <c r="E16" i="21"/>
  <c r="O15" i="21"/>
  <c r="P15" i="21" s="1"/>
  <c r="E15" i="21"/>
  <c r="O10" i="21"/>
  <c r="P10" i="21" s="1"/>
  <c r="E10" i="21"/>
  <c r="O9" i="21"/>
  <c r="P9" i="21" s="1"/>
  <c r="E9" i="21"/>
  <c r="O8" i="21"/>
  <c r="O11" i="21" s="1"/>
  <c r="P11" i="21" s="1"/>
  <c r="E8" i="21"/>
  <c r="O5" i="21"/>
  <c r="P5" i="21" s="1"/>
  <c r="E5" i="21"/>
  <c r="F5" i="21" s="1"/>
  <c r="P4" i="20"/>
  <c r="Q4" i="20" s="1"/>
  <c r="H4" i="20"/>
  <c r="G4" i="20"/>
  <c r="Q17" i="19"/>
  <c r="P17" i="19"/>
  <c r="G17" i="19"/>
  <c r="H17" i="19" s="1"/>
  <c r="H13" i="19"/>
  <c r="P13" i="19"/>
  <c r="Q13" i="19" s="1"/>
  <c r="G13" i="19"/>
  <c r="Q8" i="19"/>
  <c r="P8" i="19"/>
  <c r="G8" i="19"/>
  <c r="H8" i="19" s="1"/>
  <c r="H4" i="19"/>
  <c r="P4" i="19"/>
  <c r="Q4" i="19" s="1"/>
  <c r="G4" i="19"/>
  <c r="P13" i="18"/>
  <c r="P14" i="18" s="1"/>
  <c r="P12" i="18"/>
  <c r="P7" i="18"/>
  <c r="Q7" i="18" s="1"/>
  <c r="P6" i="18"/>
  <c r="Q6" i="18" s="1"/>
  <c r="G7" i="18"/>
  <c r="H7" i="18" s="1"/>
  <c r="G6" i="18"/>
  <c r="H6" i="18" s="1"/>
  <c r="P5" i="18"/>
  <c r="Q5" i="18" s="1"/>
  <c r="Q13" i="18" s="1"/>
  <c r="G5" i="18"/>
  <c r="H5" i="18" s="1"/>
  <c r="P4" i="18"/>
  <c r="Q4" i="18" s="1"/>
  <c r="Q12" i="18" s="1"/>
  <c r="G4" i="18"/>
  <c r="H4" i="18" s="1"/>
  <c r="Q12" i="17"/>
  <c r="P12" i="17"/>
  <c r="G12" i="17"/>
  <c r="H12" i="17" s="1"/>
  <c r="P11" i="17"/>
  <c r="Q11" i="17" s="1"/>
  <c r="G11" i="17"/>
  <c r="H11" i="17" s="1"/>
  <c r="Q5" i="17"/>
  <c r="P5" i="17"/>
  <c r="P9" i="17" s="1"/>
  <c r="Q9" i="17" s="1"/>
  <c r="G5" i="17"/>
  <c r="G9" i="17" s="1"/>
  <c r="H9" i="17" s="1"/>
  <c r="Q4" i="17"/>
  <c r="Q10" i="17" s="1"/>
  <c r="P4" i="17"/>
  <c r="G4" i="17"/>
  <c r="G10" i="17" s="1"/>
  <c r="H10" i="17" s="1"/>
  <c r="O20" i="16"/>
  <c r="O7" i="16"/>
  <c r="P7" i="16" s="1"/>
  <c r="O6" i="16"/>
  <c r="P6" i="16" s="1"/>
  <c r="F6" i="16"/>
  <c r="G6" i="16" s="1"/>
  <c r="P12" i="16"/>
  <c r="O12" i="16"/>
  <c r="O5" i="16"/>
  <c r="P5" i="16" s="1"/>
  <c r="O19" i="16"/>
  <c r="P19" i="16" s="1"/>
  <c r="O4" i="16"/>
  <c r="O18" i="16"/>
  <c r="P18" i="16" s="1"/>
  <c r="O17" i="16"/>
  <c r="P17" i="16" s="1"/>
  <c r="O16" i="16"/>
  <c r="P20" i="16"/>
  <c r="F20" i="16"/>
  <c r="G20" i="16" s="1"/>
  <c r="F19" i="16"/>
  <c r="G19" i="16" s="1"/>
  <c r="F18" i="16"/>
  <c r="G18" i="16" s="1"/>
  <c r="F17" i="16"/>
  <c r="G17" i="16" s="1"/>
  <c r="F16" i="16"/>
  <c r="G16" i="16" s="1"/>
  <c r="F12" i="16"/>
  <c r="F7" i="16"/>
  <c r="G7" i="16" s="1"/>
  <c r="F5" i="16"/>
  <c r="G5" i="16" s="1"/>
  <c r="F4" i="16"/>
  <c r="G4" i="16" s="1"/>
  <c r="P3" i="12"/>
  <c r="P4" i="12"/>
  <c r="P5" i="12"/>
  <c r="P6" i="12"/>
  <c r="P7" i="12"/>
  <c r="P8" i="12"/>
  <c r="P9" i="12"/>
  <c r="P10" i="12"/>
  <c r="P11" i="12"/>
  <c r="P12" i="12"/>
  <c r="P13" i="12"/>
  <c r="P14"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46" i="12"/>
  <c r="P47" i="12"/>
  <c r="P48" i="12"/>
  <c r="P49" i="12"/>
  <c r="P50" i="12"/>
  <c r="P51" i="12"/>
  <c r="P52" i="12"/>
  <c r="P53" i="12"/>
  <c r="P54" i="12"/>
  <c r="P55" i="12"/>
  <c r="P56" i="12"/>
  <c r="P57" i="12"/>
  <c r="P58" i="12"/>
  <c r="P59" i="12"/>
  <c r="P60" i="12"/>
  <c r="P61" i="12"/>
  <c r="P62" i="12"/>
  <c r="P63" i="12"/>
  <c r="P64" i="12"/>
  <c r="P65" i="12"/>
  <c r="P66" i="12"/>
  <c r="P67" i="12"/>
  <c r="P68" i="12"/>
  <c r="P69" i="12"/>
  <c r="P70" i="12"/>
  <c r="P71" i="12"/>
  <c r="P72" i="12"/>
  <c r="P73" i="12"/>
  <c r="P74" i="12"/>
  <c r="P75" i="12"/>
  <c r="P76" i="12"/>
  <c r="L4" i="16" s="1"/>
  <c r="M4" i="16" s="1"/>
  <c r="P77" i="12"/>
  <c r="P78" i="12"/>
  <c r="P79" i="12"/>
  <c r="P80" i="12"/>
  <c r="P81" i="12"/>
  <c r="P82" i="12"/>
  <c r="P83" i="12"/>
  <c r="P84" i="12"/>
  <c r="P85" i="12"/>
  <c r="P86" i="12"/>
  <c r="P87" i="12"/>
  <c r="P88" i="12"/>
  <c r="P89" i="12"/>
  <c r="P90" i="12"/>
  <c r="P91" i="12"/>
  <c r="P92" i="12"/>
  <c r="P93" i="12"/>
  <c r="P94" i="12"/>
  <c r="P95" i="12"/>
  <c r="P96" i="12"/>
  <c r="P97" i="12"/>
  <c r="P98" i="12"/>
  <c r="P99" i="12"/>
  <c r="P100" i="12"/>
  <c r="P101" i="12"/>
  <c r="P102" i="12"/>
  <c r="P103" i="12"/>
  <c r="P104" i="12"/>
  <c r="P105" i="12"/>
  <c r="P106" i="12"/>
  <c r="P107" i="12"/>
  <c r="P108" i="12"/>
  <c r="P109" i="12"/>
  <c r="P110" i="12"/>
  <c r="P111" i="12"/>
  <c r="P112" i="12"/>
  <c r="P113" i="12"/>
  <c r="P114" i="12"/>
  <c r="P115" i="12"/>
  <c r="P116" i="12"/>
  <c r="P117" i="12"/>
  <c r="P118" i="12"/>
  <c r="P119" i="12"/>
  <c r="P120" i="12"/>
  <c r="P121" i="12"/>
  <c r="P122" i="12"/>
  <c r="P123" i="12"/>
  <c r="P124" i="12"/>
  <c r="P125" i="12"/>
  <c r="P126" i="12"/>
  <c r="P127" i="12"/>
  <c r="P128" i="12"/>
  <c r="P129" i="12"/>
  <c r="P130" i="12"/>
  <c r="P131" i="12"/>
  <c r="P132" i="12"/>
  <c r="P133" i="12"/>
  <c r="P134" i="12"/>
  <c r="P135" i="12"/>
  <c r="P136" i="12"/>
  <c r="P137" i="12"/>
  <c r="P138" i="12"/>
  <c r="P139" i="12"/>
  <c r="P140" i="12"/>
  <c r="P141" i="12"/>
  <c r="P142" i="12"/>
  <c r="P143" i="12"/>
  <c r="P144" i="12"/>
  <c r="P145" i="12"/>
  <c r="P146" i="12"/>
  <c r="P147" i="12"/>
  <c r="P148" i="12"/>
  <c r="P149" i="12"/>
  <c r="P150" i="12"/>
  <c r="P151" i="12"/>
  <c r="L16" i="21" s="1"/>
  <c r="M16" i="21" s="1"/>
  <c r="P152" i="12"/>
  <c r="P153" i="12"/>
  <c r="P154" i="12"/>
  <c r="P155" i="12"/>
  <c r="P156" i="12"/>
  <c r="P157" i="12"/>
  <c r="P158" i="12"/>
  <c r="P159" i="12"/>
  <c r="P160" i="12"/>
  <c r="P161" i="12"/>
  <c r="P162" i="12"/>
  <c r="P163" i="12"/>
  <c r="P164" i="12"/>
  <c r="P165" i="12"/>
  <c r="P166" i="12"/>
  <c r="P167" i="12"/>
  <c r="M5" i="17" s="1"/>
  <c r="M9" i="17" s="1"/>
  <c r="P168" i="12"/>
  <c r="M6" i="18" s="1"/>
  <c r="N6" i="18" s="1"/>
  <c r="P169" i="12"/>
  <c r="P170" i="12"/>
  <c r="P171" i="12"/>
  <c r="P172" i="12"/>
  <c r="P173" i="12"/>
  <c r="P174" i="12"/>
  <c r="P175" i="12"/>
  <c r="P176" i="12"/>
  <c r="P177" i="12"/>
  <c r="P178" i="12"/>
  <c r="P179" i="12"/>
  <c r="P180" i="12"/>
  <c r="P181" i="12"/>
  <c r="P182" i="12"/>
  <c r="P183" i="12"/>
  <c r="P184" i="12"/>
  <c r="P185" i="12"/>
  <c r="P186" i="12"/>
  <c r="P187" i="12"/>
  <c r="P188" i="12"/>
  <c r="P189" i="12"/>
  <c r="P190" i="12"/>
  <c r="P191" i="12"/>
  <c r="P192" i="12"/>
  <c r="P193" i="12"/>
  <c r="P194" i="12"/>
  <c r="P195" i="12"/>
  <c r="P196" i="12"/>
  <c r="P197" i="12"/>
  <c r="P198" i="12"/>
  <c r="P199" i="12"/>
  <c r="P200" i="12"/>
  <c r="P201" i="12"/>
  <c r="P202" i="12"/>
  <c r="P203" i="12"/>
  <c r="P204" i="12"/>
  <c r="P205" i="12"/>
  <c r="P206" i="12"/>
  <c r="P207" i="12"/>
  <c r="P208" i="12"/>
  <c r="P209" i="12"/>
  <c r="P210" i="12"/>
  <c r="P211" i="12"/>
  <c r="P212" i="12"/>
  <c r="P213" i="12"/>
  <c r="P214" i="12"/>
  <c r="M4" i="20" s="1"/>
  <c r="N4" i="20" s="1"/>
  <c r="P215" i="12"/>
  <c r="P216" i="12"/>
  <c r="P217" i="12"/>
  <c r="P218" i="12"/>
  <c r="P219" i="12"/>
  <c r="P220" i="12"/>
  <c r="P221" i="12"/>
  <c r="P222" i="12"/>
  <c r="P223" i="12"/>
  <c r="P224" i="12"/>
  <c r="P225" i="12"/>
  <c r="P226" i="12"/>
  <c r="P227" i="12"/>
  <c r="P228" i="12"/>
  <c r="P229" i="12"/>
  <c r="P230" i="12"/>
  <c r="P231" i="12"/>
  <c r="P232" i="12"/>
  <c r="P233" i="12"/>
  <c r="P234" i="12"/>
  <c r="P235" i="12"/>
  <c r="P236" i="12"/>
  <c r="P237" i="12"/>
  <c r="P238" i="12"/>
  <c r="P239" i="12"/>
  <c r="P240" i="12"/>
  <c r="P241" i="12"/>
  <c r="P242" i="12"/>
  <c r="P243" i="12"/>
  <c r="P244" i="12"/>
  <c r="P245" i="12"/>
  <c r="P246" i="12"/>
  <c r="P247" i="12"/>
  <c r="P248" i="12"/>
  <c r="P249" i="12"/>
  <c r="P250" i="12"/>
  <c r="P251" i="12"/>
  <c r="P252" i="12"/>
  <c r="P253" i="12"/>
  <c r="P254" i="12"/>
  <c r="P255" i="12"/>
  <c r="P256" i="12"/>
  <c r="P257" i="12"/>
  <c r="P258" i="12"/>
  <c r="P259" i="12"/>
  <c r="P260" i="12"/>
  <c r="P261" i="12"/>
  <c r="P262" i="12"/>
  <c r="P263" i="12"/>
  <c r="P264" i="12"/>
  <c r="P265" i="12"/>
  <c r="P266" i="12"/>
  <c r="P267" i="12"/>
  <c r="P268" i="12"/>
  <c r="P269" i="12"/>
  <c r="P270" i="12"/>
  <c r="P271" i="12"/>
  <c r="P272" i="12"/>
  <c r="P273" i="12"/>
  <c r="P274" i="12"/>
  <c r="P275" i="12"/>
  <c r="P276" i="12"/>
  <c r="P277" i="12"/>
  <c r="P278" i="12"/>
  <c r="P279" i="12"/>
  <c r="P280" i="12"/>
  <c r="P281" i="12"/>
  <c r="P282" i="12"/>
  <c r="P283" i="12"/>
  <c r="P284" i="12"/>
  <c r="P285" i="12"/>
  <c r="P286" i="12"/>
  <c r="P287" i="12"/>
  <c r="P288" i="12"/>
  <c r="P289" i="12"/>
  <c r="P290" i="12"/>
  <c r="P291" i="12"/>
  <c r="P292" i="12"/>
  <c r="P293" i="12"/>
  <c r="P294" i="12"/>
  <c r="P295" i="12"/>
  <c r="P296" i="12"/>
  <c r="L10" i="21" s="1"/>
  <c r="M10" i="21" s="1"/>
  <c r="P297" i="12"/>
  <c r="P298" i="12"/>
  <c r="P299" i="12"/>
  <c r="P300" i="12"/>
  <c r="P301" i="12"/>
  <c r="L20" i="21" s="1"/>
  <c r="M20" i="21" s="1"/>
  <c r="P302" i="12"/>
  <c r="P303" i="12"/>
  <c r="L8" i="21" s="1"/>
  <c r="P304" i="12"/>
  <c r="P305" i="12"/>
  <c r="P306" i="12"/>
  <c r="P307" i="12"/>
  <c r="P308" i="12"/>
  <c r="P309" i="12"/>
  <c r="P310" i="12"/>
  <c r="P311" i="12"/>
  <c r="P312" i="12"/>
  <c r="P313" i="12"/>
  <c r="P314" i="12"/>
  <c r="P315" i="12"/>
  <c r="P316" i="12"/>
  <c r="P317" i="12"/>
  <c r="P318" i="12"/>
  <c r="P319" i="12"/>
  <c r="P320" i="12"/>
  <c r="P321" i="12"/>
  <c r="P322" i="12"/>
  <c r="P323" i="12"/>
  <c r="P324" i="12"/>
  <c r="P325" i="12"/>
  <c r="P326" i="12"/>
  <c r="P327" i="12"/>
  <c r="P328" i="12"/>
  <c r="P329" i="12"/>
  <c r="P330" i="12"/>
  <c r="P331" i="12"/>
  <c r="P332" i="12"/>
  <c r="P333" i="12"/>
  <c r="P334" i="12"/>
  <c r="P335" i="12"/>
  <c r="P336" i="12"/>
  <c r="P337" i="12"/>
  <c r="P338" i="12"/>
  <c r="P339" i="12"/>
  <c r="P340" i="12"/>
  <c r="P341" i="12"/>
  <c r="P342" i="12"/>
  <c r="P343" i="12"/>
  <c r="P344" i="12"/>
  <c r="P345" i="12"/>
  <c r="P346" i="12"/>
  <c r="P347" i="12"/>
  <c r="P348" i="12"/>
  <c r="P349" i="12"/>
  <c r="P350" i="12"/>
  <c r="P351" i="12"/>
  <c r="P352" i="12"/>
  <c r="P353" i="12"/>
  <c r="P354" i="12"/>
  <c r="L5" i="16" s="1"/>
  <c r="M5" i="16" s="1"/>
  <c r="P355" i="12"/>
  <c r="P356" i="12"/>
  <c r="P357" i="12"/>
  <c r="P358" i="12"/>
  <c r="P359" i="12"/>
  <c r="P360" i="12"/>
  <c r="P361" i="12"/>
  <c r="P362" i="12"/>
  <c r="P363" i="12"/>
  <c r="P364" i="12"/>
  <c r="P365" i="12"/>
  <c r="P366" i="12"/>
  <c r="P367" i="12"/>
  <c r="P368" i="12"/>
  <c r="P369" i="12"/>
  <c r="P370" i="12"/>
  <c r="P371" i="12"/>
  <c r="P372" i="12"/>
  <c r="P373" i="12"/>
  <c r="P374" i="12"/>
  <c r="P375" i="12"/>
  <c r="P376" i="12"/>
  <c r="P377" i="12"/>
  <c r="P378" i="12"/>
  <c r="P379" i="12"/>
  <c r="P380" i="12"/>
  <c r="P381" i="12"/>
  <c r="P382" i="12"/>
  <c r="P383" i="12"/>
  <c r="P384" i="12"/>
  <c r="P385" i="12"/>
  <c r="P386" i="12"/>
  <c r="P387" i="12"/>
  <c r="P388" i="12"/>
  <c r="L16" i="16" s="1"/>
  <c r="M16" i="16" s="1"/>
  <c r="P389" i="12"/>
  <c r="P390" i="12"/>
  <c r="P391" i="12"/>
  <c r="P392" i="12"/>
  <c r="P393" i="12"/>
  <c r="M17" i="19" s="1"/>
  <c r="N17" i="19" s="1"/>
  <c r="P394" i="12"/>
  <c r="P395" i="12"/>
  <c r="P396" i="12"/>
  <c r="P397" i="12"/>
  <c r="P398" i="12"/>
  <c r="P399" i="12"/>
  <c r="P400" i="12"/>
  <c r="P401" i="12"/>
  <c r="P402" i="12"/>
  <c r="P403" i="12"/>
  <c r="P404" i="12"/>
  <c r="P405" i="12"/>
  <c r="P406" i="12"/>
  <c r="P407" i="12"/>
  <c r="P408" i="12"/>
  <c r="L12" i="16" s="1"/>
  <c r="P409" i="12"/>
  <c r="P410" i="12"/>
  <c r="P411" i="12"/>
  <c r="P412" i="12"/>
  <c r="P413" i="12"/>
  <c r="P414" i="12"/>
  <c r="P415" i="12"/>
  <c r="P416" i="12"/>
  <c r="P417" i="12"/>
  <c r="P418" i="12"/>
  <c r="P419" i="12"/>
  <c r="P420" i="12"/>
  <c r="P421" i="12"/>
  <c r="P422" i="12"/>
  <c r="P423" i="12"/>
  <c r="P424" i="12"/>
  <c r="P425" i="12"/>
  <c r="P426" i="12"/>
  <c r="P427" i="12"/>
  <c r="P428" i="12"/>
  <c r="P429" i="12"/>
  <c r="P430" i="12"/>
  <c r="P431" i="12"/>
  <c r="P432" i="12"/>
  <c r="P433" i="12"/>
  <c r="P434" i="12"/>
  <c r="P435" i="12"/>
  <c r="P436" i="12"/>
  <c r="P437" i="12"/>
  <c r="P438" i="12"/>
  <c r="P439" i="12"/>
  <c r="P440" i="12"/>
  <c r="P441" i="12"/>
  <c r="P442" i="12"/>
  <c r="P443" i="12"/>
  <c r="P444" i="12"/>
  <c r="P445" i="12"/>
  <c r="P446" i="12"/>
  <c r="P447" i="12"/>
  <c r="P448" i="12"/>
  <c r="P449" i="12"/>
  <c r="P450" i="12"/>
  <c r="P451" i="12"/>
  <c r="P452" i="12"/>
  <c r="P453" i="12"/>
  <c r="P454" i="12"/>
  <c r="P455" i="12"/>
  <c r="P456" i="12"/>
  <c r="P457" i="12"/>
  <c r="P458" i="12"/>
  <c r="P459" i="12"/>
  <c r="P460" i="12"/>
  <c r="P461" i="12"/>
  <c r="P462" i="12"/>
  <c r="P463" i="12"/>
  <c r="P464" i="12"/>
  <c r="P465" i="12"/>
  <c r="P466" i="12"/>
  <c r="P467" i="12"/>
  <c r="P468" i="12"/>
  <c r="P469" i="12"/>
  <c r="P470" i="12"/>
  <c r="P471" i="12"/>
  <c r="P472" i="12"/>
  <c r="P473" i="12"/>
  <c r="P474" i="12"/>
  <c r="P475" i="12"/>
  <c r="P476" i="12"/>
  <c r="P477" i="12"/>
  <c r="P478" i="12"/>
  <c r="P479" i="12"/>
  <c r="P480" i="12"/>
  <c r="P481" i="12"/>
  <c r="P482" i="12"/>
  <c r="P483" i="12"/>
  <c r="P484" i="12"/>
  <c r="P485" i="12"/>
  <c r="P486" i="12"/>
  <c r="P487" i="12"/>
  <c r="P488" i="12"/>
  <c r="P489" i="12"/>
  <c r="P490" i="12"/>
  <c r="P491" i="12"/>
  <c r="P492" i="12"/>
  <c r="P493" i="12"/>
  <c r="P494" i="12"/>
  <c r="P495" i="12"/>
  <c r="P496" i="12"/>
  <c r="P497" i="12"/>
  <c r="P498" i="12"/>
  <c r="P499" i="12"/>
  <c r="P500" i="12"/>
  <c r="P501" i="12"/>
  <c r="P502" i="12"/>
  <c r="P503" i="12"/>
  <c r="P504" i="12"/>
  <c r="P505" i="12"/>
  <c r="P506" i="12"/>
  <c r="P507" i="12"/>
  <c r="P508" i="12"/>
  <c r="P509" i="12"/>
  <c r="P510" i="12"/>
  <c r="P511" i="12"/>
  <c r="P512" i="12"/>
  <c r="P513" i="12"/>
  <c r="P514" i="12"/>
  <c r="P515" i="12"/>
  <c r="P516" i="12"/>
  <c r="P517" i="12"/>
  <c r="P518" i="12"/>
  <c r="P519" i="12"/>
  <c r="P520" i="12"/>
  <c r="P521" i="12"/>
  <c r="P522" i="12"/>
  <c r="P523" i="12"/>
  <c r="P524" i="12"/>
  <c r="P525" i="12"/>
  <c r="P526" i="12"/>
  <c r="P527" i="12"/>
  <c r="P528" i="12"/>
  <c r="P529" i="12"/>
  <c r="P530" i="12"/>
  <c r="P531" i="12"/>
  <c r="P532" i="12"/>
  <c r="P533" i="12"/>
  <c r="P534" i="12"/>
  <c r="P535" i="12"/>
  <c r="P536" i="12"/>
  <c r="P537" i="12"/>
  <c r="P538" i="12"/>
  <c r="P539" i="12"/>
  <c r="P540" i="12"/>
  <c r="P541" i="12"/>
  <c r="P542" i="12"/>
  <c r="P543" i="12"/>
  <c r="P544" i="12"/>
  <c r="P545" i="12"/>
  <c r="P546" i="12"/>
  <c r="P547" i="12"/>
  <c r="P548" i="12"/>
  <c r="P549" i="12"/>
  <c r="P550" i="12"/>
  <c r="P551" i="12"/>
  <c r="P552" i="12"/>
  <c r="P553" i="12"/>
  <c r="P554" i="12"/>
  <c r="P555" i="12"/>
  <c r="P556" i="12"/>
  <c r="P557" i="12"/>
  <c r="P558" i="12"/>
  <c r="P559" i="12"/>
  <c r="P560" i="12"/>
  <c r="P561" i="12"/>
  <c r="P562" i="12"/>
  <c r="P563" i="12"/>
  <c r="P564" i="12"/>
  <c r="P565" i="12"/>
  <c r="P566" i="12"/>
  <c r="P567" i="12"/>
  <c r="P568" i="12"/>
  <c r="P569" i="12"/>
  <c r="P570" i="12"/>
  <c r="P571" i="12"/>
  <c r="P572" i="12"/>
  <c r="P573" i="12"/>
  <c r="P574" i="12"/>
  <c r="P575" i="12"/>
  <c r="P576" i="12"/>
  <c r="P577" i="12"/>
  <c r="P578" i="12"/>
  <c r="P579" i="12"/>
  <c r="P580" i="12"/>
  <c r="P581" i="12"/>
  <c r="P582" i="12"/>
  <c r="P583" i="12"/>
  <c r="P584" i="12"/>
  <c r="P585" i="12"/>
  <c r="P586" i="12"/>
  <c r="P587" i="12"/>
  <c r="P588" i="12"/>
  <c r="P589" i="12"/>
  <c r="P590" i="12"/>
  <c r="P591" i="12"/>
  <c r="P592" i="12"/>
  <c r="M4" i="18" s="1"/>
  <c r="P593" i="12"/>
  <c r="M4" i="19" s="1"/>
  <c r="N4" i="19" s="1"/>
  <c r="P594" i="12"/>
  <c r="P595" i="12"/>
  <c r="P596" i="12"/>
  <c r="P597" i="12"/>
  <c r="P598" i="12"/>
  <c r="P599" i="12"/>
  <c r="P600" i="12"/>
  <c r="P601" i="12"/>
  <c r="P602" i="12"/>
  <c r="P603" i="12"/>
  <c r="L20" i="16" s="1"/>
  <c r="M20" i="16" s="1"/>
  <c r="P604" i="12"/>
  <c r="P605" i="12"/>
  <c r="P606" i="12"/>
  <c r="P607" i="12"/>
  <c r="P608" i="12"/>
  <c r="P609" i="12"/>
  <c r="L7" i="16" s="1"/>
  <c r="M7" i="16" s="1"/>
  <c r="P610" i="12"/>
  <c r="P611" i="12"/>
  <c r="P612" i="12"/>
  <c r="P613" i="12"/>
  <c r="P614" i="12"/>
  <c r="P615" i="12"/>
  <c r="P616" i="12"/>
  <c r="P617" i="12"/>
  <c r="P618" i="12"/>
  <c r="P619" i="12"/>
  <c r="P620" i="12"/>
  <c r="P621" i="12"/>
  <c r="P622" i="12"/>
  <c r="L5" i="21" s="1"/>
  <c r="M5" i="21" s="1"/>
  <c r="P623" i="12"/>
  <c r="P624" i="12"/>
  <c r="P625" i="12"/>
  <c r="P626" i="12"/>
  <c r="P627" i="12"/>
  <c r="P628" i="12"/>
  <c r="P629" i="12"/>
  <c r="M11" i="17" s="1"/>
  <c r="N11" i="17" s="1"/>
  <c r="P630" i="12"/>
  <c r="P631" i="12"/>
  <c r="P632" i="12"/>
  <c r="P633" i="12"/>
  <c r="P634" i="12"/>
  <c r="P635" i="12"/>
  <c r="P636" i="12"/>
  <c r="P637" i="12"/>
  <c r="P638" i="12"/>
  <c r="P639" i="12"/>
  <c r="P640" i="12"/>
  <c r="P641" i="12"/>
  <c r="P642" i="12"/>
  <c r="P643" i="12"/>
  <c r="P644" i="12"/>
  <c r="P645" i="12"/>
  <c r="P646" i="12"/>
  <c r="P647" i="12"/>
  <c r="P648" i="12"/>
  <c r="P649" i="12"/>
  <c r="P650" i="12"/>
  <c r="P651" i="12"/>
  <c r="P652" i="12"/>
  <c r="P653" i="12"/>
  <c r="P654" i="12"/>
  <c r="P655" i="12"/>
  <c r="P656" i="12"/>
  <c r="P657" i="12"/>
  <c r="P658" i="12"/>
  <c r="P659" i="12"/>
  <c r="P660" i="12"/>
  <c r="P661" i="12"/>
  <c r="P662" i="12"/>
  <c r="P663" i="12"/>
  <c r="P664" i="12"/>
  <c r="P665" i="12"/>
  <c r="P666" i="12"/>
  <c r="P667" i="12"/>
  <c r="P668" i="12"/>
  <c r="P669" i="12"/>
  <c r="P670" i="12"/>
  <c r="P671" i="12"/>
  <c r="P672" i="12"/>
  <c r="P673" i="12"/>
  <c r="P674" i="12"/>
  <c r="P675" i="12"/>
  <c r="P676" i="12"/>
  <c r="L17" i="16" s="1"/>
  <c r="M17" i="16" s="1"/>
  <c r="P677" i="12"/>
  <c r="P678" i="12"/>
  <c r="P679" i="12"/>
  <c r="M7" i="18" s="1"/>
  <c r="N7" i="18" s="1"/>
  <c r="P680" i="12"/>
  <c r="L18" i="16" s="1"/>
  <c r="M18" i="16" s="1"/>
  <c r="P681" i="12"/>
  <c r="P682" i="12"/>
  <c r="P683" i="12"/>
  <c r="P684" i="12"/>
  <c r="P685" i="12"/>
  <c r="P686" i="12"/>
  <c r="P687" i="12"/>
  <c r="P688" i="12"/>
  <c r="P689" i="12"/>
  <c r="P690" i="12"/>
  <c r="P691" i="12"/>
  <c r="P692" i="12"/>
  <c r="P693" i="12"/>
  <c r="P694" i="12"/>
  <c r="P695" i="12"/>
  <c r="P696" i="12"/>
  <c r="P697" i="12"/>
  <c r="P698" i="12"/>
  <c r="P699" i="12"/>
  <c r="P700" i="12"/>
  <c r="P701" i="12"/>
  <c r="P702" i="12"/>
  <c r="P703" i="12"/>
  <c r="P704" i="12"/>
  <c r="P705" i="12"/>
  <c r="P706" i="12"/>
  <c r="P707" i="12"/>
  <c r="P708" i="12"/>
  <c r="P709" i="12"/>
  <c r="P710" i="12"/>
  <c r="P711" i="12"/>
  <c r="P712" i="12"/>
  <c r="P713" i="12"/>
  <c r="P714" i="12"/>
  <c r="P715" i="12"/>
  <c r="P716" i="12"/>
  <c r="P717" i="12"/>
  <c r="P718" i="12"/>
  <c r="P719" i="12"/>
  <c r="P720" i="12"/>
  <c r="P721" i="12"/>
  <c r="P722" i="12"/>
  <c r="P723" i="12"/>
  <c r="P724" i="12"/>
  <c r="P725" i="12"/>
  <c r="P726" i="12"/>
  <c r="P727" i="12"/>
  <c r="P728" i="12"/>
  <c r="P729" i="12"/>
  <c r="P730" i="12"/>
  <c r="P731" i="12"/>
  <c r="P732" i="12"/>
  <c r="M5" i="18" s="1"/>
  <c r="P733" i="12"/>
  <c r="P734" i="12"/>
  <c r="P735" i="12"/>
  <c r="P736" i="12"/>
  <c r="P737" i="12"/>
  <c r="P738" i="12"/>
  <c r="P739" i="12"/>
  <c r="P740" i="12"/>
  <c r="P741" i="12"/>
  <c r="P742" i="12"/>
  <c r="O3" i="12"/>
  <c r="O4" i="12"/>
  <c r="O5" i="12"/>
  <c r="O6" i="12"/>
  <c r="O7" i="12"/>
  <c r="O8" i="12"/>
  <c r="O9" i="12"/>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O47" i="12"/>
  <c r="O48" i="12"/>
  <c r="O49" i="12"/>
  <c r="O50" i="12"/>
  <c r="O51" i="12"/>
  <c r="O52" i="12"/>
  <c r="O53" i="12"/>
  <c r="O54" i="12"/>
  <c r="O55" i="12"/>
  <c r="O56" i="12"/>
  <c r="O57" i="12"/>
  <c r="O58" i="12"/>
  <c r="O59" i="12"/>
  <c r="O60" i="12"/>
  <c r="O61" i="12"/>
  <c r="O62" i="12"/>
  <c r="O63" i="12"/>
  <c r="O64" i="12"/>
  <c r="O65" i="12"/>
  <c r="O66" i="12"/>
  <c r="O67" i="12"/>
  <c r="O68" i="12"/>
  <c r="O69" i="12"/>
  <c r="O70" i="12"/>
  <c r="O71" i="12"/>
  <c r="O72" i="12"/>
  <c r="O73" i="12"/>
  <c r="O74" i="12"/>
  <c r="O75" i="12"/>
  <c r="O76" i="12"/>
  <c r="O77" i="12"/>
  <c r="O78" i="12"/>
  <c r="O79" i="12"/>
  <c r="O80" i="12"/>
  <c r="O81" i="12"/>
  <c r="O82" i="12"/>
  <c r="O83" i="12"/>
  <c r="O84" i="12"/>
  <c r="O85" i="12"/>
  <c r="O86" i="12"/>
  <c r="O87" i="12"/>
  <c r="O88" i="12"/>
  <c r="O89" i="12"/>
  <c r="O90" i="12"/>
  <c r="O91" i="12"/>
  <c r="O92" i="12"/>
  <c r="O93" i="12"/>
  <c r="O94" i="12"/>
  <c r="O95" i="12"/>
  <c r="O96" i="12"/>
  <c r="O97" i="12"/>
  <c r="O98" i="12"/>
  <c r="O99" i="12"/>
  <c r="O100" i="12"/>
  <c r="O101" i="12"/>
  <c r="O102" i="12"/>
  <c r="O103" i="12"/>
  <c r="O104" i="12"/>
  <c r="O105" i="12"/>
  <c r="O106" i="12"/>
  <c r="O107" i="12"/>
  <c r="O108" i="12"/>
  <c r="O109" i="12"/>
  <c r="O110" i="12"/>
  <c r="O111" i="12"/>
  <c r="O112" i="12"/>
  <c r="O113" i="12"/>
  <c r="O114" i="12"/>
  <c r="O115" i="12"/>
  <c r="O116" i="12"/>
  <c r="O117" i="12"/>
  <c r="O118" i="12"/>
  <c r="O119" i="12"/>
  <c r="O120" i="12"/>
  <c r="O121" i="12"/>
  <c r="O122" i="12"/>
  <c r="O123" i="12"/>
  <c r="O124" i="12"/>
  <c r="O125" i="12"/>
  <c r="O126" i="12"/>
  <c r="O127" i="12"/>
  <c r="O128" i="12"/>
  <c r="O129" i="12"/>
  <c r="O130" i="12"/>
  <c r="O131" i="12"/>
  <c r="O132" i="12"/>
  <c r="O133" i="12"/>
  <c r="O134" i="12"/>
  <c r="O135" i="12"/>
  <c r="O136" i="12"/>
  <c r="O137" i="12"/>
  <c r="O138" i="12"/>
  <c r="O139" i="12"/>
  <c r="O140" i="12"/>
  <c r="O141" i="12"/>
  <c r="O142" i="12"/>
  <c r="O143" i="12"/>
  <c r="O144" i="12"/>
  <c r="O145" i="12"/>
  <c r="O146" i="12"/>
  <c r="O147" i="12"/>
  <c r="O148" i="12"/>
  <c r="O149" i="12"/>
  <c r="O150" i="12"/>
  <c r="O151" i="12"/>
  <c r="O152" i="12"/>
  <c r="O153" i="12"/>
  <c r="O154" i="12"/>
  <c r="O155" i="12"/>
  <c r="O156" i="12"/>
  <c r="O157" i="12"/>
  <c r="O158" i="12"/>
  <c r="O159" i="12"/>
  <c r="O160" i="12"/>
  <c r="O161" i="12"/>
  <c r="O162" i="12"/>
  <c r="O163" i="12"/>
  <c r="O164" i="12"/>
  <c r="O165" i="12"/>
  <c r="O166" i="12"/>
  <c r="O167" i="12"/>
  <c r="O168" i="12"/>
  <c r="O169" i="12"/>
  <c r="J12" i="17" s="1"/>
  <c r="K12" i="17" s="1"/>
  <c r="O170" i="12"/>
  <c r="O171" i="12"/>
  <c r="O172" i="12"/>
  <c r="O173" i="12"/>
  <c r="O174" i="12"/>
  <c r="I4" i="16" s="1"/>
  <c r="J4" i="16" s="1"/>
  <c r="O175" i="12"/>
  <c r="I19" i="16" s="1"/>
  <c r="J19" i="16" s="1"/>
  <c r="O176" i="12"/>
  <c r="O177" i="12"/>
  <c r="O178" i="12"/>
  <c r="O179" i="12"/>
  <c r="O180" i="12"/>
  <c r="O181" i="12"/>
  <c r="O182" i="12"/>
  <c r="O183" i="12"/>
  <c r="O184" i="12"/>
  <c r="O185" i="12"/>
  <c r="O186" i="12"/>
  <c r="O187" i="12"/>
  <c r="O188" i="12"/>
  <c r="O189" i="12"/>
  <c r="O190" i="12"/>
  <c r="O191" i="12"/>
  <c r="O192" i="12"/>
  <c r="O193" i="12"/>
  <c r="O194" i="12"/>
  <c r="O195" i="12"/>
  <c r="O196" i="12"/>
  <c r="O197" i="12"/>
  <c r="O198" i="12"/>
  <c r="O199" i="12"/>
  <c r="O200" i="12"/>
  <c r="O201" i="12"/>
  <c r="O202" i="12"/>
  <c r="O203" i="12"/>
  <c r="O204" i="12"/>
  <c r="O205" i="12"/>
  <c r="O206" i="12"/>
  <c r="O207" i="12"/>
  <c r="O208" i="12"/>
  <c r="O209" i="12"/>
  <c r="O210" i="12"/>
  <c r="O211" i="12"/>
  <c r="O212" i="12"/>
  <c r="O213" i="12"/>
  <c r="O214" i="12"/>
  <c r="J4" i="20" s="1"/>
  <c r="K4" i="20" s="1"/>
  <c r="O215" i="12"/>
  <c r="O216" i="12"/>
  <c r="O217" i="12"/>
  <c r="I20" i="21" s="1"/>
  <c r="J20" i="21" s="1"/>
  <c r="O218" i="12"/>
  <c r="O219" i="12"/>
  <c r="O220" i="12"/>
  <c r="O221" i="12"/>
  <c r="O222" i="12"/>
  <c r="O223" i="12"/>
  <c r="O224" i="12"/>
  <c r="O225" i="12"/>
  <c r="O226" i="12"/>
  <c r="O227" i="12"/>
  <c r="O228" i="12"/>
  <c r="O229" i="12"/>
  <c r="O230" i="12"/>
  <c r="O231" i="12"/>
  <c r="O232" i="12"/>
  <c r="O233" i="12"/>
  <c r="O234" i="12"/>
  <c r="O235" i="12"/>
  <c r="O236" i="12"/>
  <c r="O237" i="12"/>
  <c r="O238" i="12"/>
  <c r="O239" i="12"/>
  <c r="O240" i="12"/>
  <c r="O241" i="12"/>
  <c r="J5" i="17" s="1"/>
  <c r="O242" i="12"/>
  <c r="O243" i="12"/>
  <c r="O244" i="12"/>
  <c r="O245" i="12"/>
  <c r="O246" i="12"/>
  <c r="O247" i="12"/>
  <c r="O248" i="12"/>
  <c r="O249" i="12"/>
  <c r="O250" i="12"/>
  <c r="O251" i="12"/>
  <c r="O252" i="12"/>
  <c r="O253" i="12"/>
  <c r="O254" i="12"/>
  <c r="O255" i="12"/>
  <c r="O256" i="12"/>
  <c r="O257" i="12"/>
  <c r="O258" i="12"/>
  <c r="O259" i="12"/>
  <c r="O260" i="12"/>
  <c r="O261" i="12"/>
  <c r="O262" i="12"/>
  <c r="O263" i="12"/>
  <c r="O264" i="12"/>
  <c r="O265" i="12"/>
  <c r="O266" i="12"/>
  <c r="O267" i="12"/>
  <c r="O268" i="12"/>
  <c r="O269" i="12"/>
  <c r="O270" i="12"/>
  <c r="O271" i="12"/>
  <c r="O272" i="12"/>
  <c r="O273" i="12"/>
  <c r="O274" i="12"/>
  <c r="O275" i="12"/>
  <c r="O276" i="12"/>
  <c r="O277" i="12"/>
  <c r="O278" i="12"/>
  <c r="O279" i="12"/>
  <c r="O280" i="12"/>
  <c r="O281" i="12"/>
  <c r="O282" i="12"/>
  <c r="O283" i="12"/>
  <c r="O284" i="12"/>
  <c r="O285" i="12"/>
  <c r="O286" i="12"/>
  <c r="O287" i="12"/>
  <c r="O288" i="12"/>
  <c r="O289" i="12"/>
  <c r="O290" i="12"/>
  <c r="O291" i="12"/>
  <c r="O292" i="12"/>
  <c r="O293" i="12"/>
  <c r="O294" i="12"/>
  <c r="O295" i="12"/>
  <c r="O296" i="12"/>
  <c r="O297" i="12"/>
  <c r="O298" i="12"/>
  <c r="O299" i="12"/>
  <c r="O300" i="12"/>
  <c r="O301" i="12"/>
  <c r="O302" i="12"/>
  <c r="O303" i="12"/>
  <c r="O304" i="12"/>
  <c r="O305" i="12"/>
  <c r="O306" i="12"/>
  <c r="O307" i="12"/>
  <c r="O308" i="12"/>
  <c r="O309" i="12"/>
  <c r="O310" i="12"/>
  <c r="O311" i="12"/>
  <c r="O312" i="12"/>
  <c r="O313" i="12"/>
  <c r="O314" i="12"/>
  <c r="O315" i="12"/>
  <c r="O316" i="12"/>
  <c r="O317" i="12"/>
  <c r="O318" i="12"/>
  <c r="O319" i="12"/>
  <c r="O320" i="12"/>
  <c r="O321" i="12"/>
  <c r="O322" i="12"/>
  <c r="O323" i="12"/>
  <c r="O324" i="12"/>
  <c r="O325" i="12"/>
  <c r="O326" i="12"/>
  <c r="O327" i="12"/>
  <c r="O328" i="12"/>
  <c r="O329" i="12"/>
  <c r="O330" i="12"/>
  <c r="O331" i="12"/>
  <c r="O332" i="12"/>
  <c r="O333" i="12"/>
  <c r="O334" i="12"/>
  <c r="O335" i="12"/>
  <c r="O336" i="12"/>
  <c r="O337" i="12"/>
  <c r="O338" i="12"/>
  <c r="O339" i="12"/>
  <c r="O340" i="12"/>
  <c r="O341" i="12"/>
  <c r="O342" i="12"/>
  <c r="O343" i="12"/>
  <c r="O344" i="12"/>
  <c r="O345" i="12"/>
  <c r="O346" i="12"/>
  <c r="O347" i="12"/>
  <c r="O348" i="12"/>
  <c r="O349" i="12"/>
  <c r="O350" i="12"/>
  <c r="O351" i="12"/>
  <c r="O352" i="12"/>
  <c r="O353" i="12"/>
  <c r="O354" i="12"/>
  <c r="O355" i="12"/>
  <c r="O356" i="12"/>
  <c r="O357" i="12"/>
  <c r="O358" i="12"/>
  <c r="O359" i="12"/>
  <c r="O360" i="12"/>
  <c r="O361" i="12"/>
  <c r="O362" i="12"/>
  <c r="O363" i="12"/>
  <c r="O364" i="12"/>
  <c r="O365" i="12"/>
  <c r="O366" i="12"/>
  <c r="O367" i="12"/>
  <c r="O368" i="12"/>
  <c r="O369" i="12"/>
  <c r="O370" i="12"/>
  <c r="O371" i="12"/>
  <c r="O372" i="12"/>
  <c r="O373" i="12"/>
  <c r="O374" i="12"/>
  <c r="O375" i="12"/>
  <c r="O376" i="12"/>
  <c r="O377" i="12"/>
  <c r="O378" i="12"/>
  <c r="O379" i="12"/>
  <c r="O380" i="12"/>
  <c r="O381" i="12"/>
  <c r="O382" i="12"/>
  <c r="O383" i="12"/>
  <c r="O384" i="12"/>
  <c r="O385" i="12"/>
  <c r="O386" i="12"/>
  <c r="O387" i="12"/>
  <c r="O388" i="12"/>
  <c r="O389" i="12"/>
  <c r="O390" i="12"/>
  <c r="O391" i="12"/>
  <c r="O392" i="12"/>
  <c r="O393" i="12"/>
  <c r="J17" i="19" s="1"/>
  <c r="K17" i="19" s="1"/>
  <c r="O394" i="12"/>
  <c r="O395" i="12"/>
  <c r="O396" i="12"/>
  <c r="O397" i="12"/>
  <c r="O398" i="12"/>
  <c r="O399" i="12"/>
  <c r="O400" i="12"/>
  <c r="O401" i="12"/>
  <c r="O402" i="12"/>
  <c r="O403" i="12"/>
  <c r="O404" i="12"/>
  <c r="O405" i="12"/>
  <c r="O406" i="12"/>
  <c r="O407" i="12"/>
  <c r="O408" i="12"/>
  <c r="O409" i="12"/>
  <c r="O410" i="12"/>
  <c r="O411" i="12"/>
  <c r="O412" i="12"/>
  <c r="O413" i="12"/>
  <c r="O414" i="12"/>
  <c r="O415" i="12"/>
  <c r="O416" i="12"/>
  <c r="O417" i="12"/>
  <c r="O418" i="12"/>
  <c r="O419" i="12"/>
  <c r="O420" i="12"/>
  <c r="O421" i="12"/>
  <c r="O422" i="12"/>
  <c r="O423" i="12"/>
  <c r="O424" i="12"/>
  <c r="O425" i="12"/>
  <c r="O426" i="12"/>
  <c r="O427" i="12"/>
  <c r="O428" i="12"/>
  <c r="O429" i="12"/>
  <c r="O430" i="12"/>
  <c r="O431" i="12"/>
  <c r="O432" i="12"/>
  <c r="O433" i="12"/>
  <c r="O434" i="12"/>
  <c r="O435" i="12"/>
  <c r="O436" i="12"/>
  <c r="O437" i="12"/>
  <c r="O438" i="12"/>
  <c r="O439" i="12"/>
  <c r="O440" i="12"/>
  <c r="O441" i="12"/>
  <c r="O442" i="12"/>
  <c r="O443" i="12"/>
  <c r="O444" i="12"/>
  <c r="O445" i="12"/>
  <c r="O446" i="12"/>
  <c r="O447" i="12"/>
  <c r="O448" i="12"/>
  <c r="O449" i="12"/>
  <c r="O450" i="12"/>
  <c r="O451" i="12"/>
  <c r="O452" i="12"/>
  <c r="O453" i="12"/>
  <c r="O454" i="12"/>
  <c r="O455" i="12"/>
  <c r="O456" i="12"/>
  <c r="O457" i="12"/>
  <c r="O458" i="12"/>
  <c r="O459" i="12"/>
  <c r="O460" i="12"/>
  <c r="O461" i="12"/>
  <c r="O462" i="12"/>
  <c r="O463" i="12"/>
  <c r="O464" i="12"/>
  <c r="O465" i="12"/>
  <c r="O466" i="12"/>
  <c r="O467" i="12"/>
  <c r="O468" i="12"/>
  <c r="O469" i="12"/>
  <c r="O470" i="12"/>
  <c r="O471" i="12"/>
  <c r="O472" i="12"/>
  <c r="O473" i="12"/>
  <c r="O474" i="12"/>
  <c r="O475" i="12"/>
  <c r="O476" i="12"/>
  <c r="J6" i="18" s="1"/>
  <c r="K6" i="18" s="1"/>
  <c r="O477" i="12"/>
  <c r="O478" i="12"/>
  <c r="O479" i="12"/>
  <c r="O480" i="12"/>
  <c r="O481" i="12"/>
  <c r="O482" i="12"/>
  <c r="O483" i="12"/>
  <c r="O484" i="12"/>
  <c r="O485" i="12"/>
  <c r="O486" i="12"/>
  <c r="O487" i="12"/>
  <c r="O488" i="12"/>
  <c r="O489" i="12"/>
  <c r="O490" i="12"/>
  <c r="O491" i="12"/>
  <c r="O492" i="12"/>
  <c r="O493" i="12"/>
  <c r="O494" i="12"/>
  <c r="O495" i="12"/>
  <c r="O496" i="12"/>
  <c r="O497" i="12"/>
  <c r="O498" i="12"/>
  <c r="O499" i="12"/>
  <c r="O500" i="12"/>
  <c r="O501" i="12"/>
  <c r="O502" i="12"/>
  <c r="O503" i="12"/>
  <c r="O504" i="12"/>
  <c r="O505" i="12"/>
  <c r="O506" i="12"/>
  <c r="O507" i="12"/>
  <c r="O508" i="12"/>
  <c r="O509" i="12"/>
  <c r="O510" i="12"/>
  <c r="O511" i="12"/>
  <c r="O512" i="12"/>
  <c r="O513" i="12"/>
  <c r="O514" i="12"/>
  <c r="O515" i="12"/>
  <c r="O516" i="12"/>
  <c r="O517" i="12"/>
  <c r="O518" i="12"/>
  <c r="O519" i="12"/>
  <c r="O520" i="12"/>
  <c r="O521" i="12"/>
  <c r="O522" i="12"/>
  <c r="O523" i="12"/>
  <c r="O524" i="12"/>
  <c r="O525" i="12"/>
  <c r="O526" i="12"/>
  <c r="O527" i="12"/>
  <c r="O528" i="12"/>
  <c r="O529" i="12"/>
  <c r="O530" i="12"/>
  <c r="O531" i="12"/>
  <c r="O532" i="12"/>
  <c r="O533" i="12"/>
  <c r="O534" i="12"/>
  <c r="O535" i="12"/>
  <c r="O536" i="12"/>
  <c r="O537" i="12"/>
  <c r="O538" i="12"/>
  <c r="O539" i="12"/>
  <c r="O540" i="12"/>
  <c r="O541" i="12"/>
  <c r="O542" i="12"/>
  <c r="O543" i="12"/>
  <c r="O544" i="12"/>
  <c r="O545" i="12"/>
  <c r="O546" i="12"/>
  <c r="O547" i="12"/>
  <c r="O548" i="12"/>
  <c r="O549" i="12"/>
  <c r="O550" i="12"/>
  <c r="O551" i="12"/>
  <c r="O552" i="12"/>
  <c r="O553" i="12"/>
  <c r="O554" i="12"/>
  <c r="O555" i="12"/>
  <c r="O556" i="12"/>
  <c r="O557" i="12"/>
  <c r="O558" i="12"/>
  <c r="O559" i="12"/>
  <c r="O560" i="12"/>
  <c r="O561" i="12"/>
  <c r="O562" i="12"/>
  <c r="O563" i="12"/>
  <c r="O564" i="12"/>
  <c r="O565" i="12"/>
  <c r="O566" i="12"/>
  <c r="O567" i="12"/>
  <c r="O568" i="12"/>
  <c r="O569" i="12"/>
  <c r="O570" i="12"/>
  <c r="O571" i="12"/>
  <c r="O572" i="12"/>
  <c r="O573" i="12"/>
  <c r="O574" i="12"/>
  <c r="O575" i="12"/>
  <c r="O576" i="12"/>
  <c r="O577" i="12"/>
  <c r="O578" i="12"/>
  <c r="O579" i="12"/>
  <c r="O580" i="12"/>
  <c r="O581" i="12"/>
  <c r="O582" i="12"/>
  <c r="O583" i="12"/>
  <c r="O584" i="12"/>
  <c r="O585" i="12"/>
  <c r="O586" i="12"/>
  <c r="O587" i="12"/>
  <c r="O588" i="12"/>
  <c r="O589" i="12"/>
  <c r="O590" i="12"/>
  <c r="O591" i="12"/>
  <c r="O592" i="12"/>
  <c r="J4" i="18" s="1"/>
  <c r="K4" i="18" s="1"/>
  <c r="O593" i="12"/>
  <c r="J4" i="19" s="1"/>
  <c r="K4" i="19" s="1"/>
  <c r="O594" i="12"/>
  <c r="O595" i="12"/>
  <c r="O596" i="12"/>
  <c r="O597" i="12"/>
  <c r="O598" i="12"/>
  <c r="O599" i="12"/>
  <c r="O600" i="12"/>
  <c r="O601" i="12"/>
  <c r="O602" i="12"/>
  <c r="O603" i="12"/>
  <c r="O604" i="12"/>
  <c r="O605" i="12"/>
  <c r="O606" i="12"/>
  <c r="O607" i="12"/>
  <c r="O608" i="12"/>
  <c r="O609" i="12"/>
  <c r="O610" i="12"/>
  <c r="O611" i="12"/>
  <c r="O612" i="12"/>
  <c r="O613" i="12"/>
  <c r="O614" i="12"/>
  <c r="O615" i="12"/>
  <c r="O616" i="12"/>
  <c r="O617" i="12"/>
  <c r="O618" i="12"/>
  <c r="O619" i="12"/>
  <c r="O620" i="12"/>
  <c r="O621" i="12"/>
  <c r="O622" i="12"/>
  <c r="I5" i="21" s="1"/>
  <c r="J5" i="21" s="1"/>
  <c r="O623" i="12"/>
  <c r="O624" i="12"/>
  <c r="O625" i="12"/>
  <c r="I10" i="21" s="1"/>
  <c r="J10" i="21" s="1"/>
  <c r="O626" i="12"/>
  <c r="O627" i="12"/>
  <c r="O628" i="12"/>
  <c r="O629" i="12"/>
  <c r="J11" i="17" s="1"/>
  <c r="K11" i="17" s="1"/>
  <c r="O630" i="12"/>
  <c r="O631" i="12"/>
  <c r="O632" i="12"/>
  <c r="O633" i="12"/>
  <c r="O634" i="12"/>
  <c r="O635" i="12"/>
  <c r="O636" i="12"/>
  <c r="O637" i="12"/>
  <c r="O638" i="12"/>
  <c r="O639" i="12"/>
  <c r="O640" i="12"/>
  <c r="O641" i="12"/>
  <c r="O642" i="12"/>
  <c r="O643" i="12"/>
  <c r="O644" i="12"/>
  <c r="O645" i="12"/>
  <c r="O646" i="12"/>
  <c r="O647" i="12"/>
  <c r="O648" i="12"/>
  <c r="O649" i="12"/>
  <c r="O650" i="12"/>
  <c r="O651" i="12"/>
  <c r="O652" i="12"/>
  <c r="O653" i="12"/>
  <c r="O654" i="12"/>
  <c r="O655" i="12"/>
  <c r="O656" i="12"/>
  <c r="O657" i="12"/>
  <c r="O658" i="12"/>
  <c r="O659" i="12"/>
  <c r="O660" i="12"/>
  <c r="O661" i="12"/>
  <c r="O662" i="12"/>
  <c r="O663" i="12"/>
  <c r="O664" i="12"/>
  <c r="O665" i="12"/>
  <c r="O666" i="12"/>
  <c r="O667" i="12"/>
  <c r="O668" i="12"/>
  <c r="O669" i="12"/>
  <c r="O670" i="12"/>
  <c r="O671" i="12"/>
  <c r="O672" i="12"/>
  <c r="O673" i="12"/>
  <c r="O674" i="12"/>
  <c r="O675" i="12"/>
  <c r="O676" i="12"/>
  <c r="O677" i="12"/>
  <c r="O678" i="12"/>
  <c r="O679" i="12"/>
  <c r="J7" i="18" s="1"/>
  <c r="K7" i="18" s="1"/>
  <c r="O680" i="12"/>
  <c r="O681" i="12"/>
  <c r="O682" i="12"/>
  <c r="O683" i="12"/>
  <c r="O684" i="12"/>
  <c r="O685" i="12"/>
  <c r="O686" i="12"/>
  <c r="O687" i="12"/>
  <c r="O688" i="12"/>
  <c r="O689" i="12"/>
  <c r="O690" i="12"/>
  <c r="O691" i="12"/>
  <c r="O692" i="12"/>
  <c r="O693" i="12"/>
  <c r="O694" i="12"/>
  <c r="O695" i="12"/>
  <c r="O696" i="12"/>
  <c r="O697" i="12"/>
  <c r="O698" i="12"/>
  <c r="O699" i="12"/>
  <c r="O700" i="12"/>
  <c r="O701" i="12"/>
  <c r="O702" i="12"/>
  <c r="O703" i="12"/>
  <c r="O704" i="12"/>
  <c r="O705" i="12"/>
  <c r="O706" i="12"/>
  <c r="O707" i="12"/>
  <c r="O708" i="12"/>
  <c r="O709" i="12"/>
  <c r="O710" i="12"/>
  <c r="O711" i="12"/>
  <c r="O712" i="12"/>
  <c r="O713" i="12"/>
  <c r="O714" i="12"/>
  <c r="O715" i="12"/>
  <c r="O716" i="12"/>
  <c r="O717" i="12"/>
  <c r="O718" i="12"/>
  <c r="O719" i="12"/>
  <c r="O720" i="12"/>
  <c r="O721" i="12"/>
  <c r="O722" i="12"/>
  <c r="O723" i="12"/>
  <c r="O724" i="12"/>
  <c r="O725" i="12"/>
  <c r="O726" i="12"/>
  <c r="O727" i="12"/>
  <c r="O728" i="12"/>
  <c r="O729" i="12"/>
  <c r="O730" i="12"/>
  <c r="O731" i="12"/>
  <c r="O732" i="12"/>
  <c r="J5" i="18" s="1"/>
  <c r="K5" i="18" s="1"/>
  <c r="O733" i="12"/>
  <c r="O734" i="12"/>
  <c r="O735" i="12"/>
  <c r="O736" i="12"/>
  <c r="O737" i="12"/>
  <c r="O738" i="12"/>
  <c r="O739" i="12"/>
  <c r="O740" i="12"/>
  <c r="C51" i="15" s="1"/>
  <c r="O741" i="12"/>
  <c r="O742" i="12"/>
  <c r="P2" i="12"/>
  <c r="O2" i="12"/>
  <c r="I8" i="21" l="1"/>
  <c r="J8" i="21" s="1"/>
  <c r="I6" i="16"/>
  <c r="L9" i="21"/>
  <c r="M9" i="21" s="1"/>
  <c r="M4" i="17"/>
  <c r="M10" i="17" s="1"/>
  <c r="I15" i="21"/>
  <c r="J15" i="21" s="1"/>
  <c r="O14" i="21"/>
  <c r="C50" i="15"/>
  <c r="J8" i="19"/>
  <c r="K8" i="19" s="1"/>
  <c r="J13" i="19"/>
  <c r="K13" i="19" s="1"/>
  <c r="H4" i="17"/>
  <c r="I9" i="21"/>
  <c r="J9" i="21" s="1"/>
  <c r="L6" i="16"/>
  <c r="M6" i="16" s="1"/>
  <c r="L19" i="16"/>
  <c r="M19" i="16" s="1"/>
  <c r="L15" i="21"/>
  <c r="M15" i="21" s="1"/>
  <c r="P8" i="21"/>
  <c r="I16" i="21"/>
  <c r="J16" i="21" s="1"/>
  <c r="M8" i="19"/>
  <c r="N8" i="19" s="1"/>
  <c r="M13" i="19"/>
  <c r="N13" i="19" s="1"/>
  <c r="M12" i="18"/>
  <c r="M8" i="18"/>
  <c r="N4" i="18"/>
  <c r="N12" i="18" s="1"/>
  <c r="M12" i="16"/>
  <c r="M13" i="16" s="1"/>
  <c r="L13" i="16"/>
  <c r="L11" i="21"/>
  <c r="M11" i="21" s="1"/>
  <c r="M13" i="18"/>
  <c r="N5" i="18"/>
  <c r="N13" i="18" s="1"/>
  <c r="I20" i="16"/>
  <c r="J20" i="16" s="1"/>
  <c r="I16" i="16"/>
  <c r="J16" i="16" s="1"/>
  <c r="M12" i="17"/>
  <c r="N12" i="17" s="1"/>
  <c r="O19" i="21"/>
  <c r="N4" i="17"/>
  <c r="N10" i="17" s="1"/>
  <c r="L14" i="21"/>
  <c r="N5" i="17"/>
  <c r="N9" i="17" s="1"/>
  <c r="M8" i="21"/>
  <c r="P8" i="18"/>
  <c r="I7" i="16"/>
  <c r="J7" i="16" s="1"/>
  <c r="I18" i="16"/>
  <c r="J18" i="16" s="1"/>
  <c r="P13" i="16"/>
  <c r="J6" i="16"/>
  <c r="J4" i="17"/>
  <c r="K4" i="17" s="1"/>
  <c r="P6" i="17"/>
  <c r="Q6" i="17" s="1"/>
  <c r="P10" i="17"/>
  <c r="P13" i="17" s="1"/>
  <c r="Q13" i="17" s="1"/>
  <c r="M6" i="17"/>
  <c r="N6" i="17" s="1"/>
  <c r="O8" i="16"/>
  <c r="P8" i="16" s="1"/>
  <c r="O21" i="16"/>
  <c r="P21" i="16" s="1"/>
  <c r="I12" i="16"/>
  <c r="J12" i="16" s="1"/>
  <c r="I5" i="16"/>
  <c r="J5" i="16" s="1"/>
  <c r="P4" i="16"/>
  <c r="P16" i="16"/>
  <c r="O13" i="16"/>
  <c r="L8" i="16"/>
  <c r="M8" i="16" s="1"/>
  <c r="L21" i="16"/>
  <c r="M21" i="16" s="1"/>
  <c r="P14" i="21" l="1"/>
  <c r="O17" i="21"/>
  <c r="P17" i="21" s="1"/>
  <c r="M14" i="18"/>
  <c r="O21" i="21"/>
  <c r="P19" i="21"/>
  <c r="L19" i="21"/>
  <c r="M14" i="21"/>
  <c r="L17" i="21"/>
  <c r="M17" i="21" s="1"/>
  <c r="M13" i="17"/>
  <c r="N13" i="17" s="1"/>
  <c r="E14" i="21"/>
  <c r="E17" i="21" s="1"/>
  <c r="F17" i="21" s="1"/>
  <c r="C19" i="15"/>
  <c r="C21" i="15"/>
  <c r="C33" i="15"/>
  <c r="C15" i="15"/>
  <c r="J15" i="15" s="1"/>
  <c r="K15" i="15" s="1"/>
  <c r="J13" i="18"/>
  <c r="G13" i="18"/>
  <c r="F13" i="18"/>
  <c r="G12" i="18"/>
  <c r="J8" i="18"/>
  <c r="K13" i="18"/>
  <c r="H13" i="18"/>
  <c r="G8" i="18"/>
  <c r="H8" i="18" s="1"/>
  <c r="F5" i="18"/>
  <c r="K12" i="18"/>
  <c r="J12" i="18"/>
  <c r="H12" i="18"/>
  <c r="F4" i="18"/>
  <c r="F11" i="17"/>
  <c r="D11" i="17"/>
  <c r="K5" i="17"/>
  <c r="K9" i="17" s="1"/>
  <c r="J9" i="17"/>
  <c r="H5" i="17"/>
  <c r="G6" i="17"/>
  <c r="H6" i="17" s="1"/>
  <c r="K10" i="17"/>
  <c r="J10" i="17"/>
  <c r="I17" i="16"/>
  <c r="J17" i="16" s="1"/>
  <c r="J13" i="16"/>
  <c r="C10" i="15" s="1"/>
  <c r="J10" i="15" s="1"/>
  <c r="K10" i="15" s="1"/>
  <c r="F13" i="16"/>
  <c r="I13" i="16"/>
  <c r="G12" i="16"/>
  <c r="I8" i="16"/>
  <c r="F8" i="16"/>
  <c r="G8" i="16" s="1"/>
  <c r="J52" i="15"/>
  <c r="J51" i="15"/>
  <c r="J50" i="15"/>
  <c r="J45" i="15"/>
  <c r="J44" i="15"/>
  <c r="C31" i="15"/>
  <c r="J31" i="15" s="1"/>
  <c r="K31" i="15" s="1"/>
  <c r="J14" i="18" l="1"/>
  <c r="L21" i="21"/>
  <c r="M19" i="21"/>
  <c r="I11" i="21"/>
  <c r="C23" i="15" s="1"/>
  <c r="J23" i="15" s="1"/>
  <c r="K23" i="15" s="1"/>
  <c r="E11" i="21"/>
  <c r="F11" i="21" s="1"/>
  <c r="I14" i="21"/>
  <c r="G14" i="18"/>
  <c r="H14" i="18" s="1"/>
  <c r="G13" i="17"/>
  <c r="H13" i="17" s="1"/>
  <c r="J13" i="17"/>
  <c r="K13" i="17" s="1"/>
  <c r="C34" i="15"/>
  <c r="J33" i="15"/>
  <c r="K33" i="15" s="1"/>
  <c r="C22" i="15"/>
  <c r="J22" i="15" s="1"/>
  <c r="K22" i="15" s="1"/>
  <c r="J21" i="15"/>
  <c r="K21" i="15" s="1"/>
  <c r="C20" i="15"/>
  <c r="J20" i="15" s="1"/>
  <c r="K20" i="15" s="1"/>
  <c r="J19" i="15"/>
  <c r="K19" i="15" s="1"/>
  <c r="J8" i="16"/>
  <c r="C5" i="15"/>
  <c r="J5" i="15" s="1"/>
  <c r="K5" i="15" s="1"/>
  <c r="C9" i="15"/>
  <c r="J9" i="15" s="1"/>
  <c r="K9" i="15" s="1"/>
  <c r="I21" i="16"/>
  <c r="C7" i="15" s="1"/>
  <c r="J7" i="15" s="1"/>
  <c r="K7" i="15" s="1"/>
  <c r="F21" i="16"/>
  <c r="G21" i="16" s="1"/>
  <c r="C27" i="15"/>
  <c r="J27" i="15" s="1"/>
  <c r="K27" i="15" s="1"/>
  <c r="K14" i="18"/>
  <c r="C17" i="15"/>
  <c r="J17" i="15" s="1"/>
  <c r="K17" i="15" s="1"/>
  <c r="K8" i="18"/>
  <c r="G13" i="16"/>
  <c r="C16" i="15"/>
  <c r="J16" i="15" s="1"/>
  <c r="K16" i="15" s="1"/>
  <c r="C32" i="15"/>
  <c r="J32" i="15" s="1"/>
  <c r="K32" i="15" s="1"/>
  <c r="E19" i="21"/>
  <c r="E21" i="21" s="1"/>
  <c r="F21" i="21" s="1"/>
  <c r="J6" i="17"/>
  <c r="J34" i="15" l="1"/>
  <c r="K34" i="15" s="1"/>
  <c r="C46" i="15"/>
  <c r="J46" i="15" s="1"/>
  <c r="I19" i="21"/>
  <c r="J14" i="21"/>
  <c r="J11" i="21"/>
  <c r="I17" i="21"/>
  <c r="C25" i="15" s="1"/>
  <c r="J25" i="15" s="1"/>
  <c r="K25" i="15" s="1"/>
  <c r="C13" i="15"/>
  <c r="J13" i="15" s="1"/>
  <c r="K13" i="15" s="1"/>
  <c r="C6" i="15"/>
  <c r="J6" i="15" s="1"/>
  <c r="K6" i="15" s="1"/>
  <c r="J21" i="16"/>
  <c r="K6" i="17"/>
  <c r="C11" i="15"/>
  <c r="J11" i="15" s="1"/>
  <c r="K11" i="15" s="1"/>
  <c r="C28" i="15"/>
  <c r="J28" i="15" s="1"/>
  <c r="K28" i="15" s="1"/>
  <c r="C8" i="15"/>
  <c r="J8" i="15" s="1"/>
  <c r="K8" i="15" s="1"/>
  <c r="C18" i="15"/>
  <c r="J18" i="15" s="1"/>
  <c r="K18" i="15" s="1"/>
  <c r="C24" i="15"/>
  <c r="J24" i="15" s="1"/>
  <c r="K24" i="15" s="1"/>
  <c r="I21" i="21" l="1"/>
  <c r="J19" i="21"/>
  <c r="J17" i="21"/>
  <c r="C14" i="15"/>
  <c r="J14" i="15" s="1"/>
  <c r="K14" i="15" s="1"/>
  <c r="C47" i="15"/>
  <c r="J47" i="15" s="1"/>
  <c r="C36" i="15"/>
  <c r="C48" i="15"/>
  <c r="J48" i="15" s="1"/>
  <c r="C49" i="15"/>
  <c r="J49" i="15" s="1"/>
  <c r="C26" i="15"/>
  <c r="J26" i="15" s="1"/>
  <c r="K26" i="15" s="1"/>
  <c r="C12" i="15"/>
  <c r="J12" i="15" s="1"/>
  <c r="K12" i="15" s="1"/>
  <c r="C29" i="15" l="1"/>
  <c r="J21" i="21"/>
  <c r="J29" i="15" l="1"/>
  <c r="K29" i="15" s="1"/>
  <c r="C30" i="15"/>
  <c r="J30" i="15" s="1"/>
  <c r="K30" i="15" s="1"/>
  <c r="K35"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15F9B3C8-A953-4DFD-AA22-D16A3B5BB72C}">
      <text>
        <r>
          <rPr>
            <b/>
            <sz val="12"/>
            <color indexed="81"/>
            <rFont val="Tahoma"/>
            <family val="2"/>
          </rPr>
          <t>EHS: 6/24/24
Aftter the he May 2023 BLS wages statistics were released, it was noted that this position salary has decreased significantly on a National level. 
As a policy decision and in an effort to not "decrease model salaries" POS (c.257) rate models will use the existing benchmark and cite the M2021 BLS code previously used.
M2022 BLS  (29-1223 Psychiatrists) National Annual Mean (MA 2023 Mean is $178,640)</t>
        </r>
        <r>
          <rPr>
            <sz val="10"/>
            <color indexed="81"/>
            <rFont val="Tahoma"/>
            <family val="2"/>
          </rPr>
          <t xml:space="preserve">
</t>
        </r>
      </text>
    </comment>
  </commentList>
</comments>
</file>

<file path=xl/sharedStrings.xml><?xml version="1.0" encoding="utf-8"?>
<sst xmlns="http://schemas.openxmlformats.org/spreadsheetml/2006/main" count="4025" uniqueCount="1712">
  <si>
    <t>A_MEAN</t>
  </si>
  <si>
    <t>alldataupdate</t>
  </si>
  <si>
    <t>09MAR2021:10:42:00</t>
  </si>
  <si>
    <t>AREA</t>
  </si>
  <si>
    <t>AREA_TITLE</t>
  </si>
  <si>
    <t>PRIM_STATE</t>
  </si>
  <si>
    <t>OCC_CODE</t>
  </si>
  <si>
    <t>OCC_TITLE</t>
  </si>
  <si>
    <t>H_MEAN</t>
  </si>
  <si>
    <t>MEAN_PRSE</t>
  </si>
  <si>
    <t>H_PCT10</t>
  </si>
  <si>
    <t>H_PCT25</t>
  </si>
  <si>
    <t>H_MEDIAN</t>
  </si>
  <si>
    <t>H_PCT75</t>
  </si>
  <si>
    <t>H_PCT90</t>
  </si>
  <si>
    <t>A_PCT75</t>
  </si>
  <si>
    <t>ANNUAL</t>
  </si>
  <si>
    <t>Occupational Employment and Wage Statistics (OEWS) Survey</t>
  </si>
  <si>
    <t>Bureau of Labor Statistics, Department of Labor</t>
  </si>
  <si>
    <t xml:space="preserve">website:  www.bls.gov/oes </t>
  </si>
  <si>
    <t>email: oewsinfo@bls.gov</t>
  </si>
  <si>
    <t>Not all fields are available for every type of estimate</t>
  </si>
  <si>
    <t>Field</t>
  </si>
  <si>
    <t>Field Description</t>
  </si>
  <si>
    <t>area</t>
  </si>
  <si>
    <t xml:space="preserve">U.S. (99), state FIPS code, Metropolitan Statistical Area (MSA) or New England City and Town Area (NECTA) code, or OEWS-specific nonmetropolitan area code </t>
  </si>
  <si>
    <t>area_title</t>
  </si>
  <si>
    <t xml:space="preserve">Area name </t>
  </si>
  <si>
    <t>area_type</t>
  </si>
  <si>
    <t xml:space="preserve">Area type: 1= U.S.; 2= State; 3= U.S. Territory; 4= Metropolitan Statistical Area (MSA) or New England City and Town Area (NECTA); 6= Nonmetropolitan Area </t>
  </si>
  <si>
    <t>prim_state</t>
  </si>
  <si>
    <t xml:space="preserve">The primary state for the given area. "US" is used for the national estimates. </t>
  </si>
  <si>
    <t>naics</t>
  </si>
  <si>
    <t xml:space="preserve">North American Industry Classification System (NAICS) code for the given industry </t>
  </si>
  <si>
    <t>naics_title</t>
  </si>
  <si>
    <t xml:space="preserve">North American Industry Classification System (NAICS) title for the given industry </t>
  </si>
  <si>
    <t>i_group</t>
  </si>
  <si>
    <t xml:space="preserve">Industry level. Indicates cross-industry or NAICS sector, 3-digit, 4-digit, 5-digit, or 6-digit industry. For industries that OEWS no longer publishes at the 4-digit NAICS level, the “4-digit” designation indicates the most detailed industry breakdown available: either a standard NAICS 3-digit industry or an OEWS-specific combination of 4-digit industries. Industries that OEWS has aggregated to the 3-digit NAICS level (for example, NAICS 327000) will appear twice, once with the “3-digit” and once with the “4-digit” designation. </t>
  </si>
  <si>
    <t>own_code</t>
  </si>
  <si>
    <t xml:space="preserve">Ownership type: 1= Federal Government; 2= State Government; 3= Local Government; 123= Federal, State, and Local Government; 235=Private, State, and Local Government; 35 = Private and Local Government; 5= Private; 57=Private, Local Government Gambling Establishments (Sector 71), and Local Government Casino Hotels (Sector 72); 58= Private plus State and Local Government Hospitals; 59= Private and Postal Service; 1235= Federal, State, and Local Government and Private Sector </t>
  </si>
  <si>
    <t>occ_code</t>
  </si>
  <si>
    <t xml:space="preserve">The 6-digit Standard Occupational Classification (SOC) code or OEWS-specific code for the occupation </t>
  </si>
  <si>
    <t>occ_title</t>
  </si>
  <si>
    <t>SOC title or OEWS-specific title for the occupation</t>
  </si>
  <si>
    <t>o_group</t>
  </si>
  <si>
    <t>SOC occupation level. For most occupations, this field indicates the standard SOC major, minor, broad, and detailed levels, in addition to all-occupations totals. For occupations that OEWS no longer publishes at the SOC detailed level, the “detailed” designation indicates the most detailed data available: either a standard SOC broad occupation or an OEWS-specific combination of detailed occupations. Occupations that OEWS has aggregated to the SOC broad occupation level will appear in the file twice, once with the “broad” and once with the “detailed” designation.</t>
  </si>
  <si>
    <t>.</t>
  </si>
  <si>
    <t>tot_emp</t>
  </si>
  <si>
    <t>Estimated total employment rounded to the nearest 10 (excludes self-employed).</t>
  </si>
  <si>
    <t>emp_prse</t>
  </si>
  <si>
    <t>Percent relative standard error (PRSE) for the employment estimate. PRSE is a measure of sampling error, expressed as a percentage of the corresponding estimate. Sampling error occurs when values for a population are estimated from a sample survey of the population, rather than calculated from data for all members of the population. Estimates with lower PRSEs are typically more precise in the presence of sampling error.</t>
  </si>
  <si>
    <t>jobs_1000</t>
  </si>
  <si>
    <t xml:space="preserve">The number of jobs (employment) in the given occupation per 1,000 jobs in the given area. Only available for the state and MSA estimates; otherwise, this column is blank. </t>
  </si>
  <si>
    <t>loc quotient</t>
  </si>
  <si>
    <t>The location quotient represents the ratio of an occupation’s share of employment in a given area to that occupation’s share of employment in the U.S. as a whole. For example, an occupation that makes up 10 percent of employment in a specific metropolitan area compared with 2 percent of U.S. employment would have a location quotient of 5 for the area in question. Only available for the state, metropolitan area, and nonmetropolitan area estimates; otherwise, this column is blank.</t>
  </si>
  <si>
    <t>pct_total</t>
  </si>
  <si>
    <t xml:space="preserve">Percent of industry employment in the given occupation. Percents may not sum to 100 because the totals may include data for occupations that could not be published separately. Only available for the national industry estimates; otherwise, this column is blank. </t>
  </si>
  <si>
    <t>h_mean</t>
  </si>
  <si>
    <t>Mean hourly wage</t>
  </si>
  <si>
    <t>a_mean</t>
  </si>
  <si>
    <t xml:space="preserve">Mean annual wage </t>
  </si>
  <si>
    <t>mean_prse</t>
  </si>
  <si>
    <t>Percent relative standard error (PRSE) for the mean wage estimate. PRSE is a measure of sampling error, expressed as a percentage of the corresponding estimate. Sampling error occurs when values for a population are estimated from a sample survey of the population, rather than calculated from data for all members of the population. Estimates with lower PRSEs are typically more precise in the presence of sampling error.</t>
  </si>
  <si>
    <t>h_pct10</t>
  </si>
  <si>
    <t>Hourly 10th percentile wage</t>
  </si>
  <si>
    <t>h_pct25</t>
  </si>
  <si>
    <t>Hourly 25th percentile wage</t>
  </si>
  <si>
    <t>h_median</t>
  </si>
  <si>
    <t>Hourly median wage (or the 50th percentile)</t>
  </si>
  <si>
    <t>h_pct75</t>
  </si>
  <si>
    <t>Hourly 75th percentile wage</t>
  </si>
  <si>
    <t>h_pct90</t>
  </si>
  <si>
    <t>Hourly 90th percentile wage</t>
  </si>
  <si>
    <t>a_pct10</t>
  </si>
  <si>
    <t>Annual 10th percentile wage</t>
  </si>
  <si>
    <t>a_pct25</t>
  </si>
  <si>
    <t>Annual 25th percentile wage</t>
  </si>
  <si>
    <t>a_median</t>
  </si>
  <si>
    <t>Annual median wage (or the 50th percentile)</t>
  </si>
  <si>
    <t>a_pct75</t>
  </si>
  <si>
    <t>Annual 75th percentile wage</t>
  </si>
  <si>
    <t>a_pct90</t>
  </si>
  <si>
    <t>Annual 90th percentile wage</t>
  </si>
  <si>
    <t xml:space="preserve">annual </t>
  </si>
  <si>
    <t>Contains "TRUE" if only annual wages are released. The OEWS program releases only annual wages for some occupations that typically work fewer than 2,080 hours per year, but are paid on an annual basis, such as teachers, pilots, and athletes.</t>
  </si>
  <si>
    <t xml:space="preserve">hourly </t>
  </si>
  <si>
    <t>Contains "TRUE" if only hourly wages are released. The OEWS program releases only hourly wages for some occupations that typically work fewer than 2,080 hours per year and are paid on an hourly basis, such as actors, dancers, and musicians and singers.</t>
  </si>
  <si>
    <t>Notes:</t>
  </si>
  <si>
    <t>*  = indicates that a wage estimate is not available</t>
  </si>
  <si>
    <t>**  = indicates that an employment estimate is not available</t>
  </si>
  <si>
    <t>pct_rpt</t>
  </si>
  <si>
    <t xml:space="preserve">Percent of establishments reporting the given occupation for the cell. Only available for the national industry estimates; otherwise, this column is blank. </t>
  </si>
  <si>
    <t xml:space="preserve">#  = indicates a wage equal to or greater than $115.00 per hour or $239,200 per year </t>
  </si>
  <si>
    <t>May 2023 OEWS Estimates</t>
  </si>
  <si>
    <t>25</t>
  </si>
  <si>
    <t>Massachusetts</t>
  </si>
  <si>
    <t>MA</t>
  </si>
  <si>
    <t>26</t>
  </si>
  <si>
    <t>PA</t>
  </si>
  <si>
    <t>11-0000</t>
  </si>
  <si>
    <t>Management Occupations</t>
  </si>
  <si>
    <t>#</t>
  </si>
  <si>
    <t>*</t>
  </si>
  <si>
    <t>11-1021</t>
  </si>
  <si>
    <t>General and Operations Managers</t>
  </si>
  <si>
    <t>11-2011</t>
  </si>
  <si>
    <t>Advertising and Promotions Managers</t>
  </si>
  <si>
    <t>11-2021</t>
  </si>
  <si>
    <t>Marketing Managers</t>
  </si>
  <si>
    <t>11-2022</t>
  </si>
  <si>
    <t>Sales Managers</t>
  </si>
  <si>
    <t>11-2032</t>
  </si>
  <si>
    <t>Public Relations Managers</t>
  </si>
  <si>
    <t>11-2033</t>
  </si>
  <si>
    <t>Fundraising Managers</t>
  </si>
  <si>
    <t>11-3012</t>
  </si>
  <si>
    <t>Administrative Services Managers</t>
  </si>
  <si>
    <t>11-3013</t>
  </si>
  <si>
    <t>Facilities Managers</t>
  </si>
  <si>
    <t>11-3021</t>
  </si>
  <si>
    <t>Computer and Information Systems Managers</t>
  </si>
  <si>
    <t>11-3031</t>
  </si>
  <si>
    <t>Financial Managers</t>
  </si>
  <si>
    <t>11-3051</t>
  </si>
  <si>
    <t>Industrial Production Managers</t>
  </si>
  <si>
    <t>11-3061</t>
  </si>
  <si>
    <t>Purchasing Managers</t>
  </si>
  <si>
    <t>11-3071</t>
  </si>
  <si>
    <t>Transportation, Storage, and Distribution Managers</t>
  </si>
  <si>
    <t>11-3111</t>
  </si>
  <si>
    <t>Compensation and Benefits Managers</t>
  </si>
  <si>
    <t>11-3121</t>
  </si>
  <si>
    <t>Human Resources Managers</t>
  </si>
  <si>
    <t>11-3131</t>
  </si>
  <si>
    <t>Training and Development Managers</t>
  </si>
  <si>
    <t>11-9013</t>
  </si>
  <si>
    <t>Farmers, Ranchers, and Other Agricultural Managers</t>
  </si>
  <si>
    <t>11-9021</t>
  </si>
  <si>
    <t>Construction Managers</t>
  </si>
  <si>
    <t>11-9031</t>
  </si>
  <si>
    <t>Education and Childcare Administrators, Preschool and Daycare</t>
  </si>
  <si>
    <t>11-9032</t>
  </si>
  <si>
    <t>Education Administrators, Kindergarten through Secondary</t>
  </si>
  <si>
    <t>11-9033</t>
  </si>
  <si>
    <t>Education Administrators, Postsecondary</t>
  </si>
  <si>
    <t>11-9039</t>
  </si>
  <si>
    <t>Education Administrators, All Other</t>
  </si>
  <si>
    <t>11-9041</t>
  </si>
  <si>
    <t>Architectural and Engineering Managers</t>
  </si>
  <si>
    <t>11-9051</t>
  </si>
  <si>
    <t>Food Service Managers</t>
  </si>
  <si>
    <t>11-9072</t>
  </si>
  <si>
    <t>Entertainment and Recreation Managers, Except Gambling</t>
  </si>
  <si>
    <t>11-9081</t>
  </si>
  <si>
    <t>Lodging Managers</t>
  </si>
  <si>
    <t>11-9111</t>
  </si>
  <si>
    <t>Medical and Health Services Managers</t>
  </si>
  <si>
    <t>11-9121</t>
  </si>
  <si>
    <t>Natural Sciences Managers</t>
  </si>
  <si>
    <t>11-9131</t>
  </si>
  <si>
    <t>Postmasters and Mail Superintendents</t>
  </si>
  <si>
    <t>11-9141</t>
  </si>
  <si>
    <t>Property, Real Estate, and Community Association Managers</t>
  </si>
  <si>
    <t>11-9151</t>
  </si>
  <si>
    <t>Social and Community Service Managers</t>
  </si>
  <si>
    <t>11-9161</t>
  </si>
  <si>
    <t>Emergency Management Directors</t>
  </si>
  <si>
    <t>11-9171</t>
  </si>
  <si>
    <t>Funeral Home Managers</t>
  </si>
  <si>
    <t>11-9179</t>
  </si>
  <si>
    <t>Personal Service Managers, All Other</t>
  </si>
  <si>
    <t>11-9199</t>
  </si>
  <si>
    <t>Managers, All Other</t>
  </si>
  <si>
    <t>13-0000</t>
  </si>
  <si>
    <t>Business and Financial Operations Occupations</t>
  </si>
  <si>
    <t>13-1020</t>
  </si>
  <si>
    <t>Buyers and Purchasing Agents</t>
  </si>
  <si>
    <t>13-1031</t>
  </si>
  <si>
    <t>Claims Adjusters, Examiners, and Investigators</t>
  </si>
  <si>
    <t>13-1032</t>
  </si>
  <si>
    <t>Insurance Appraisers, Auto Damage</t>
  </si>
  <si>
    <t>13-1041</t>
  </si>
  <si>
    <t>Compliance Officers</t>
  </si>
  <si>
    <t>13-1051</t>
  </si>
  <si>
    <t>Cost Estimators</t>
  </si>
  <si>
    <t>13-1071</t>
  </si>
  <si>
    <t>Human Resources Specialists</t>
  </si>
  <si>
    <t>13-1075</t>
  </si>
  <si>
    <t>Labor Relations Specialists</t>
  </si>
  <si>
    <t>13-1081</t>
  </si>
  <si>
    <t>Logisticians</t>
  </si>
  <si>
    <t>13-1082</t>
  </si>
  <si>
    <t>Project Management Specialists</t>
  </si>
  <si>
    <t>13-1111</t>
  </si>
  <si>
    <t>Management Analysts</t>
  </si>
  <si>
    <t>13-1121</t>
  </si>
  <si>
    <t>Meeting, Convention, and Event Planners</t>
  </si>
  <si>
    <t>13-1131</t>
  </si>
  <si>
    <t>Fundraisers</t>
  </si>
  <si>
    <t>13-1141</t>
  </si>
  <si>
    <t>Compensation, Benefits, and Job Analysis Specialists</t>
  </si>
  <si>
    <t>13-1151</t>
  </si>
  <si>
    <t>Training and Development Specialists</t>
  </si>
  <si>
    <t>13-1161</t>
  </si>
  <si>
    <t>Market Research Analysts and Marketing Specialists</t>
  </si>
  <si>
    <t>13-1199</t>
  </si>
  <si>
    <t>Business Operations Specialists, All Other</t>
  </si>
  <si>
    <t>13-2011</t>
  </si>
  <si>
    <t>Accountants and Auditors</t>
  </si>
  <si>
    <t>13-2020</t>
  </si>
  <si>
    <t>Property Appraisers and Assessors</t>
  </si>
  <si>
    <t>13-2031</t>
  </si>
  <si>
    <t>Budget Analysts</t>
  </si>
  <si>
    <t>13-2041</t>
  </si>
  <si>
    <t>Credit Analysts</t>
  </si>
  <si>
    <t>13-2051</t>
  </si>
  <si>
    <t>Financial and Investment Analysts</t>
  </si>
  <si>
    <t>13-2052</t>
  </si>
  <si>
    <t>Personal Financial Advisors</t>
  </si>
  <si>
    <t>13-2053</t>
  </si>
  <si>
    <t>Insurance Underwriters</t>
  </si>
  <si>
    <t>13-2054</t>
  </si>
  <si>
    <t>Financial Risk Specialists</t>
  </si>
  <si>
    <t>13-2061</t>
  </si>
  <si>
    <t>Financial Examiners</t>
  </si>
  <si>
    <t>13-2071</t>
  </si>
  <si>
    <t>Credit Counselors</t>
  </si>
  <si>
    <t>13-2072</t>
  </si>
  <si>
    <t>Loan Officers</t>
  </si>
  <si>
    <t>13-2081</t>
  </si>
  <si>
    <t>Tax Examiners and Collectors, and Revenue Agents</t>
  </si>
  <si>
    <t>13-2082</t>
  </si>
  <si>
    <t>Tax Preparers</t>
  </si>
  <si>
    <t>13-2099</t>
  </si>
  <si>
    <t>Financial Specialists, All Other</t>
  </si>
  <si>
    <t>15-0000</t>
  </si>
  <si>
    <t>Computer and Mathematical Occupations</t>
  </si>
  <si>
    <t>15-1211</t>
  </si>
  <si>
    <t>Computer Systems Analysts</t>
  </si>
  <si>
    <t>15-1212</t>
  </si>
  <si>
    <t>Information Security Analysts</t>
  </si>
  <si>
    <t>15-1221</t>
  </si>
  <si>
    <t>Computer and Information Research Scientists</t>
  </si>
  <si>
    <t>15-1231</t>
  </si>
  <si>
    <t>Computer Network Support Specialists</t>
  </si>
  <si>
    <t>15-1232</t>
  </si>
  <si>
    <t>Computer User Support Specialists</t>
  </si>
  <si>
    <t>15-1241</t>
  </si>
  <si>
    <t>Computer Network Architects</t>
  </si>
  <si>
    <t>15-1242</t>
  </si>
  <si>
    <t>Database Administrators</t>
  </si>
  <si>
    <t>15-1243</t>
  </si>
  <si>
    <t>Database Architects</t>
  </si>
  <si>
    <t>15-1244</t>
  </si>
  <si>
    <t>Network and Computer Systems Administrators</t>
  </si>
  <si>
    <t>15-1251</t>
  </si>
  <si>
    <t>Computer Programmers</t>
  </si>
  <si>
    <t>15-1252</t>
  </si>
  <si>
    <t>Software Developers</t>
  </si>
  <si>
    <t>15-1253</t>
  </si>
  <si>
    <t>Software Quality Assurance Analysts and Testers</t>
  </si>
  <si>
    <t>15-1254</t>
  </si>
  <si>
    <t>Web Developers</t>
  </si>
  <si>
    <t>15-1255</t>
  </si>
  <si>
    <t>Web and Digital Interface Designers</t>
  </si>
  <si>
    <t>15-1299</t>
  </si>
  <si>
    <t>Computer Occupations, All Other</t>
  </si>
  <si>
    <t>15-2011</t>
  </si>
  <si>
    <t>Actuaries</t>
  </si>
  <si>
    <t>15-2031</t>
  </si>
  <si>
    <t>Operations Research Analysts</t>
  </si>
  <si>
    <t>15-2041</t>
  </si>
  <si>
    <t>Statisticians</t>
  </si>
  <si>
    <t>15-2051</t>
  </si>
  <si>
    <t>Data Scientists</t>
  </si>
  <si>
    <t>15-2099</t>
  </si>
  <si>
    <t>Mathematical Science Occupations, All Other</t>
  </si>
  <si>
    <t>17-0000</t>
  </si>
  <si>
    <t>Architecture and Engineering Occupations</t>
  </si>
  <si>
    <t>17-1011</t>
  </si>
  <si>
    <t>Architects, Except Landscape and Naval</t>
  </si>
  <si>
    <t>17-1012</t>
  </si>
  <si>
    <t>Landscape Architects</t>
  </si>
  <si>
    <t>17-1021</t>
  </si>
  <si>
    <t>Cartographers and Photogrammetrists</t>
  </si>
  <si>
    <t>17-1022</t>
  </si>
  <si>
    <t>Surveyors</t>
  </si>
  <si>
    <t>17-2011</t>
  </si>
  <si>
    <t>Aerospace Engineers</t>
  </si>
  <si>
    <t>17-2031</t>
  </si>
  <si>
    <t>Bioengineers and Biomedical Engineers</t>
  </si>
  <si>
    <t>17-2041</t>
  </si>
  <si>
    <t>Chemical Engineers</t>
  </si>
  <si>
    <t>17-2051</t>
  </si>
  <si>
    <t>Civil Engineers</t>
  </si>
  <si>
    <t>17-2061</t>
  </si>
  <si>
    <t>Computer Hardware Engineers</t>
  </si>
  <si>
    <t>17-2071</t>
  </si>
  <si>
    <t>Electrical Engineers</t>
  </si>
  <si>
    <t>17-2072</t>
  </si>
  <si>
    <t>Electronics Engineers, Except Computer</t>
  </si>
  <si>
    <t>17-2081</t>
  </si>
  <si>
    <t>Environmental Engineers</t>
  </si>
  <si>
    <t>17-2111</t>
  </si>
  <si>
    <t>Health and Safety Engineers, Except Mining Safety Engineers and Inspectors</t>
  </si>
  <si>
    <t>17-2112</t>
  </si>
  <si>
    <t>Industrial Engineers</t>
  </si>
  <si>
    <t>17-2121</t>
  </si>
  <si>
    <t>Marine Engineers and Naval Architects</t>
  </si>
  <si>
    <t>17-2131</t>
  </si>
  <si>
    <t>Materials Engineers</t>
  </si>
  <si>
    <t>17-2141</t>
  </si>
  <si>
    <t>Mechanical Engineers</t>
  </si>
  <si>
    <t>17-2199</t>
  </si>
  <si>
    <t>Engineers, All Other</t>
  </si>
  <si>
    <t>17-3011</t>
  </si>
  <si>
    <t>Architectural and Civil Drafters</t>
  </si>
  <si>
    <t>17-3012</t>
  </si>
  <si>
    <t>Electrical and Electronics Drafters</t>
  </si>
  <si>
    <t>17-3013</t>
  </si>
  <si>
    <t>Mechanical Drafters</t>
  </si>
  <si>
    <t>17-3019</t>
  </si>
  <si>
    <t>Drafters, All Other</t>
  </si>
  <si>
    <t>17-3022</t>
  </si>
  <si>
    <t>Civil Engineering Technologists and Technicians</t>
  </si>
  <si>
    <t>17-3023</t>
  </si>
  <si>
    <t>Electrical and Electronic Engineering Technologists and Technicians</t>
  </si>
  <si>
    <t>17-3024</t>
  </si>
  <si>
    <t>Electro-Mechanical and Mechatronics Technologists and Technicians</t>
  </si>
  <si>
    <t>17-3025</t>
  </si>
  <si>
    <t>Environmental Engineering Technologists and Technicians</t>
  </si>
  <si>
    <t>17-3026</t>
  </si>
  <si>
    <t>Industrial Engineering Technologists and Technicians</t>
  </si>
  <si>
    <t>17-3027</t>
  </si>
  <si>
    <t>Mechanical Engineering Technologists and Technicians</t>
  </si>
  <si>
    <t>17-3028</t>
  </si>
  <si>
    <t>Calibration Technologists and Technicians</t>
  </si>
  <si>
    <t>17-3029</t>
  </si>
  <si>
    <t>Engineering Technologists and Technicians, Except Drafters, All Other</t>
  </si>
  <si>
    <t>17-3031</t>
  </si>
  <si>
    <t>Surveying and Mapping Technicians</t>
  </si>
  <si>
    <t>19-0000</t>
  </si>
  <si>
    <t>Life, Physical, and Social Science Occupations</t>
  </si>
  <si>
    <t>19-1012</t>
  </si>
  <si>
    <t>Food Scientists and Technologists</t>
  </si>
  <si>
    <t>19-1013</t>
  </si>
  <si>
    <t>Soil and Plant Scientists</t>
  </si>
  <si>
    <t>19-1021</t>
  </si>
  <si>
    <t>Biochemists and Biophysicists</t>
  </si>
  <si>
    <t>19-1022</t>
  </si>
  <si>
    <t>Microbiologists</t>
  </si>
  <si>
    <t>19-1023</t>
  </si>
  <si>
    <t>Zoologists and Wildlife Biologists</t>
  </si>
  <si>
    <t>19-1029</t>
  </si>
  <si>
    <t>Biological Scientists, All Other</t>
  </si>
  <si>
    <t>19-1031</t>
  </si>
  <si>
    <t>Conservation Scientists</t>
  </si>
  <si>
    <t>19-1032</t>
  </si>
  <si>
    <t>Foresters</t>
  </si>
  <si>
    <t>19-1041</t>
  </si>
  <si>
    <t>Epidemiologists</t>
  </si>
  <si>
    <t>19-1042</t>
  </si>
  <si>
    <t>Medical Scientists, Except Epidemiologists</t>
  </si>
  <si>
    <t>19-1099</t>
  </si>
  <si>
    <t>Life Scientists, All Other</t>
  </si>
  <si>
    <t>19-2011</t>
  </si>
  <si>
    <t>Astronomers</t>
  </si>
  <si>
    <t>19-2012</t>
  </si>
  <si>
    <t>Physicists</t>
  </si>
  <si>
    <t>19-2031</t>
  </si>
  <si>
    <t>Chemists</t>
  </si>
  <si>
    <t>19-2032</t>
  </si>
  <si>
    <t>Materials Scientists</t>
  </si>
  <si>
    <t>19-2041</t>
  </si>
  <si>
    <t>Environmental Scientists and Specialists, Including Health</t>
  </si>
  <si>
    <t>19-2042</t>
  </si>
  <si>
    <t>Geoscientists, Except Hydrologists and Geographers</t>
  </si>
  <si>
    <t>19-2043</t>
  </si>
  <si>
    <t>Hydrologists</t>
  </si>
  <si>
    <t>19-2099</t>
  </si>
  <si>
    <t>Physical Scientists, All Other</t>
  </si>
  <si>
    <t>19-3011</t>
  </si>
  <si>
    <t>Economists</t>
  </si>
  <si>
    <t>19-3033</t>
  </si>
  <si>
    <t>Clinical and Counseling Psychologists</t>
  </si>
  <si>
    <t>19-3034</t>
  </si>
  <si>
    <t>School Psychologists</t>
  </si>
  <si>
    <t>19-3039</t>
  </si>
  <si>
    <t>Psychologists, All Other</t>
  </si>
  <si>
    <t>19-3041</t>
  </si>
  <si>
    <t>Sociologists</t>
  </si>
  <si>
    <t>19-3051</t>
  </si>
  <si>
    <t>Urban and Regional Planners</t>
  </si>
  <si>
    <t>19-3094</t>
  </si>
  <si>
    <t>Political Scientists</t>
  </si>
  <si>
    <t>19-3099</t>
  </si>
  <si>
    <t>Social Scientists and Related Workers, All Other</t>
  </si>
  <si>
    <t>19-4012</t>
  </si>
  <si>
    <t>Agricultural Technicians</t>
  </si>
  <si>
    <t>19-4013</t>
  </si>
  <si>
    <t>Food Science Technicians</t>
  </si>
  <si>
    <t>19-4021</t>
  </si>
  <si>
    <t>Biological Technicians</t>
  </si>
  <si>
    <t>19-4031</t>
  </si>
  <si>
    <t>Chemical Technicians</t>
  </si>
  <si>
    <t>19-4042</t>
  </si>
  <si>
    <t>Environmental Science and Protection Technicians, Including Health</t>
  </si>
  <si>
    <t>19-4043</t>
  </si>
  <si>
    <t>Geological Technicians, Except Hydrologic Technicians</t>
  </si>
  <si>
    <t>19-4061</t>
  </si>
  <si>
    <t>Social Science Research Assistants</t>
  </si>
  <si>
    <t>19-4071</t>
  </si>
  <si>
    <t>Forest and Conservation Technicians</t>
  </si>
  <si>
    <t>19-4092</t>
  </si>
  <si>
    <t>Forensic Science Technicians</t>
  </si>
  <si>
    <t>19-4099</t>
  </si>
  <si>
    <t>Life, Physical, and Social Science Technicians, All Other</t>
  </si>
  <si>
    <t>19-5011</t>
  </si>
  <si>
    <t>Occupational Health and Safety Specialists</t>
  </si>
  <si>
    <t>19-5012</t>
  </si>
  <si>
    <t>Occupational Health and Safety Technicians</t>
  </si>
  <si>
    <t>21-0000</t>
  </si>
  <si>
    <t>Community and Social Service Occupations</t>
  </si>
  <si>
    <t>21-1012</t>
  </si>
  <si>
    <t>Educational, Guidance, and Career Counselors and Advisors</t>
  </si>
  <si>
    <t>21-1013</t>
  </si>
  <si>
    <t>Marriage and Family Therapists</t>
  </si>
  <si>
    <t>21-1015</t>
  </si>
  <si>
    <t>Rehabilitation Counselors</t>
  </si>
  <si>
    <t>21-1018</t>
  </si>
  <si>
    <t>Substance Abuse, Behavioral Disorder, and Mental Health Counselors</t>
  </si>
  <si>
    <t>21-1019</t>
  </si>
  <si>
    <t>Counselors, All Other</t>
  </si>
  <si>
    <t>21-1021</t>
  </si>
  <si>
    <t>Child, Family, and School Social Workers</t>
  </si>
  <si>
    <t>21-1022</t>
  </si>
  <si>
    <t>Healthcare Social Workers</t>
  </si>
  <si>
    <t>21-1023</t>
  </si>
  <si>
    <t>Mental Health and Substance Abuse Social Workers</t>
  </si>
  <si>
    <t>21-1029</t>
  </si>
  <si>
    <t>Social Workers, All Other</t>
  </si>
  <si>
    <t>21-1091</t>
  </si>
  <si>
    <t>Health Education Specialists</t>
  </si>
  <si>
    <t>21-1092</t>
  </si>
  <si>
    <t>Probation Officers and Correctional Treatment Specialists</t>
  </si>
  <si>
    <t>21-1093</t>
  </si>
  <si>
    <t>Social and Human Service Assistants</t>
  </si>
  <si>
    <t>21-1094</t>
  </si>
  <si>
    <t>Community Health Workers</t>
  </si>
  <si>
    <t>21-1099</t>
  </si>
  <si>
    <t>Community and Social Service Specialists, All Other</t>
  </si>
  <si>
    <t>21-2011</t>
  </si>
  <si>
    <t>Clergy</t>
  </si>
  <si>
    <t>21-2099</t>
  </si>
  <si>
    <t>Religious Workers, All Other</t>
  </si>
  <si>
    <t>23-0000</t>
  </si>
  <si>
    <t>Legal Occupations</t>
  </si>
  <si>
    <t>23-1011</t>
  </si>
  <si>
    <t>Lawyers</t>
  </si>
  <si>
    <t>23-1012</t>
  </si>
  <si>
    <t>Judicial Law Clerks</t>
  </si>
  <si>
    <t>23-1021</t>
  </si>
  <si>
    <t>Administrative Law Judges, Adjudicators, and Hearing Officers</t>
  </si>
  <si>
    <t>23-1023</t>
  </si>
  <si>
    <t>Judges, Magistrate Judges, and Magistrates</t>
  </si>
  <si>
    <t>23-2011</t>
  </si>
  <si>
    <t>Paralegals and Legal Assistants</t>
  </si>
  <si>
    <t>23-2093</t>
  </si>
  <si>
    <t>Title Examiners, Abstractors, and Searchers</t>
  </si>
  <si>
    <t>23-2099</t>
  </si>
  <si>
    <t>Legal Support Workers, All Other</t>
  </si>
  <si>
    <t>25-0000</t>
  </si>
  <si>
    <t>Educational Instruction and Library Occupations</t>
  </si>
  <si>
    <t>25-1011</t>
  </si>
  <si>
    <t>Business Teachers, Postsecondary</t>
  </si>
  <si>
    <t>25-1021</t>
  </si>
  <si>
    <t>Computer Science Teachers, Postsecondary</t>
  </si>
  <si>
    <t>25-1022</t>
  </si>
  <si>
    <t>Mathematical Science Teachers, Postsecondary</t>
  </si>
  <si>
    <t>25-1031</t>
  </si>
  <si>
    <t>Architecture Teachers, Postsecondary</t>
  </si>
  <si>
    <t>25-1032</t>
  </si>
  <si>
    <t>Engineering Teachers, Postsecondary</t>
  </si>
  <si>
    <t>25-1041</t>
  </si>
  <si>
    <t>Agricultural Sciences Teachers, Postsecondary</t>
  </si>
  <si>
    <t>25-1042</t>
  </si>
  <si>
    <t>Biological Science Teachers, Postsecondary</t>
  </si>
  <si>
    <t>25-1051</t>
  </si>
  <si>
    <t>Atmospheric, Earth, Marine, and Space Sciences Teachers, Postsecondary</t>
  </si>
  <si>
    <t>25-1052</t>
  </si>
  <si>
    <t>Chemistry Teachers, Postsecondary</t>
  </si>
  <si>
    <t>25-1053</t>
  </si>
  <si>
    <t>Environmental Science Teachers, Postsecondary</t>
  </si>
  <si>
    <t>25-1054</t>
  </si>
  <si>
    <t>Physics Teachers, Postsecondary</t>
  </si>
  <si>
    <t>25-1061</t>
  </si>
  <si>
    <t>Anthropology and Archeology Teachers, Postsecondary</t>
  </si>
  <si>
    <t>25-1062</t>
  </si>
  <si>
    <t>Area, Ethnic, and Cultural Studies Teachers, Postsecondary</t>
  </si>
  <si>
    <t>25-1063</t>
  </si>
  <si>
    <t>Economics Teachers, Postsecondary</t>
  </si>
  <si>
    <t>25-1064</t>
  </si>
  <si>
    <t>Geography Teachers, Postsecondary</t>
  </si>
  <si>
    <t>25-1065</t>
  </si>
  <si>
    <t>Political Science Teachers, Postsecondary</t>
  </si>
  <si>
    <t>25-1066</t>
  </si>
  <si>
    <t>Psychology Teachers, Postsecondary</t>
  </si>
  <si>
    <t>25-1067</t>
  </si>
  <si>
    <t>Sociology Teachers, Postsecondary</t>
  </si>
  <si>
    <t>25-1069</t>
  </si>
  <si>
    <t>Social Sciences Teachers, Postsecondary, All Other</t>
  </si>
  <si>
    <t>25-1071</t>
  </si>
  <si>
    <t>Health Specialties Teachers, Postsecondary</t>
  </si>
  <si>
    <t>25-1072</t>
  </si>
  <si>
    <t>Nursing Instructors and Teachers, Postsecondary</t>
  </si>
  <si>
    <t>25-1081</t>
  </si>
  <si>
    <t>Education Teachers, Postsecondary</t>
  </si>
  <si>
    <t>25-1082</t>
  </si>
  <si>
    <t>Library Science Teachers, Postsecondary</t>
  </si>
  <si>
    <t>25-1111</t>
  </si>
  <si>
    <t>Criminal Justice and Law Enforcement Teachers, Postsecondary</t>
  </si>
  <si>
    <t>25-1112</t>
  </si>
  <si>
    <t>Law Teachers, Postsecondary</t>
  </si>
  <si>
    <t>25-1113</t>
  </si>
  <si>
    <t>Social Work Teachers, Postsecondary</t>
  </si>
  <si>
    <t>25-1121</t>
  </si>
  <si>
    <t>Art, Drama, and Music Teachers, Postsecondary</t>
  </si>
  <si>
    <t>25-1122</t>
  </si>
  <si>
    <t>Communications Teachers, Postsecondary</t>
  </si>
  <si>
    <t>25-1123</t>
  </si>
  <si>
    <t>English Language and Literature Teachers, Postsecondary</t>
  </si>
  <si>
    <t>25-1124</t>
  </si>
  <si>
    <t>Foreign Language and Literature Teachers, Postsecondary</t>
  </si>
  <si>
    <t>25-1125</t>
  </si>
  <si>
    <t>History Teachers, Postsecondary</t>
  </si>
  <si>
    <t>25-1126</t>
  </si>
  <si>
    <t>Philosophy and Religion Teachers, Postsecondary</t>
  </si>
  <si>
    <t>25-1193</t>
  </si>
  <si>
    <t>Recreation and Fitness Studies Teachers, Postsecondary</t>
  </si>
  <si>
    <t>25-1194</t>
  </si>
  <si>
    <t>Career/Technical Education Teachers, Postsecondary</t>
  </si>
  <si>
    <t>25-1199</t>
  </si>
  <si>
    <t>Postsecondary Teachers, All Other</t>
  </si>
  <si>
    <t>25-2011</t>
  </si>
  <si>
    <t>Preschool Teachers, Except Special Education</t>
  </si>
  <si>
    <t>25-2012</t>
  </si>
  <si>
    <t>Kindergarten Teachers, Except Special Education</t>
  </si>
  <si>
    <t>25-2021</t>
  </si>
  <si>
    <t>Elementary School Teachers, Except Special Education</t>
  </si>
  <si>
    <t>25-2022</t>
  </si>
  <si>
    <t>Middle School Teachers, Except Special and Career/Technical Education</t>
  </si>
  <si>
    <t>25-2023</t>
  </si>
  <si>
    <t>Career/Technical Education Teachers, Middle School</t>
  </si>
  <si>
    <t>25-2031</t>
  </si>
  <si>
    <t>Secondary School Teachers, Except Special and Career/Technical Education</t>
  </si>
  <si>
    <t>25-2032</t>
  </si>
  <si>
    <t>Career/Technical Education Teachers, Secondary School</t>
  </si>
  <si>
    <t>25-2051</t>
  </si>
  <si>
    <t>Special Education Teachers, Preschool</t>
  </si>
  <si>
    <t>25-2052</t>
  </si>
  <si>
    <t>Special Education Teachers, Kindergarten and Elementary School</t>
  </si>
  <si>
    <t>25-2057</t>
  </si>
  <si>
    <t>Special Education Teachers, Middle School</t>
  </si>
  <si>
    <t>25-2058</t>
  </si>
  <si>
    <t>Special Education Teachers, Secondary School</t>
  </si>
  <si>
    <t>25-2059</t>
  </si>
  <si>
    <t>Special Education Teachers, All Other</t>
  </si>
  <si>
    <t>25-3011</t>
  </si>
  <si>
    <t>Adult Basic Education, Adult Secondary Education, and English as a Second Language Instructors</t>
  </si>
  <si>
    <t>25-3021</t>
  </si>
  <si>
    <t>Self-Enrichment Teachers</t>
  </si>
  <si>
    <t>25-3031</t>
  </si>
  <si>
    <t>Substitute Teachers, Short-Term</t>
  </si>
  <si>
    <t>25-3041</t>
  </si>
  <si>
    <t>Tutors</t>
  </si>
  <si>
    <t>25-3099</t>
  </si>
  <si>
    <t>Teachers and Instructors, All Other</t>
  </si>
  <si>
    <t>25-4011</t>
  </si>
  <si>
    <t>Archivists</t>
  </si>
  <si>
    <t>25-4012</t>
  </si>
  <si>
    <t>Curators</t>
  </si>
  <si>
    <t>25-4013</t>
  </si>
  <si>
    <t>Museum Technicians and Conservators</t>
  </si>
  <si>
    <t>25-4022</t>
  </si>
  <si>
    <t>Librarians and Media Collections Specialists</t>
  </si>
  <si>
    <t>25-4031</t>
  </si>
  <si>
    <t>Library Technicians</t>
  </si>
  <si>
    <t>25-9031</t>
  </si>
  <si>
    <t>Instructional Coordinators</t>
  </si>
  <si>
    <t>25-9044</t>
  </si>
  <si>
    <t>Teaching Assistants, Postsecondary</t>
  </si>
  <si>
    <t>25-9045</t>
  </si>
  <si>
    <t>Teaching Assistants, Except Postsecondary</t>
  </si>
  <si>
    <t>25-9099</t>
  </si>
  <si>
    <t>Educational Instruction and Library Workers, All Other</t>
  </si>
  <si>
    <t>27-0000</t>
  </si>
  <si>
    <t>Arts, Design, Entertainment, Sports, and Media Occupations</t>
  </si>
  <si>
    <t>27-1011</t>
  </si>
  <si>
    <t>Art Directors</t>
  </si>
  <si>
    <t>27-1012</t>
  </si>
  <si>
    <t>Craft Artists</t>
  </si>
  <si>
    <t>27-1013</t>
  </si>
  <si>
    <t>Fine Artists, Including Painters, Sculptors, and Illustrators</t>
  </si>
  <si>
    <t>27-1014</t>
  </si>
  <si>
    <t>Special Effects Artists and Animators</t>
  </si>
  <si>
    <t>27-1019</t>
  </si>
  <si>
    <t>Artists and Related Workers, All Other</t>
  </si>
  <si>
    <t>27-1021</t>
  </si>
  <si>
    <t>Commercial and Industrial Designers</t>
  </si>
  <si>
    <t>27-1022</t>
  </si>
  <si>
    <t>Fashion Designers</t>
  </si>
  <si>
    <t>27-1023</t>
  </si>
  <si>
    <t>Floral Designers</t>
  </si>
  <si>
    <t>27-1024</t>
  </si>
  <si>
    <t>Graphic Designers</t>
  </si>
  <si>
    <t>27-1025</t>
  </si>
  <si>
    <t>Interior Designers</t>
  </si>
  <si>
    <t>27-1026</t>
  </si>
  <si>
    <t>Merchandise Displayers and Window Trimmers</t>
  </si>
  <si>
    <t>27-1027</t>
  </si>
  <si>
    <t>Set and Exhibit Designers</t>
  </si>
  <si>
    <t>27-2011</t>
  </si>
  <si>
    <t>Actors</t>
  </si>
  <si>
    <t>27-2012</t>
  </si>
  <si>
    <t>Producers and Directors</t>
  </si>
  <si>
    <t>27-2021</t>
  </si>
  <si>
    <t>Athletes and Sports Competitors</t>
  </si>
  <si>
    <t>27-2022</t>
  </si>
  <si>
    <t>Coaches and Scouts</t>
  </si>
  <si>
    <t>27-2023</t>
  </si>
  <si>
    <t>Umpires, Referees, and Other Sports Officials</t>
  </si>
  <si>
    <t>27-2041</t>
  </si>
  <si>
    <t>Music Directors and Composers</t>
  </si>
  <si>
    <t>27-2042</t>
  </si>
  <si>
    <t>Musicians and Singers</t>
  </si>
  <si>
    <t>27-3011</t>
  </si>
  <si>
    <t>Broadcast Announcers and Radio Disc Jockeys</t>
  </si>
  <si>
    <t>27-3023</t>
  </si>
  <si>
    <t>News Analysts, Reporters, and Journalists</t>
  </si>
  <si>
    <t>27-3031</t>
  </si>
  <si>
    <t>Public Relations Specialists</t>
  </si>
  <si>
    <t>27-3041</t>
  </si>
  <si>
    <t>Editors</t>
  </si>
  <si>
    <t>27-3042</t>
  </si>
  <si>
    <t>Technical Writers</t>
  </si>
  <si>
    <t>27-3043</t>
  </si>
  <si>
    <t>Writers and Authors</t>
  </si>
  <si>
    <t>27-3091</t>
  </si>
  <si>
    <t>Interpreters and Translators</t>
  </si>
  <si>
    <t>27-3092</t>
  </si>
  <si>
    <t>Court Reporters and Simultaneous Captioners</t>
  </si>
  <si>
    <t>27-3099</t>
  </si>
  <si>
    <t>Media and Communication Workers, All Other</t>
  </si>
  <si>
    <t>27-4011</t>
  </si>
  <si>
    <t>Audio and Video Technicians</t>
  </si>
  <si>
    <t>27-4012</t>
  </si>
  <si>
    <t>Broadcast Technicians</t>
  </si>
  <si>
    <t>27-4014</t>
  </si>
  <si>
    <t>Sound Engineering Technicians</t>
  </si>
  <si>
    <t>27-4015</t>
  </si>
  <si>
    <t>Lighting Technicians</t>
  </si>
  <si>
    <t>27-4021</t>
  </si>
  <si>
    <t>Photographers</t>
  </si>
  <si>
    <t>27-4031</t>
  </si>
  <si>
    <t>Camera Operators, Television, Video, and Film</t>
  </si>
  <si>
    <t>27-4032</t>
  </si>
  <si>
    <t>Film and Video Editors</t>
  </si>
  <si>
    <t>27-4099</t>
  </si>
  <si>
    <t>Media and Communication Equipment Workers, All Other</t>
  </si>
  <si>
    <t>29-0000</t>
  </si>
  <si>
    <t>Healthcare Practitioners and Technical Occupations</t>
  </si>
  <si>
    <t>29-1011</t>
  </si>
  <si>
    <t>Chiropractors</t>
  </si>
  <si>
    <t>29-1021</t>
  </si>
  <si>
    <t>Dentists, General</t>
  </si>
  <si>
    <t>29-1022</t>
  </si>
  <si>
    <t>Oral and Maxillofacial Surgeons</t>
  </si>
  <si>
    <t>29-1029</t>
  </si>
  <si>
    <t>Dentists, All Other Specialists</t>
  </si>
  <si>
    <t>29-1031</t>
  </si>
  <si>
    <t>Dietitians and Nutritionists</t>
  </si>
  <si>
    <t>29-1041</t>
  </si>
  <si>
    <t>Optometrists</t>
  </si>
  <si>
    <t>29-1051</t>
  </si>
  <si>
    <t>Pharmacists</t>
  </si>
  <si>
    <t>29-1071</t>
  </si>
  <si>
    <t>Physician Assistants</t>
  </si>
  <si>
    <t>29-1081</t>
  </si>
  <si>
    <t>Podiatrists</t>
  </si>
  <si>
    <t>29-1122</t>
  </si>
  <si>
    <t>Occupational Therapists</t>
  </si>
  <si>
    <t>29-1123</t>
  </si>
  <si>
    <t>Physical Therapists</t>
  </si>
  <si>
    <t>29-1124</t>
  </si>
  <si>
    <t>Radiation Therapists</t>
  </si>
  <si>
    <t>29-1125</t>
  </si>
  <si>
    <t>Recreational Therapists</t>
  </si>
  <si>
    <t>29-1126</t>
  </si>
  <si>
    <t>Respiratory Therapists</t>
  </si>
  <si>
    <t>29-1127</t>
  </si>
  <si>
    <t>Speech-Language Pathologists</t>
  </si>
  <si>
    <t>29-1128</t>
  </si>
  <si>
    <t>Exercise Physiologists</t>
  </si>
  <si>
    <t>29-1129</t>
  </si>
  <si>
    <t>Therapists, All Other</t>
  </si>
  <si>
    <t>29-1131</t>
  </si>
  <si>
    <t>Veterinarians</t>
  </si>
  <si>
    <t>29-1141</t>
  </si>
  <si>
    <t>Registered Nurses</t>
  </si>
  <si>
    <t>29-1151</t>
  </si>
  <si>
    <t>Nurse Anesthetists</t>
  </si>
  <si>
    <t>29-1161</t>
  </si>
  <si>
    <t>Nurse Midwives</t>
  </si>
  <si>
    <t>29-1171</t>
  </si>
  <si>
    <t>Nurse Practitioners</t>
  </si>
  <si>
    <t>29-1181</t>
  </si>
  <si>
    <t>Audiologists</t>
  </si>
  <si>
    <t>29-1211</t>
  </si>
  <si>
    <t>Anesthesiologists</t>
  </si>
  <si>
    <t>29-1212</t>
  </si>
  <si>
    <t>Cardiologists</t>
  </si>
  <si>
    <t>29-1213</t>
  </si>
  <si>
    <t>Dermatologists</t>
  </si>
  <si>
    <t>29-1214</t>
  </si>
  <si>
    <t>Emergency Medicine Physicians</t>
  </si>
  <si>
    <t>29-1215</t>
  </si>
  <si>
    <t>Family Medicine Physicians</t>
  </si>
  <si>
    <t>29-1216</t>
  </si>
  <si>
    <t>General Internal Medicine Physicians</t>
  </si>
  <si>
    <t>29-1217</t>
  </si>
  <si>
    <t>Neurologists</t>
  </si>
  <si>
    <t>29-1218</t>
  </si>
  <si>
    <t>Obstetricians and Gynecologists</t>
  </si>
  <si>
    <t>29-1221</t>
  </si>
  <si>
    <t>Pediatricians, General</t>
  </si>
  <si>
    <t>29-1222</t>
  </si>
  <si>
    <t>Physicians, Pathologists</t>
  </si>
  <si>
    <t>29-1223</t>
  </si>
  <si>
    <t>Psychiatrists</t>
  </si>
  <si>
    <t>29-1224</t>
  </si>
  <si>
    <t>Radiologists</t>
  </si>
  <si>
    <t>29-1229</t>
  </si>
  <si>
    <t>Physicians, All Other</t>
  </si>
  <si>
    <t>29-1241</t>
  </si>
  <si>
    <t>Ophthalmologists, Except Pediatric</t>
  </si>
  <si>
    <t>29-1249</t>
  </si>
  <si>
    <t>Surgeons, All Other</t>
  </si>
  <si>
    <t>29-1292</t>
  </si>
  <si>
    <t>Dental Hygienists</t>
  </si>
  <si>
    <t>29-1299</t>
  </si>
  <si>
    <t>Healthcare Diagnosing or Treating Practitioners, All Other</t>
  </si>
  <si>
    <t>29-2010</t>
  </si>
  <si>
    <t>Clinical Laboratory Technologists and Technicians</t>
  </si>
  <si>
    <t>29-2031</t>
  </si>
  <si>
    <t>Cardiovascular Technologists and Technicians</t>
  </si>
  <si>
    <t>29-2032</t>
  </si>
  <si>
    <t>Diagnostic Medical Sonographers</t>
  </si>
  <si>
    <t>29-2033</t>
  </si>
  <si>
    <t>Nuclear Medicine Technologists</t>
  </si>
  <si>
    <t>29-2034</t>
  </si>
  <si>
    <t>Radiologic Technologists and Technicians</t>
  </si>
  <si>
    <t>29-2035</t>
  </si>
  <si>
    <t>Magnetic Resonance Imaging Technologists</t>
  </si>
  <si>
    <t>29-2036</t>
  </si>
  <si>
    <t>Medical Dosimetrists</t>
  </si>
  <si>
    <t>29-2042</t>
  </si>
  <si>
    <t>Emergency Medical Technicians</t>
  </si>
  <si>
    <t>29-2043</t>
  </si>
  <si>
    <t>Paramedics</t>
  </si>
  <si>
    <t>29-2051</t>
  </si>
  <si>
    <t>Dietetic Technicians</t>
  </si>
  <si>
    <t>29-2052</t>
  </si>
  <si>
    <t>Pharmacy Technicians</t>
  </si>
  <si>
    <t>29-2053</t>
  </si>
  <si>
    <t>Psychiatric Technicians</t>
  </si>
  <si>
    <t>29-2055</t>
  </si>
  <si>
    <t>Surgical Technologists</t>
  </si>
  <si>
    <t>29-2056</t>
  </si>
  <si>
    <t>Veterinary Technologists and Technicians</t>
  </si>
  <si>
    <t>29-2057</t>
  </si>
  <si>
    <t>Ophthalmic Medical Technicians</t>
  </si>
  <si>
    <t>29-2061</t>
  </si>
  <si>
    <t>Licensed Practical and Licensed Vocational Nurses</t>
  </si>
  <si>
    <t>29-2072</t>
  </si>
  <si>
    <t>Medical Records Specialists</t>
  </si>
  <si>
    <t>29-2081</t>
  </si>
  <si>
    <t>Opticians, Dispensing</t>
  </si>
  <si>
    <t>29-2091</t>
  </si>
  <si>
    <t>Orthotists and Prosthetists</t>
  </si>
  <si>
    <t>29-2092</t>
  </si>
  <si>
    <t>Hearing Aid Specialists</t>
  </si>
  <si>
    <t>29-2099</t>
  </si>
  <si>
    <t>Health Technologists and Technicians, All Other</t>
  </si>
  <si>
    <t>29-9021</t>
  </si>
  <si>
    <t>Health Information Technologists and Medical Registrars</t>
  </si>
  <si>
    <t>29-9091</t>
  </si>
  <si>
    <t>Athletic Trainers</t>
  </si>
  <si>
    <t>29-9092</t>
  </si>
  <si>
    <t>Genetic Counselors</t>
  </si>
  <si>
    <t>29-9093</t>
  </si>
  <si>
    <t>Surgical Assistants</t>
  </si>
  <si>
    <t>29-9099</t>
  </si>
  <si>
    <t>Healthcare Practitioners and Technical Workers, All Other</t>
  </si>
  <si>
    <t>31-0000</t>
  </si>
  <si>
    <t>Healthcare Support Occupations</t>
  </si>
  <si>
    <t>31-1120</t>
  </si>
  <si>
    <t>Home Health and Personal Care Aides</t>
  </si>
  <si>
    <t>31-1131</t>
  </si>
  <si>
    <t>Nursing Assistants</t>
  </si>
  <si>
    <t>31-1132</t>
  </si>
  <si>
    <t>Orderlies</t>
  </si>
  <si>
    <t>31-1133</t>
  </si>
  <si>
    <t>Psychiatric Aides</t>
  </si>
  <si>
    <t>31-2011</t>
  </si>
  <si>
    <t>Occupational Therapy Assistants</t>
  </si>
  <si>
    <t>31-2012</t>
  </si>
  <si>
    <t>Occupational Therapy Aides</t>
  </si>
  <si>
    <t>31-2021</t>
  </si>
  <si>
    <t>Physical Therapist Assistants</t>
  </si>
  <si>
    <t>31-2022</t>
  </si>
  <si>
    <t>Physical Therapist Aides</t>
  </si>
  <si>
    <t>31-9011</t>
  </si>
  <si>
    <t>Massage Therapists</t>
  </si>
  <si>
    <t>31-9091</t>
  </si>
  <si>
    <t>Dental Assistants</t>
  </si>
  <si>
    <t>31-9092</t>
  </si>
  <si>
    <t>Medical Assistants</t>
  </si>
  <si>
    <t>31-9093</t>
  </si>
  <si>
    <t>Medical Equipment Preparers</t>
  </si>
  <si>
    <t>31-9094</t>
  </si>
  <si>
    <t>Medical Transcriptionists</t>
  </si>
  <si>
    <t>31-9095</t>
  </si>
  <si>
    <t>Pharmacy Aides</t>
  </si>
  <si>
    <t>31-9096</t>
  </si>
  <si>
    <t>Veterinary Assistants and Laboratory Animal Caretakers</t>
  </si>
  <si>
    <t>31-9097</t>
  </si>
  <si>
    <t>Phlebotomists</t>
  </si>
  <si>
    <t>31-9099</t>
  </si>
  <si>
    <t>Healthcare Support Workers, All Other</t>
  </si>
  <si>
    <t>33-0000</t>
  </si>
  <si>
    <t>Protective Service Occupations</t>
  </si>
  <si>
    <t>33-1011</t>
  </si>
  <si>
    <t>First-Line Supervisors of Correctional Officers</t>
  </si>
  <si>
    <t>33-1012</t>
  </si>
  <si>
    <t>First-Line Supervisors of Police and Detectives</t>
  </si>
  <si>
    <t>33-1021</t>
  </si>
  <si>
    <t>First-Line Supervisors of Firefighting and Prevention Workers</t>
  </si>
  <si>
    <t>33-1091</t>
  </si>
  <si>
    <t>First-Line Supervisors of Security Workers</t>
  </si>
  <si>
    <t>33-1099</t>
  </si>
  <si>
    <t>First-Line Supervisors of Protective Service Workers, All Other</t>
  </si>
  <si>
    <t>33-2011</t>
  </si>
  <si>
    <t>Firefighters</t>
  </si>
  <si>
    <t>33-2021</t>
  </si>
  <si>
    <t>Fire Inspectors and Investigators</t>
  </si>
  <si>
    <t>33-3011</t>
  </si>
  <si>
    <t>Bailiffs</t>
  </si>
  <si>
    <t>33-3012</t>
  </si>
  <si>
    <t>Correctional Officers and Jailers</t>
  </si>
  <si>
    <t>33-3021</t>
  </si>
  <si>
    <t>Detectives and Criminal Investigators</t>
  </si>
  <si>
    <t>33-3041</t>
  </si>
  <si>
    <t>Parking Enforcement Workers</t>
  </si>
  <si>
    <t>33-3051</t>
  </si>
  <si>
    <t>Police and Sheriff's Patrol Officers</t>
  </si>
  <si>
    <t>33-9011</t>
  </si>
  <si>
    <t>Animal Control Workers</t>
  </si>
  <si>
    <t>33-9021</t>
  </si>
  <si>
    <t>Private Detectives and Investigators</t>
  </si>
  <si>
    <t>33-9031</t>
  </si>
  <si>
    <t>Gambling Surveillance Officers and Gambling Investigators</t>
  </si>
  <si>
    <t>33-9032</t>
  </si>
  <si>
    <t>Security Guards</t>
  </si>
  <si>
    <t>33-9091</t>
  </si>
  <si>
    <t>Crossing Guards and Flaggers</t>
  </si>
  <si>
    <t>33-9092</t>
  </si>
  <si>
    <t>Lifeguards, Ski Patrol, and Other Recreational Protective Service Workers</t>
  </si>
  <si>
    <t>33-9093</t>
  </si>
  <si>
    <t>Transportation Security Screeners</t>
  </si>
  <si>
    <t>33-9094</t>
  </si>
  <si>
    <t>School Bus Monitors</t>
  </si>
  <si>
    <t>33-9099</t>
  </si>
  <si>
    <t>Protective Service Workers, All Other</t>
  </si>
  <si>
    <t>35-0000</t>
  </si>
  <si>
    <t>Food Preparation and Serving Related Occupations</t>
  </si>
  <si>
    <t>35-1011</t>
  </si>
  <si>
    <t>Chefs and Head Cooks</t>
  </si>
  <si>
    <t>35-1012</t>
  </si>
  <si>
    <t>First-Line Supervisors of Food Preparation and Serving Workers</t>
  </si>
  <si>
    <t>35-2011</t>
  </si>
  <si>
    <t>Cooks, Fast Food</t>
  </si>
  <si>
    <t>35-2012</t>
  </si>
  <si>
    <t>Cooks, Institution and Cafeteria</t>
  </si>
  <si>
    <t>35-2014</t>
  </si>
  <si>
    <t>Cooks, Restaurant</t>
  </si>
  <si>
    <t>35-2015</t>
  </si>
  <si>
    <t>Cooks, Short Order</t>
  </si>
  <si>
    <t>35-2019</t>
  </si>
  <si>
    <t>Cooks, All Other</t>
  </si>
  <si>
    <t>35-2021</t>
  </si>
  <si>
    <t>Food Preparation Workers</t>
  </si>
  <si>
    <t>35-3011</t>
  </si>
  <si>
    <t>Bartenders</t>
  </si>
  <si>
    <t>35-3023</t>
  </si>
  <si>
    <t>Fast Food and Counter Workers</t>
  </si>
  <si>
    <t>35-3031</t>
  </si>
  <si>
    <t>Waiters and Waitresses</t>
  </si>
  <si>
    <t>35-3041</t>
  </si>
  <si>
    <t>Food Servers, Nonrestaurant</t>
  </si>
  <si>
    <t>35-9011</t>
  </si>
  <si>
    <t>Dining Room and Cafeteria Attendants and Bartender Helpers</t>
  </si>
  <si>
    <t>35-9021</t>
  </si>
  <si>
    <t>Dishwashers</t>
  </si>
  <si>
    <t>35-9031</t>
  </si>
  <si>
    <t>Hosts and Hostesses, Restaurant, Lounge, and Coffee Shop</t>
  </si>
  <si>
    <t>37-0000</t>
  </si>
  <si>
    <t>Building and Grounds Cleaning and Maintenance Occupations</t>
  </si>
  <si>
    <t>37-1011</t>
  </si>
  <si>
    <t>First-Line Supervisors of Housekeeping and Janitorial Workers</t>
  </si>
  <si>
    <t>37-1012</t>
  </si>
  <si>
    <t>First-Line Supervisors of Landscaping, Lawn Service, and Groundskeeping Workers</t>
  </si>
  <si>
    <t>37-2011</t>
  </si>
  <si>
    <t>Janitors and Cleaners, Except Maids and Housekeeping Cleaners</t>
  </si>
  <si>
    <t>37-2012</t>
  </si>
  <si>
    <t>Maids and Housekeeping Cleaners</t>
  </si>
  <si>
    <t>37-2021</t>
  </si>
  <si>
    <t>Pest Control Workers</t>
  </si>
  <si>
    <t>37-3011</t>
  </si>
  <si>
    <t>Landscaping and Groundskeeping Workers</t>
  </si>
  <si>
    <t>37-3012</t>
  </si>
  <si>
    <t>Pesticide Handlers, Sprayers, and Applicators, Vegetation</t>
  </si>
  <si>
    <t>37-3019</t>
  </si>
  <si>
    <t>Grounds Maintenance Workers, All Other</t>
  </si>
  <si>
    <t>39-0000</t>
  </si>
  <si>
    <t>Personal Care and Service Occupations</t>
  </si>
  <si>
    <t>39-1013</t>
  </si>
  <si>
    <t>First-Line Supervisors of Gambling Services Workers</t>
  </si>
  <si>
    <t>39-1014</t>
  </si>
  <si>
    <t>First-Line Supervisors of Entertainment and Recreation Workers, Except Gambling Services</t>
  </si>
  <si>
    <t>39-1022</t>
  </si>
  <si>
    <t>First-Line Supervisors of Personal Service Workers</t>
  </si>
  <si>
    <t>39-2011</t>
  </si>
  <si>
    <t>Animal Trainers</t>
  </si>
  <si>
    <t>39-2021</t>
  </si>
  <si>
    <t>Animal Caretakers</t>
  </si>
  <si>
    <t>39-3031</t>
  </si>
  <si>
    <t>Ushers, Lobby Attendants, and Ticket Takers</t>
  </si>
  <si>
    <t>39-3091</t>
  </si>
  <si>
    <t>Amusement and Recreation Attendants</t>
  </si>
  <si>
    <t>39-3092</t>
  </si>
  <si>
    <t>Costume Attendants</t>
  </si>
  <si>
    <t>39-3093</t>
  </si>
  <si>
    <t>Locker Room, Coatroom, and Dressing Room Attendants</t>
  </si>
  <si>
    <t>39-4021</t>
  </si>
  <si>
    <t>Funeral Attendants</t>
  </si>
  <si>
    <t>39-4031</t>
  </si>
  <si>
    <t>Morticians, Undertakers, and Funeral Arrangers</t>
  </si>
  <si>
    <t>39-5012</t>
  </si>
  <si>
    <t>Hairdressers, Hairstylists, and Cosmetologists</t>
  </si>
  <si>
    <t>39-5092</t>
  </si>
  <si>
    <t>Manicurists and Pedicurists</t>
  </si>
  <si>
    <t>39-5094</t>
  </si>
  <si>
    <t>Skincare Specialists</t>
  </si>
  <si>
    <t>39-6011</t>
  </si>
  <si>
    <t>Baggage Porters and Bellhops</t>
  </si>
  <si>
    <t>39-6012</t>
  </si>
  <si>
    <t>Concierges</t>
  </si>
  <si>
    <t>39-7010</t>
  </si>
  <si>
    <t>Tour and Travel Guides</t>
  </si>
  <si>
    <t>39-9011</t>
  </si>
  <si>
    <t>Childcare Workers</t>
  </si>
  <si>
    <t>39-9031</t>
  </si>
  <si>
    <t>Exercise Trainers and Group Fitness Instructors</t>
  </si>
  <si>
    <t>39-9032</t>
  </si>
  <si>
    <t>Recreation Workers</t>
  </si>
  <si>
    <t>39-9041</t>
  </si>
  <si>
    <t>Residential Advisors</t>
  </si>
  <si>
    <t>39-9099</t>
  </si>
  <si>
    <t>Personal Care and Service Workers, All Other</t>
  </si>
  <si>
    <t>41-0000</t>
  </si>
  <si>
    <t>Sales and Related Occupations</t>
  </si>
  <si>
    <t>41-1011</t>
  </si>
  <si>
    <t>First-Line Supervisors of Retail Sales Workers</t>
  </si>
  <si>
    <t>41-1012</t>
  </si>
  <si>
    <t>First-Line Supervisors of Non-Retail Sales Workers</t>
  </si>
  <si>
    <t>41-2011</t>
  </si>
  <si>
    <t>Cashiers</t>
  </si>
  <si>
    <t>41-2012</t>
  </si>
  <si>
    <t>Gambling Change Persons and Booth Cashiers</t>
  </si>
  <si>
    <t>41-2021</t>
  </si>
  <si>
    <t>Counter and Rental Clerks</t>
  </si>
  <si>
    <t>41-2022</t>
  </si>
  <si>
    <t>Parts Salespersons</t>
  </si>
  <si>
    <t>41-2031</t>
  </si>
  <si>
    <t>Retail Salespersons</t>
  </si>
  <si>
    <t>41-3011</t>
  </si>
  <si>
    <t>Advertising Sales Agents</t>
  </si>
  <si>
    <t>41-3021</t>
  </si>
  <si>
    <t>Insurance Sales Agents</t>
  </si>
  <si>
    <t>41-3031</t>
  </si>
  <si>
    <t>Securities, Commodities, and Financial Services Sales Agents</t>
  </si>
  <si>
    <t>41-3041</t>
  </si>
  <si>
    <t>Travel Agents</t>
  </si>
  <si>
    <t>41-3091</t>
  </si>
  <si>
    <t>Sales Representatives of Services, Except Advertising, Insurance, Financial Services, and Travel</t>
  </si>
  <si>
    <t>41-4011</t>
  </si>
  <si>
    <t>Sales Representatives, Wholesale and Manufacturing, Technical and Scientific Products</t>
  </si>
  <si>
    <t>41-4012</t>
  </si>
  <si>
    <t>Sales Representatives, Wholesale and Manufacturing, Except Technical and Scientific Products</t>
  </si>
  <si>
    <t>41-9011</t>
  </si>
  <si>
    <t>Demonstrators and Product Promoters</t>
  </si>
  <si>
    <t>41-9021</t>
  </si>
  <si>
    <t>Real Estate Brokers</t>
  </si>
  <si>
    <t>41-9031</t>
  </si>
  <si>
    <t>Sales Engineers</t>
  </si>
  <si>
    <t>41-9041</t>
  </si>
  <si>
    <t>Telemarketers</t>
  </si>
  <si>
    <t>41-9099</t>
  </si>
  <si>
    <t>Sales and Related Workers, All Other</t>
  </si>
  <si>
    <t>43-0000</t>
  </si>
  <si>
    <t>Office and Administrative Support Occupations</t>
  </si>
  <si>
    <t>43-1011</t>
  </si>
  <si>
    <t>First-Line Supervisors of Office and Administrative Support Workers</t>
  </si>
  <si>
    <t>43-2011</t>
  </si>
  <si>
    <t>Switchboard Operators, Including Answering Service</t>
  </si>
  <si>
    <t>43-2021</t>
  </si>
  <si>
    <t>Telephone Operators</t>
  </si>
  <si>
    <t>43-2099</t>
  </si>
  <si>
    <t>Communications Equipment Operators, All Other</t>
  </si>
  <si>
    <t>43-3011</t>
  </si>
  <si>
    <t>Bill and Account Collectors</t>
  </si>
  <si>
    <t>43-3021</t>
  </si>
  <si>
    <t>Billing and Posting Clerks</t>
  </si>
  <si>
    <t>43-3031</t>
  </si>
  <si>
    <t>Bookkeeping, Accounting, and Auditing Clerks</t>
  </si>
  <si>
    <t>43-3051</t>
  </si>
  <si>
    <t>Payroll and Timekeeping Clerks</t>
  </si>
  <si>
    <t>43-3061</t>
  </si>
  <si>
    <t>Procurement Clerks</t>
  </si>
  <si>
    <t>43-3071</t>
  </si>
  <si>
    <t>Tellers</t>
  </si>
  <si>
    <t>43-3099</t>
  </si>
  <si>
    <t>Financial Clerks, All Other</t>
  </si>
  <si>
    <t>43-4011</t>
  </si>
  <si>
    <t>Brokerage Clerks</t>
  </si>
  <si>
    <t>43-4031</t>
  </si>
  <si>
    <t>Court, Municipal, and License Clerks</t>
  </si>
  <si>
    <t>43-4041</t>
  </si>
  <si>
    <t>Credit Authorizers, Checkers, and Clerks</t>
  </si>
  <si>
    <t>43-4051</t>
  </si>
  <si>
    <t>Customer Service Representatives</t>
  </si>
  <si>
    <t>43-4061</t>
  </si>
  <si>
    <t>Eligibility Interviewers, Government Programs</t>
  </si>
  <si>
    <t>43-4071</t>
  </si>
  <si>
    <t>File Clerks</t>
  </si>
  <si>
    <t>43-4081</t>
  </si>
  <si>
    <t>Hotel, Motel, and Resort Desk Clerks</t>
  </si>
  <si>
    <t>43-4111</t>
  </si>
  <si>
    <t>Interviewers, Except Eligibility and Loan</t>
  </si>
  <si>
    <t>43-4121</t>
  </si>
  <si>
    <t>Library Assistants, Clerical</t>
  </si>
  <si>
    <t>43-4131</t>
  </si>
  <si>
    <t>Loan Interviewers and Clerks</t>
  </si>
  <si>
    <t>43-4141</t>
  </si>
  <si>
    <t>New Accounts Clerks</t>
  </si>
  <si>
    <t>43-4151</t>
  </si>
  <si>
    <t>Order Clerks</t>
  </si>
  <si>
    <t>43-4161</t>
  </si>
  <si>
    <t>Human Resources Assistants, Except Payroll and Timekeeping</t>
  </si>
  <si>
    <t>43-4171</t>
  </si>
  <si>
    <t>Receptionists and Information Clerks</t>
  </si>
  <si>
    <t>43-4181</t>
  </si>
  <si>
    <t>Reservation and Transportation Ticket Agents and Travel Clerks</t>
  </si>
  <si>
    <t>43-4199</t>
  </si>
  <si>
    <t>Information and Record Clerks, All Other</t>
  </si>
  <si>
    <t>43-5011</t>
  </si>
  <si>
    <t>Cargo and Freight Agents</t>
  </si>
  <si>
    <t>43-5021</t>
  </si>
  <si>
    <t>Couriers and Messengers</t>
  </si>
  <si>
    <t>43-5031</t>
  </si>
  <si>
    <t>Public Safety Telecommunicators</t>
  </si>
  <si>
    <t>43-5032</t>
  </si>
  <si>
    <t>Dispatchers, Except Police, Fire, and Ambulance</t>
  </si>
  <si>
    <t>43-5041</t>
  </si>
  <si>
    <t>Meter Readers, Utilities</t>
  </si>
  <si>
    <t>43-5051</t>
  </si>
  <si>
    <t>Postal Service Clerks</t>
  </si>
  <si>
    <t>43-5052</t>
  </si>
  <si>
    <t>Postal Service Mail Carriers</t>
  </si>
  <si>
    <t>43-5053</t>
  </si>
  <si>
    <t>Postal Service Mail Sorters, Processors, and Processing Machine Operators</t>
  </si>
  <si>
    <t>43-5061</t>
  </si>
  <si>
    <t>Production, Planning, and Expediting Clerks</t>
  </si>
  <si>
    <t>43-5071</t>
  </si>
  <si>
    <t>Shipping, Receiving, and Inventory Clerks</t>
  </si>
  <si>
    <t>43-5111</t>
  </si>
  <si>
    <t>Weighers, Measurers, Checkers, and Samplers, Recordkeeping</t>
  </si>
  <si>
    <t>43-6011</t>
  </si>
  <si>
    <t>Executive Secretaries and Executive Administrative Assistants</t>
  </si>
  <si>
    <t>43-6012</t>
  </si>
  <si>
    <t>Legal Secretaries and Administrative Assistants</t>
  </si>
  <si>
    <t>43-6013</t>
  </si>
  <si>
    <t>Medical Secretaries and Administrative Assistants</t>
  </si>
  <si>
    <t>43-6014</t>
  </si>
  <si>
    <t>Secretaries and Administrative Assistants, Except Legal, Medical, and Executive</t>
  </si>
  <si>
    <t>43-9021</t>
  </si>
  <si>
    <t>Data Entry Keyers</t>
  </si>
  <si>
    <t>43-9022</t>
  </si>
  <si>
    <t>Word Processors and Typists</t>
  </si>
  <si>
    <t>43-9031</t>
  </si>
  <si>
    <t>Desktop Publishers</t>
  </si>
  <si>
    <t>43-9041</t>
  </si>
  <si>
    <t>Insurance Claims and Policy Processing Clerks</t>
  </si>
  <si>
    <t>43-9051</t>
  </si>
  <si>
    <t>Mail Clerks and Mail Machine Operators, Except Postal Service</t>
  </si>
  <si>
    <t>43-9061</t>
  </si>
  <si>
    <t>Office Clerks, General</t>
  </si>
  <si>
    <t>43-9071</t>
  </si>
  <si>
    <t>Office Machine Operators, Except Computer</t>
  </si>
  <si>
    <t>43-9081</t>
  </si>
  <si>
    <t>Proofreaders and Copy Markers</t>
  </si>
  <si>
    <t>43-9111</t>
  </si>
  <si>
    <t>Statistical Assistants</t>
  </si>
  <si>
    <t>43-9199</t>
  </si>
  <si>
    <t>Office and Administrative Support Workers, All Other</t>
  </si>
  <si>
    <t>45-0000</t>
  </si>
  <si>
    <t>Farming, Fishing, and Forestry Occupations</t>
  </si>
  <si>
    <t>45-1011</t>
  </si>
  <si>
    <t>First-Line Supervisors of Farming, Fishing, and Forestry Workers</t>
  </si>
  <si>
    <t>45-2092</t>
  </si>
  <si>
    <t>Farmworkers and Laborers, Crop, Nursery, and Greenhouse</t>
  </si>
  <si>
    <t>45-2093</t>
  </si>
  <si>
    <t>Farmworkers, Farm, Ranch, and Aquacultural Animals</t>
  </si>
  <si>
    <t>45-4011</t>
  </si>
  <si>
    <t>Forest and Conservation Workers</t>
  </si>
  <si>
    <t>45-4022</t>
  </si>
  <si>
    <t>Logging Equipment Operators</t>
  </si>
  <si>
    <t>47-0000</t>
  </si>
  <si>
    <t>Construction and Extraction Occupations</t>
  </si>
  <si>
    <t>47-1011</t>
  </si>
  <si>
    <t>First-Line Supervisors of Construction Trades and Extraction Workers</t>
  </si>
  <si>
    <t>47-2021</t>
  </si>
  <si>
    <t>Brickmasons and Blockmasons</t>
  </si>
  <si>
    <t>47-2022</t>
  </si>
  <si>
    <t>Stonemasons</t>
  </si>
  <si>
    <t>47-2031</t>
  </si>
  <si>
    <t>Carpenters</t>
  </si>
  <si>
    <t>47-2041</t>
  </si>
  <si>
    <t>Carpet Installers</t>
  </si>
  <si>
    <t>47-2042</t>
  </si>
  <si>
    <t>Floor Layers, Except Carpet, Wood, and Hard Tiles</t>
  </si>
  <si>
    <t>47-2044</t>
  </si>
  <si>
    <t>Tile and Stone Setters</t>
  </si>
  <si>
    <t>47-2051</t>
  </si>
  <si>
    <t>Cement Masons and Concrete Finishers</t>
  </si>
  <si>
    <t>47-2061</t>
  </si>
  <si>
    <t>Construction Laborers</t>
  </si>
  <si>
    <t>47-2071</t>
  </si>
  <si>
    <t>Paving, Surfacing, and Tamping Equipment Operators</t>
  </si>
  <si>
    <t>47-2072</t>
  </si>
  <si>
    <t>Pile Driver Operators</t>
  </si>
  <si>
    <t>47-2073</t>
  </si>
  <si>
    <t>Operating Engineers and Other Construction Equipment Operators</t>
  </si>
  <si>
    <t>47-2081</t>
  </si>
  <si>
    <t>Drywall and Ceiling Tile Installers</t>
  </si>
  <si>
    <t>47-2082</t>
  </si>
  <si>
    <t>Tapers</t>
  </si>
  <si>
    <t>47-2111</t>
  </si>
  <si>
    <t>Electricians</t>
  </si>
  <si>
    <t>47-2121</t>
  </si>
  <si>
    <t>Glaziers</t>
  </si>
  <si>
    <t>47-2131</t>
  </si>
  <si>
    <t>Insulation Workers, Floor, Ceiling, and Wall</t>
  </si>
  <si>
    <t>47-2132</t>
  </si>
  <si>
    <t>Insulation Workers, Mechanical</t>
  </si>
  <si>
    <t>47-2141</t>
  </si>
  <si>
    <t>Painters, Construction and Maintenance</t>
  </si>
  <si>
    <t>47-2151</t>
  </si>
  <si>
    <t>Pipelayers</t>
  </si>
  <si>
    <t>47-2152</t>
  </si>
  <si>
    <t>Plumbers, Pipefitters, and Steamfitters</t>
  </si>
  <si>
    <t>47-2161</t>
  </si>
  <si>
    <t>Plasterers and Stucco Masons</t>
  </si>
  <si>
    <t>47-2181</t>
  </si>
  <si>
    <t>Roofers</t>
  </si>
  <si>
    <t>47-2211</t>
  </si>
  <si>
    <t>Sheet Metal Workers</t>
  </si>
  <si>
    <t>47-2221</t>
  </si>
  <si>
    <t>Structural Iron and Steel Workers</t>
  </si>
  <si>
    <t>47-2231</t>
  </si>
  <si>
    <t>Solar Photovoltaic Installers</t>
  </si>
  <si>
    <t>47-3011</t>
  </si>
  <si>
    <t>Helpers--Brickmasons, Blockmasons, Stonemasons, and Tile and Marble Setters</t>
  </si>
  <si>
    <t>47-3012</t>
  </si>
  <si>
    <t>Helpers--Carpenters</t>
  </si>
  <si>
    <t>47-3013</t>
  </si>
  <si>
    <t>Helpers--Electricians</t>
  </si>
  <si>
    <t>47-3015</t>
  </si>
  <si>
    <t>Helpers--Pipelayers, Plumbers, Pipefitters, and Steamfitters</t>
  </si>
  <si>
    <t>47-3019</t>
  </si>
  <si>
    <t>Helpers, Construction Trades, All Other</t>
  </si>
  <si>
    <t>47-4011</t>
  </si>
  <si>
    <t>Construction and Building Inspectors</t>
  </si>
  <si>
    <t>47-4021</t>
  </si>
  <si>
    <t>Elevator and Escalator Installers and Repairers</t>
  </si>
  <si>
    <t>47-4031</t>
  </si>
  <si>
    <t>Fence Erectors</t>
  </si>
  <si>
    <t>47-4041</t>
  </si>
  <si>
    <t>Hazardous Materials Removal Workers</t>
  </si>
  <si>
    <t>47-4051</t>
  </si>
  <si>
    <t>Highway Maintenance Workers</t>
  </si>
  <si>
    <t>47-4061</t>
  </si>
  <si>
    <t>Rail-Track Laying and Maintenance Equipment Operators</t>
  </si>
  <si>
    <t>47-4071</t>
  </si>
  <si>
    <t>Septic Tank Servicers and Sewer Pipe Cleaners</t>
  </si>
  <si>
    <t>47-4090</t>
  </si>
  <si>
    <t>Miscellaneous Construction and Related Workers</t>
  </si>
  <si>
    <t>47-5022</t>
  </si>
  <si>
    <t>Excavating and Loading Machine and Dragline Operators, Surface Mining</t>
  </si>
  <si>
    <t>47-5023</t>
  </si>
  <si>
    <t>Earth Drillers, Except Oil and Gas</t>
  </si>
  <si>
    <t>47-5032</t>
  </si>
  <si>
    <t>Explosives Workers, Ordnance Handling Experts, and Blasters</t>
  </si>
  <si>
    <t>47-5051</t>
  </si>
  <si>
    <t>Rock Splitters, Quarry</t>
  </si>
  <si>
    <t>49-0000</t>
  </si>
  <si>
    <t>Installation, Maintenance, and Repair Occupations</t>
  </si>
  <si>
    <t>49-1011</t>
  </si>
  <si>
    <t>First-Line Supervisors of Mechanics, Installers, and Repairers</t>
  </si>
  <si>
    <t>49-2011</t>
  </si>
  <si>
    <t>Computer, Automated Teller, and Office Machine Repairers</t>
  </si>
  <si>
    <t>49-2021</t>
  </si>
  <si>
    <t>Radio, Cellular, and Tower Equipment Installers and Repairers</t>
  </si>
  <si>
    <t>49-2022</t>
  </si>
  <si>
    <t>Telecommunications Equipment Installers and Repairers, Except Line Installers</t>
  </si>
  <si>
    <t>49-2091</t>
  </si>
  <si>
    <t>Avionics Technicians</t>
  </si>
  <si>
    <t>49-2092</t>
  </si>
  <si>
    <t>Electric Motor, Power Tool, and Related Repairers</t>
  </si>
  <si>
    <t>49-2093</t>
  </si>
  <si>
    <t>Electrical and Electronics Installers and Repairers, Transportation Equipment</t>
  </si>
  <si>
    <t>49-2094</t>
  </si>
  <si>
    <t>Electrical and Electronics Repairers, Commercial and Industrial Equipment</t>
  </si>
  <si>
    <t>49-2095</t>
  </si>
  <si>
    <t>Electrical and Electronics Repairers, Powerhouse, Substation, and Relay</t>
  </si>
  <si>
    <t>49-2096</t>
  </si>
  <si>
    <t>Electronic Equipment Installers and Repairers, Motor Vehicles</t>
  </si>
  <si>
    <t>49-2097</t>
  </si>
  <si>
    <t>Audiovisual Equipment Installers and Repairers</t>
  </si>
  <si>
    <t>49-2098</t>
  </si>
  <si>
    <t>Security and Fire Alarm Systems Installers</t>
  </si>
  <si>
    <t>49-3011</t>
  </si>
  <si>
    <t>Aircraft Mechanics and Service Technicians</t>
  </si>
  <si>
    <t>49-3021</t>
  </si>
  <si>
    <t>Automotive Body and Related Repairers</t>
  </si>
  <si>
    <t>49-3022</t>
  </si>
  <si>
    <t>Automotive Glass Installers and Repairers</t>
  </si>
  <si>
    <t>49-3023</t>
  </si>
  <si>
    <t>Automotive Service Technicians and Mechanics</t>
  </si>
  <si>
    <t>49-3031</t>
  </si>
  <si>
    <t>Bus and Truck Mechanics and Diesel Engine Specialists</t>
  </si>
  <si>
    <t>49-3041</t>
  </si>
  <si>
    <t>Farm Equipment Mechanics and Service Technicians</t>
  </si>
  <si>
    <t>49-3042</t>
  </si>
  <si>
    <t>Mobile Heavy Equipment Mechanics, Except Engines</t>
  </si>
  <si>
    <t>49-3043</t>
  </si>
  <si>
    <t>Rail Car Repairers</t>
  </si>
  <si>
    <t>49-3051</t>
  </si>
  <si>
    <t>Motorboat Mechanics and Service Technicians</t>
  </si>
  <si>
    <t>49-3052</t>
  </si>
  <si>
    <t>Motorcycle Mechanics</t>
  </si>
  <si>
    <t>49-3053</t>
  </si>
  <si>
    <t>Outdoor Power Equipment and Other Small Engine Mechanics</t>
  </si>
  <si>
    <t>49-3091</t>
  </si>
  <si>
    <t>Bicycle Repairers</t>
  </si>
  <si>
    <t>49-3092</t>
  </si>
  <si>
    <t>Recreational Vehicle Service Technicians</t>
  </si>
  <si>
    <t>49-3093</t>
  </si>
  <si>
    <t>Tire Repairers and Changers</t>
  </si>
  <si>
    <t>49-9011</t>
  </si>
  <si>
    <t>Mechanical Door Repairers</t>
  </si>
  <si>
    <t>49-9012</t>
  </si>
  <si>
    <t>Control and Valve Installers and Repairers, Except Mechanical Door</t>
  </si>
  <si>
    <t>49-9021</t>
  </si>
  <si>
    <t>Heating, Air Conditioning, and Refrigeration Mechanics and Installers</t>
  </si>
  <si>
    <t>49-9031</t>
  </si>
  <si>
    <t>Home Appliance Repairers</t>
  </si>
  <si>
    <t>49-9041</t>
  </si>
  <si>
    <t>Industrial Machinery Mechanics</t>
  </si>
  <si>
    <t>49-9043</t>
  </si>
  <si>
    <t>Maintenance Workers, Machinery</t>
  </si>
  <si>
    <t>49-9044</t>
  </si>
  <si>
    <t>Millwrights</t>
  </si>
  <si>
    <t>49-9051</t>
  </si>
  <si>
    <t>Electrical Power-Line Installers and Repairers</t>
  </si>
  <si>
    <t>49-9052</t>
  </si>
  <si>
    <t>Telecommunications Line Installers and Repairers</t>
  </si>
  <si>
    <t>49-9062</t>
  </si>
  <si>
    <t>Medical Equipment Repairers</t>
  </si>
  <si>
    <t>49-9063</t>
  </si>
  <si>
    <t>Musical Instrument Repairers and Tuners</t>
  </si>
  <si>
    <t>49-9069</t>
  </si>
  <si>
    <t>Precision Instrument and Equipment Repairers, All Other</t>
  </si>
  <si>
    <t>49-9071</t>
  </si>
  <si>
    <t>Maintenance and Repair Workers, General</t>
  </si>
  <si>
    <t>49-9091</t>
  </si>
  <si>
    <t>Coin, Vending, and Amusement Machine Servicers and Repairers</t>
  </si>
  <si>
    <t>49-9094</t>
  </si>
  <si>
    <t>Locksmiths and Safe Repairers</t>
  </si>
  <si>
    <t>49-9096</t>
  </si>
  <si>
    <t>Riggers</t>
  </si>
  <si>
    <t>49-9097</t>
  </si>
  <si>
    <t>Signal and Track Switch Repairers</t>
  </si>
  <si>
    <t>49-9098</t>
  </si>
  <si>
    <t>Helpers--Installation, Maintenance, and Repair Workers</t>
  </si>
  <si>
    <t>49-9099</t>
  </si>
  <si>
    <t>Installation, Maintenance, and Repair Workers, All Other</t>
  </si>
  <si>
    <t>51-0000</t>
  </si>
  <si>
    <t>Production Occupations</t>
  </si>
  <si>
    <t>51-1011</t>
  </si>
  <si>
    <t>First-Line Supervisors of Production and Operating Workers</t>
  </si>
  <si>
    <t>51-2021</t>
  </si>
  <si>
    <t>Coil Winders, Tapers, and Finishers</t>
  </si>
  <si>
    <t>51-2028</t>
  </si>
  <si>
    <t>Electrical, Electronic, and Electromechanical Assemblers, Except Coil Winders, Tapers, and Finishers</t>
  </si>
  <si>
    <t>51-2031</t>
  </si>
  <si>
    <t>Engine and Other Machine Assemblers</t>
  </si>
  <si>
    <t>51-2041</t>
  </si>
  <si>
    <t>Structural Metal Fabricators and Fitters</t>
  </si>
  <si>
    <t>51-2051</t>
  </si>
  <si>
    <t>Fiberglass Laminators and Fabricators</t>
  </si>
  <si>
    <t>51-2090</t>
  </si>
  <si>
    <t>Miscellaneous Assemblers and Fabricators</t>
  </si>
  <si>
    <t>51-3011</t>
  </si>
  <si>
    <t>Bakers</t>
  </si>
  <si>
    <t>51-3021</t>
  </si>
  <si>
    <t>Butchers and Meat Cutters</t>
  </si>
  <si>
    <t>51-3022</t>
  </si>
  <si>
    <t>Meat, Poultry, and Fish Cutters and Trimmers</t>
  </si>
  <si>
    <t>51-3023</t>
  </si>
  <si>
    <t>Slaughterers and Meat Packers</t>
  </si>
  <si>
    <t>51-3091</t>
  </si>
  <si>
    <t>Food and Tobacco Roasting, Baking, and Drying Machine Operators and Tenders</t>
  </si>
  <si>
    <t>51-3092</t>
  </si>
  <si>
    <t>Food Batchmakers</t>
  </si>
  <si>
    <t>51-3093</t>
  </si>
  <si>
    <t>Food Cooking Machine Operators and Tenders</t>
  </si>
  <si>
    <t>51-3099</t>
  </si>
  <si>
    <t>Food Processing Workers, All Other</t>
  </si>
  <si>
    <t>51-4021</t>
  </si>
  <si>
    <t>Extruding and Drawing Machine Setters, Operators, and Tenders, Metal and Plastic</t>
  </si>
  <si>
    <t>51-4022</t>
  </si>
  <si>
    <t>Forging Machine Setters, Operators, and Tenders, Metal and Plastic</t>
  </si>
  <si>
    <t>51-4023</t>
  </si>
  <si>
    <t>Rolling Machine Setters, Operators, and Tenders, Metal and Plastic</t>
  </si>
  <si>
    <t>51-4031</t>
  </si>
  <si>
    <t>Cutting, Punching, and Press Machine Setters, Operators, and Tenders, Metal and Plastic</t>
  </si>
  <si>
    <t>51-4032</t>
  </si>
  <si>
    <t>Drilling and Boring Machine Tool Setters, Operators, and Tenders, Metal and Plastic</t>
  </si>
  <si>
    <t>51-4033</t>
  </si>
  <si>
    <t>Grinding, Lapping, Polishing, and Buffing Machine Tool Setters, Operators, and Tenders, Metal and Plastic</t>
  </si>
  <si>
    <t>51-4034</t>
  </si>
  <si>
    <t>Lathe and Turning Machine Tool Setters, Operators, and Tenders, Metal and Plastic</t>
  </si>
  <si>
    <t>51-4035</t>
  </si>
  <si>
    <t>Milling and Planing Machine Setters, Operators, and Tenders, Metal and Plastic</t>
  </si>
  <si>
    <t>51-4041</t>
  </si>
  <si>
    <t>Machinists</t>
  </si>
  <si>
    <t>51-4051</t>
  </si>
  <si>
    <t>Metal-Refining Furnace Operators and Tenders</t>
  </si>
  <si>
    <t>51-4052</t>
  </si>
  <si>
    <t>Pourers and Casters, Metal</t>
  </si>
  <si>
    <t>51-4061</t>
  </si>
  <si>
    <t>Model Makers, Metal and Plastic</t>
  </si>
  <si>
    <t>51-4062</t>
  </si>
  <si>
    <t>Patternmakers, Metal and Plastic</t>
  </si>
  <si>
    <t>51-4071</t>
  </si>
  <si>
    <t>Foundry Mold and Coremakers</t>
  </si>
  <si>
    <t>51-4072</t>
  </si>
  <si>
    <t>Molding, Coremaking, and Casting Machine Setters, Operators, and Tenders, Metal and Plastic</t>
  </si>
  <si>
    <t>51-4081</t>
  </si>
  <si>
    <t>Multiple Machine Tool Setters, Operators, and Tenders, Metal and Plastic</t>
  </si>
  <si>
    <t>51-4111</t>
  </si>
  <si>
    <t>Tool and Die Makers</t>
  </si>
  <si>
    <t>51-4121</t>
  </si>
  <si>
    <t>Welders, Cutters, Solderers, and Brazers</t>
  </si>
  <si>
    <t>51-4122</t>
  </si>
  <si>
    <t>Welding, Soldering, and Brazing Machine Setters, Operators, and Tenders</t>
  </si>
  <si>
    <t>51-4191</t>
  </si>
  <si>
    <t>Heat Treating Equipment Setters, Operators, and Tenders, Metal and Plastic</t>
  </si>
  <si>
    <t>51-4192</t>
  </si>
  <si>
    <t>Layout Workers, Metal and Plastic</t>
  </si>
  <si>
    <t>51-4193</t>
  </si>
  <si>
    <t>Plating Machine Setters, Operators, and Tenders, Metal and Plastic</t>
  </si>
  <si>
    <t>51-4194</t>
  </si>
  <si>
    <t>Tool Grinders, Filers, and Sharpeners</t>
  </si>
  <si>
    <t>51-4199</t>
  </si>
  <si>
    <t>Metal Workers and Plastic Workers, All Other</t>
  </si>
  <si>
    <t>51-5111</t>
  </si>
  <si>
    <t>Prepress Technicians and Workers</t>
  </si>
  <si>
    <t>51-5112</t>
  </si>
  <si>
    <t>Printing Press Operators</t>
  </si>
  <si>
    <t>51-5113</t>
  </si>
  <si>
    <t>Print Binding and Finishing Workers</t>
  </si>
  <si>
    <t>51-6011</t>
  </si>
  <si>
    <t>Laundry and Dry-Cleaning Workers</t>
  </si>
  <si>
    <t>51-6021</t>
  </si>
  <si>
    <t>Pressers, Textile, Garment, and Related Materials</t>
  </si>
  <si>
    <t>51-6031</t>
  </si>
  <si>
    <t>Sewing Machine Operators</t>
  </si>
  <si>
    <t>51-6041</t>
  </si>
  <si>
    <t>Shoe and Leather Workers and Repairers</t>
  </si>
  <si>
    <t>51-6051</t>
  </si>
  <si>
    <t>Sewers, Hand</t>
  </si>
  <si>
    <t>51-6052</t>
  </si>
  <si>
    <t>Tailors, Dressmakers, and Custom Sewers</t>
  </si>
  <si>
    <t>51-6061</t>
  </si>
  <si>
    <t>Textile Bleaching and Dyeing Machine Operators and Tenders</t>
  </si>
  <si>
    <t>51-6062</t>
  </si>
  <si>
    <t>Textile Cutting Machine Setters, Operators, and Tenders</t>
  </si>
  <si>
    <t>51-6063</t>
  </si>
  <si>
    <t>Textile Knitting and Weaving Machine Setters, Operators, and Tenders</t>
  </si>
  <si>
    <t>51-6064</t>
  </si>
  <si>
    <t>Textile Winding, Twisting, and Drawing Out Machine Setters, Operators, and Tenders</t>
  </si>
  <si>
    <t>51-6092</t>
  </si>
  <si>
    <t>Fabric and Apparel Patternmakers</t>
  </si>
  <si>
    <t>51-6093</t>
  </si>
  <si>
    <t>Upholsterers</t>
  </si>
  <si>
    <t>51-6099</t>
  </si>
  <si>
    <t>Textile, Apparel, and Furnishings Workers, All Other</t>
  </si>
  <si>
    <t>51-7011</t>
  </si>
  <si>
    <t>Cabinetmakers and Bench Carpenters</t>
  </si>
  <si>
    <t>51-7021</t>
  </si>
  <si>
    <t>Furniture Finishers</t>
  </si>
  <si>
    <t>51-7041</t>
  </si>
  <si>
    <t>Sawing Machine Setters, Operators, and Tenders, Wood</t>
  </si>
  <si>
    <t>51-7042</t>
  </si>
  <si>
    <t>Woodworking Machine Setters, Operators, and Tenders, Except Sawing</t>
  </si>
  <si>
    <t>51-8013</t>
  </si>
  <si>
    <t>Power Plant Operators</t>
  </si>
  <si>
    <t>51-8021</t>
  </si>
  <si>
    <t>Stationary Engineers and Boiler Operators</t>
  </si>
  <si>
    <t>51-8031</t>
  </si>
  <si>
    <t>Water and Wastewater Treatment Plant and System Operators</t>
  </si>
  <si>
    <t>51-8091</t>
  </si>
  <si>
    <t>Chemical Plant and System Operators</t>
  </si>
  <si>
    <t>51-9011</t>
  </si>
  <si>
    <t>Chemical Equipment Operators and Tenders</t>
  </si>
  <si>
    <t>51-9012</t>
  </si>
  <si>
    <t>Separating, Filtering, Clarifying, Precipitating, and Still Machine Setters, Operators, and Tenders</t>
  </si>
  <si>
    <t>51-9021</t>
  </si>
  <si>
    <t>Crushing, Grinding, and Polishing Machine Setters, Operators, and Tenders</t>
  </si>
  <si>
    <t>51-9022</t>
  </si>
  <si>
    <t>Grinding and Polishing Workers, Hand</t>
  </si>
  <si>
    <t>51-9023</t>
  </si>
  <si>
    <t>Mixing and Blending Machine Setters, Operators, and Tenders</t>
  </si>
  <si>
    <t>51-9031</t>
  </si>
  <si>
    <t>Cutters and Trimmers, Hand</t>
  </si>
  <si>
    <t>51-9032</t>
  </si>
  <si>
    <t>Cutting and Slicing Machine Setters, Operators, and Tenders</t>
  </si>
  <si>
    <t>51-9041</t>
  </si>
  <si>
    <t>Extruding, Forming, Pressing, and Compacting Machine Setters, Operators, and Tenders</t>
  </si>
  <si>
    <t>51-9051</t>
  </si>
  <si>
    <t>Furnace, Kiln, Oven, Drier, and Kettle Operators and Tenders</t>
  </si>
  <si>
    <t>51-9061</t>
  </si>
  <si>
    <t>Inspectors, Testers, Sorters, Samplers, and Weighers</t>
  </si>
  <si>
    <t>51-9071</t>
  </si>
  <si>
    <t>Jewelers and Precious Stone and Metal Workers</t>
  </si>
  <si>
    <t>51-9081</t>
  </si>
  <si>
    <t>Dental Laboratory Technicians</t>
  </si>
  <si>
    <t>51-9082</t>
  </si>
  <si>
    <t>Medical Appliance Technicians</t>
  </si>
  <si>
    <t>51-9083</t>
  </si>
  <si>
    <t>Ophthalmic Laboratory Technicians</t>
  </si>
  <si>
    <t>51-9111</t>
  </si>
  <si>
    <t>Packaging and Filling Machine Operators and Tenders</t>
  </si>
  <si>
    <t>51-9123</t>
  </si>
  <si>
    <t>Painting, Coating, and Decorating Workers</t>
  </si>
  <si>
    <t>51-9124</t>
  </si>
  <si>
    <t>Coating, Painting, and Spraying Machine Setters, Operators, and Tenders</t>
  </si>
  <si>
    <t>51-9141</t>
  </si>
  <si>
    <t>Semiconductor Processing Technicians</t>
  </si>
  <si>
    <t>51-9151</t>
  </si>
  <si>
    <t>Photographic Process Workers and Processing Machine Operators</t>
  </si>
  <si>
    <t>51-9161</t>
  </si>
  <si>
    <t>Computer Numerically Controlled Tool Operators</t>
  </si>
  <si>
    <t>51-9162</t>
  </si>
  <si>
    <t>Computer Numerically Controlled Tool Programmers</t>
  </si>
  <si>
    <t>51-9191</t>
  </si>
  <si>
    <t>Adhesive Bonding Machine Operators and Tenders</t>
  </si>
  <si>
    <t>51-9192</t>
  </si>
  <si>
    <t>Cleaning, Washing, and Metal Pickling Equipment Operators and Tenders</t>
  </si>
  <si>
    <t>51-9193</t>
  </si>
  <si>
    <t>Cooling and Freezing Equipment Operators and Tenders</t>
  </si>
  <si>
    <t>51-9194</t>
  </si>
  <si>
    <t>Etchers and Engravers</t>
  </si>
  <si>
    <t>51-9195</t>
  </si>
  <si>
    <t>Molders, Shapers, and Casters, Except Metal and Plastic</t>
  </si>
  <si>
    <t>51-9196</t>
  </si>
  <si>
    <t>Paper Goods Machine Setters, Operators, and Tenders</t>
  </si>
  <si>
    <t>51-9198</t>
  </si>
  <si>
    <t>Helpers--Production Workers</t>
  </si>
  <si>
    <t>51-9199</t>
  </si>
  <si>
    <t>Production Workers, All Other</t>
  </si>
  <si>
    <t>53-0000</t>
  </si>
  <si>
    <t>Transportation and Material Moving Occupations</t>
  </si>
  <si>
    <t>53-1041</t>
  </si>
  <si>
    <t>Aircraft Cargo Handling Supervisors</t>
  </si>
  <si>
    <t>53-1047</t>
  </si>
  <si>
    <t>First-Line Supervisors of Transportation and Material Moving Workers, Except Aircraft Cargo Handling Supervisors</t>
  </si>
  <si>
    <t>53-2012</t>
  </si>
  <si>
    <t>Commercial Pilots</t>
  </si>
  <si>
    <t>53-2021</t>
  </si>
  <si>
    <t>Air Traffic Controllers</t>
  </si>
  <si>
    <t>53-2031</t>
  </si>
  <si>
    <t>Flight Attendants</t>
  </si>
  <si>
    <t>53-3011</t>
  </si>
  <si>
    <t>Ambulance Drivers and Attendants, Except Emergency Medical Technicians</t>
  </si>
  <si>
    <t>53-3031</t>
  </si>
  <si>
    <t>Driver/Sales Workers</t>
  </si>
  <si>
    <t>53-3032</t>
  </si>
  <si>
    <t>Heavy and Tractor-Trailer Truck Drivers</t>
  </si>
  <si>
    <t>53-3033</t>
  </si>
  <si>
    <t>Light Truck Drivers</t>
  </si>
  <si>
    <t>53-3051</t>
  </si>
  <si>
    <t>Bus Drivers, School</t>
  </si>
  <si>
    <t>53-3052</t>
  </si>
  <si>
    <t>Bus Drivers, Transit and Intercity</t>
  </si>
  <si>
    <t>53-3053</t>
  </si>
  <si>
    <t>Shuttle Drivers and Chauffeurs</t>
  </si>
  <si>
    <t>53-3054</t>
  </si>
  <si>
    <t>Taxi Drivers</t>
  </si>
  <si>
    <t>53-3099</t>
  </si>
  <si>
    <t>Motor Vehicle Operators, All Other</t>
  </si>
  <si>
    <t>53-4022</t>
  </si>
  <si>
    <t>Railroad Brake, Signal, and Switch Operators and Locomotive Firers</t>
  </si>
  <si>
    <t>53-4031</t>
  </si>
  <si>
    <t>Railroad Conductors and Yardmasters</t>
  </si>
  <si>
    <t>53-4041</t>
  </si>
  <si>
    <t>Subway and Streetcar Operators</t>
  </si>
  <si>
    <t>53-5011</t>
  </si>
  <si>
    <t>Sailors and Marine Oilers</t>
  </si>
  <si>
    <t>53-5021</t>
  </si>
  <si>
    <t>Captains, Mates, and Pilots of Water Vessels</t>
  </si>
  <si>
    <t>53-5022</t>
  </si>
  <si>
    <t>Motorboat Operators</t>
  </si>
  <si>
    <t>53-5031</t>
  </si>
  <si>
    <t>Ship Engineers</t>
  </si>
  <si>
    <t>53-6011</t>
  </si>
  <si>
    <t>Bridge and Lock Tenders</t>
  </si>
  <si>
    <t>53-6021</t>
  </si>
  <si>
    <t>Parking Attendants</t>
  </si>
  <si>
    <t>53-6031</t>
  </si>
  <si>
    <t>Automotive and Watercraft Service Attendants</t>
  </si>
  <si>
    <t>53-6032</t>
  </si>
  <si>
    <t>Aircraft Service Attendants</t>
  </si>
  <si>
    <t>53-6041</t>
  </si>
  <si>
    <t>Traffic Technicians</t>
  </si>
  <si>
    <t>53-6051</t>
  </si>
  <si>
    <t>Transportation Inspectors</t>
  </si>
  <si>
    <t>53-6061</t>
  </si>
  <si>
    <t>Passenger Attendants</t>
  </si>
  <si>
    <t>53-7011</t>
  </si>
  <si>
    <t>Conveyor Operators and Tenders</t>
  </si>
  <si>
    <t>53-7021</t>
  </si>
  <si>
    <t>Crane and Tower Operators</t>
  </si>
  <si>
    <t>53-7051</t>
  </si>
  <si>
    <t>Industrial Truck and Tractor Operators</t>
  </si>
  <si>
    <t>53-7061</t>
  </si>
  <si>
    <t>Cleaners of Vehicles and Equipment</t>
  </si>
  <si>
    <t>53-7062</t>
  </si>
  <si>
    <t>Laborers and Freight, Stock, and Material Movers, Hand</t>
  </si>
  <si>
    <t>53-7063</t>
  </si>
  <si>
    <t>Machine Feeders and Offbearers</t>
  </si>
  <si>
    <t>53-7064</t>
  </si>
  <si>
    <t>Packers and Packagers, Hand</t>
  </si>
  <si>
    <t>53-7065</t>
  </si>
  <si>
    <t>Stockers and Order Fillers</t>
  </si>
  <si>
    <t>53-7081</t>
  </si>
  <si>
    <t>Refuse and Recyclable Material Collectors</t>
  </si>
  <si>
    <t>53-7121</t>
  </si>
  <si>
    <t>Tank Car, Truck, and Ship Loaders</t>
  </si>
  <si>
    <t>53-7199</t>
  </si>
  <si>
    <t>Material Moving Workers, All Other</t>
  </si>
  <si>
    <t>Source:</t>
  </si>
  <si>
    <t>BLS / OES</t>
  </si>
  <si>
    <t>Position</t>
  </si>
  <si>
    <t>53 Percentile</t>
  </si>
  <si>
    <t>Common model titles (not all inclusive)</t>
  </si>
  <si>
    <t>Minimum Education and/or certification/Training/Experience</t>
  </si>
  <si>
    <t>BLS Occupational Code(s)</t>
  </si>
  <si>
    <t>Change</t>
  </si>
  <si>
    <t>Direct Care (hourly)</t>
  </si>
  <si>
    <t>Direct Care, Direct Care Blend, Non Specialized DC, Peer mentor, Family Specialist/ Partner</t>
  </si>
  <si>
    <t>High School diploma / GED / State Training</t>
  </si>
  <si>
    <t>Direct Care  (annual)</t>
  </si>
  <si>
    <t>Direct Care III (hourly)</t>
  </si>
  <si>
    <t>Direct Care Supervisor, Direct Care Bachelors</t>
  </si>
  <si>
    <t>Bachelors Level or 5+ years related experience</t>
  </si>
  <si>
    <t>21-1094, 21-1015, 21-1018, 21-1023, 39-1022</t>
  </si>
  <si>
    <t>Direct Care III (annual)</t>
  </si>
  <si>
    <t>Developmental Specialist,  Triage Specialist, Medical Assistant</t>
  </si>
  <si>
    <t>Certified Nursing Assistant  (hourly)</t>
  </si>
  <si>
    <t>Completed a state-approved education program and must pass their state’s competency exam. </t>
  </si>
  <si>
    <t>Certified Nursing Assistant  (annual)</t>
  </si>
  <si>
    <t xml:space="preserve">Case / Social Worker (hourly) </t>
  </si>
  <si>
    <t>BA level social worker, LSW, BSW</t>
  </si>
  <si>
    <t>Bachelors Level or 8+ years related experience</t>
  </si>
  <si>
    <t>Case / Social Worker (annual)</t>
  </si>
  <si>
    <t>LDAC1</t>
  </si>
  <si>
    <t>Case Manager / Social Worker / Clinical w/o independent License (hourly)</t>
  </si>
  <si>
    <t>LDAC2,  LMSW, LCSW</t>
  </si>
  <si>
    <t>Masters Level</t>
  </si>
  <si>
    <t>21-1021, 21-1019, 21-1022, 21-1029</t>
  </si>
  <si>
    <t>Case Manager / Social Worker / Clinical w/o independent License</t>
  </si>
  <si>
    <t>Clinical without Independent Licensure</t>
  </si>
  <si>
    <t>LPN (hourly)</t>
  </si>
  <si>
    <t>Complete a state approved nurse education program for licensed practical or licensed vocation nurse</t>
  </si>
  <si>
    <t>LPN (annual)</t>
  </si>
  <si>
    <t>Assistant Manager</t>
  </si>
  <si>
    <t>Clinical w/ Independent licensure (hourly)</t>
  </si>
  <si>
    <t>LPHA, LICSW, LMHC, LBHA, BCBA</t>
  </si>
  <si>
    <t xml:space="preserve">Masters with Licensure in Related Discipline </t>
  </si>
  <si>
    <t>19-3033, 21-1021, 21-1022, 19-3034</t>
  </si>
  <si>
    <t>Clinical w/ Independent licensure (annual)</t>
  </si>
  <si>
    <t>Dietician / Nutritionist (hourly)</t>
  </si>
  <si>
    <t xml:space="preserve">Bachelors Level </t>
  </si>
  <si>
    <t>Dietician / Nutritionist (annual)</t>
  </si>
  <si>
    <t>Program Management (hourly)</t>
  </si>
  <si>
    <t xml:space="preserve">Program manager, Program management, </t>
  </si>
  <si>
    <t>BA Level w/ 3+ years related work experience</t>
  </si>
  <si>
    <t>Program Management (annual)</t>
  </si>
  <si>
    <t>Program director</t>
  </si>
  <si>
    <t>Occupational Therapist (hourly) *</t>
  </si>
  <si>
    <t>Occupational Therapist (annual) *</t>
  </si>
  <si>
    <t>Physical Therapist (hourly)</t>
  </si>
  <si>
    <t>29-1129, 31-2021, 29-1123  (20%/20%/60%)</t>
  </si>
  <si>
    <t>Physical Therapist (annual)</t>
  </si>
  <si>
    <t>Clinical Manager / Psychologists (hourly)</t>
  </si>
  <si>
    <t>Clinical Manager, Clinical Director</t>
  </si>
  <si>
    <t>Masters with Licensure in Related Discipline and supervising/managerial related experience</t>
  </si>
  <si>
    <t>19-3033, 19-3034</t>
  </si>
  <si>
    <t>Clinical Manager /  Psychologists  (annual)</t>
  </si>
  <si>
    <t>Speech Language Pathologists (hourly) *</t>
  </si>
  <si>
    <t>Speech Language Pathologists (annual) *</t>
  </si>
  <si>
    <t>Registerd Nurse (BA) (hourly)</t>
  </si>
  <si>
    <t>Minimum of an associates degree in nursing, a diploma from an approved nursing program, or a Bachelors of Science in Nursing</t>
  </si>
  <si>
    <t>Registered Nurse (BA) (annual)</t>
  </si>
  <si>
    <t>Registerd Nurse (MA / APRN) (hourly)</t>
  </si>
  <si>
    <t>Minimum of a Masters of Science in one of the APRN roles. Must be licensed</t>
  </si>
  <si>
    <t>Registered Nurse (MA / APRN) (annual)</t>
  </si>
  <si>
    <r>
      <t xml:space="preserve">Clerical, Support &amp; Direct Care Relief Staff are benched to Direct Care </t>
    </r>
    <r>
      <rPr>
        <b/>
        <i/>
        <sz val="20"/>
        <color theme="1"/>
        <rFont val="Calibri"/>
        <family val="2"/>
        <scheme val="minor"/>
      </rPr>
      <t>**</t>
    </r>
  </si>
  <si>
    <t xml:space="preserve">Tax and Fringe =  </t>
  </si>
  <si>
    <t xml:space="preserve">Terminal leave, and  retirement.  Does include Paid Family Medical Leave tax.
Includes and additional 2% to be used at providers descretion for retirement and/or other benefits
</t>
  </si>
  <si>
    <t>Admin Allocation</t>
  </si>
  <si>
    <t>C.257 Benchmark</t>
  </si>
  <si>
    <t>Misc. BLS benchmarks</t>
  </si>
  <si>
    <t>Psychiatrist *</t>
  </si>
  <si>
    <t>M2021 BLS  NAICS 623200 (Nat'l)   Intellectual and Developmental Disability,   Residential, Mental Health, and Substance Abuse Facilities</t>
  </si>
  <si>
    <t>Medical Director</t>
  </si>
  <si>
    <t>Food Service I</t>
  </si>
  <si>
    <t>Benchmarked to Direct Care</t>
  </si>
  <si>
    <t>Food Service II</t>
  </si>
  <si>
    <t>Average of benchmarks Direct Care and Direct Care III</t>
  </si>
  <si>
    <t>Food Service III</t>
  </si>
  <si>
    <t>Benchmarked to Direct Care III</t>
  </si>
  <si>
    <t>Maintenence I</t>
  </si>
  <si>
    <t>Maintenence II</t>
  </si>
  <si>
    <t>Maintenence III</t>
  </si>
  <si>
    <t>Important Notes</t>
  </si>
  <si>
    <t>C.257 Title</t>
  </si>
  <si>
    <t>HOURLY MEDIAN</t>
  </si>
  <si>
    <t>ANNUAL MEDIAN</t>
  </si>
  <si>
    <t>Direct Care</t>
  </si>
  <si>
    <t>H_PCT53</t>
  </si>
  <si>
    <t>A_PCT53</t>
  </si>
  <si>
    <t>CN A</t>
  </si>
  <si>
    <t>DC III</t>
  </si>
  <si>
    <t>Caseworker</t>
  </si>
  <si>
    <t xml:space="preserve">Case Mgr / Clinical MA Lvl </t>
  </si>
  <si>
    <t>LICSW</t>
  </si>
  <si>
    <t>Clinical Manager</t>
  </si>
  <si>
    <t>Clinical, Counseling Psychologists</t>
  </si>
  <si>
    <t>LPN</t>
  </si>
  <si>
    <t>RN</t>
  </si>
  <si>
    <t>APRN</t>
  </si>
  <si>
    <t>Mgmt</t>
  </si>
  <si>
    <t>Social and Comminuty Service Managers</t>
  </si>
  <si>
    <t>Bachelors Degree</t>
  </si>
  <si>
    <t>Associates from an accredited program</t>
  </si>
  <si>
    <t xml:space="preserve">Occupational Therapists </t>
  </si>
  <si>
    <t>Masters Degree</t>
  </si>
  <si>
    <t>(25% /25% /50% Split )</t>
  </si>
  <si>
    <t>(20% /20% /60% Split )</t>
  </si>
  <si>
    <t>H_53rd</t>
  </si>
  <si>
    <t>H_63rd</t>
  </si>
  <si>
    <t>H_PCT63</t>
  </si>
  <si>
    <t>A_PCT63</t>
  </si>
  <si>
    <t>53rd Percentile</t>
  </si>
  <si>
    <t>63rd Percentile</t>
  </si>
  <si>
    <t xml:space="preserve">75th Percentile </t>
  </si>
  <si>
    <t xml:space="preserve">Benchmarked to FY25 (proposed) Commonwealth (office of the Comptroller) T&amp;F rate, less </t>
  </si>
  <si>
    <t xml:space="preserve">
21-1093, 31-1120, 31-2022, 31-9099</t>
  </si>
  <si>
    <t xml:space="preserve"> 31-1131</t>
  </si>
  <si>
    <t xml:space="preserve">
29-1129, 31-2011, 29-1122 (25%/25%/50%)</t>
  </si>
  <si>
    <t xml:space="preserve">
29-1129, 29-1127</t>
  </si>
  <si>
    <t>21-1021, 21-1019</t>
  </si>
  <si>
    <t>Figures with a single asterisk utilize the May 2021 BLS / OEWS information at 53rd percentile because the exact same information for May 2023 indicates a decrease at the 53rd percentile</t>
  </si>
  <si>
    <t>M2023 BLS  Occ Code 49-0000 and 49-9071 (average)</t>
  </si>
  <si>
    <t>M2023 BLS  Occ Code 49-9099</t>
  </si>
  <si>
    <t>M2023 BLS  Occ Code 37-0000</t>
  </si>
  <si>
    <t>M2023 BLS  (29-1222 Physicians) National Annual Mean</t>
  </si>
  <si>
    <t>M2023 BLS  Occ Code 29-1071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</si>
</sst>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409]mmmm\ d\,\ yyyy;@"/>
    <numFmt numFmtId="166" formatCode="&quot;$&quot;#,##0.00"/>
    <numFmt numFmtId="167" formatCode="&quot;$&quot;#,##0"/>
    <numFmt numFmtId="168" formatCode="_(&quot;$&quot;* #,##0_);_(&quot;$&quot;* \(#,##0\);_(&quot;$&quot;* &quot;-&quot;??_);_(@_)"/>
    <numFmt numFmtId="169" formatCode="_(* #,##0_);_(* \(#,##0\);_(* &quot;-&quot;??_);_(@_)"/>
  </numFmts>
  <fonts count="25" x14ac:knownFonts="1">
    <font>
      <sz val="11"/>
      <color theme="1"/>
      <name val="Calibri"/>
      <family val="2"/>
      <scheme val="minor"/>
    </font>
    <font>
      <sz val="11"/>
      <name val="Calibri"/>
      <family val="2"/>
    </font>
    <font>
      <sz val="11"/>
      <color theme="1"/>
      <name val="Calibri"/>
      <family val="2"/>
      <scheme val="minor"/>
    </font>
    <font>
      <sz val="10"/>
      <name val="Arial"/>
      <family val="2"/>
    </font>
    <font>
      <b/>
      <sz val="16"/>
      <name val="Arial"/>
      <family val="2"/>
    </font>
    <font>
      <b/>
      <sz val="11"/>
      <name val="Arial"/>
      <family val="2"/>
    </font>
    <font>
      <sz val="11"/>
      <name val="Arial"/>
      <family val="2"/>
    </font>
    <font>
      <b/>
      <sz val="10"/>
      <name val="Arial"/>
      <family val="2"/>
    </font>
    <font>
      <b/>
      <sz val="12"/>
      <name val="Arial"/>
      <family val="2"/>
    </font>
    <font>
      <sz val="12"/>
      <name val="Arial"/>
      <family val="2"/>
    </font>
    <font>
      <sz val="10"/>
      <color theme="1"/>
      <name val="Arial"/>
      <family val="2"/>
    </font>
    <font>
      <b/>
      <sz val="13"/>
      <name val="Arial"/>
      <family val="2"/>
    </font>
    <font>
      <b/>
      <sz val="11"/>
      <color theme="1"/>
      <name val="Calibri"/>
      <family val="2"/>
      <scheme val="minor"/>
    </font>
    <font>
      <sz val="20"/>
      <color theme="1"/>
      <name val="Calibri"/>
      <family val="2"/>
      <scheme val="minor"/>
    </font>
    <font>
      <b/>
      <sz val="20"/>
      <name val="Calibri"/>
      <family val="2"/>
      <scheme val="minor"/>
    </font>
    <font>
      <b/>
      <sz val="20"/>
      <color rgb="FFFF0000"/>
      <name val="Calibri"/>
      <family val="2"/>
      <scheme val="minor"/>
    </font>
    <font>
      <b/>
      <sz val="20"/>
      <color theme="1"/>
      <name val="Calibri"/>
      <family val="2"/>
      <scheme val="minor"/>
    </font>
    <font>
      <b/>
      <i/>
      <sz val="20"/>
      <color theme="1"/>
      <name val="Calibri"/>
      <family val="2"/>
      <scheme val="minor"/>
    </font>
    <font>
      <i/>
      <sz val="20"/>
      <color theme="1"/>
      <name val="Calibri"/>
      <family val="2"/>
      <scheme val="minor"/>
    </font>
    <font>
      <b/>
      <sz val="12"/>
      <color indexed="81"/>
      <name val="Tahoma"/>
      <family val="2"/>
    </font>
    <font>
      <sz val="10"/>
      <color indexed="81"/>
      <name val="Tahoma"/>
      <family val="2"/>
    </font>
    <font>
      <u/>
      <sz val="11"/>
      <color theme="10"/>
      <name val="Calibri"/>
      <family val="2"/>
      <scheme val="minor"/>
    </font>
    <font>
      <sz val="8"/>
      <color rgb="FF000000"/>
      <name val="Arial"/>
      <family val="2"/>
    </font>
    <font>
      <sz val="8"/>
      <color rgb="FF333333"/>
      <name val="Tahoma"/>
      <family val="2"/>
    </font>
    <font>
      <sz val="8"/>
      <color rgb="FF333333"/>
      <name val="Arial"/>
      <family val="2"/>
    </font>
  </fonts>
  <fills count="11">
    <fill>
      <patternFill patternType="none"/>
    </fill>
    <fill>
      <patternFill patternType="gray125"/>
    </fill>
    <fill>
      <patternFill patternType="solid">
        <fgColor theme="6"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CC99FF"/>
        <bgColor indexed="64"/>
      </patternFill>
    </fill>
    <fill>
      <patternFill patternType="solid">
        <fgColor rgb="FFFF6600"/>
        <bgColor indexed="64"/>
      </patternFill>
    </fill>
    <fill>
      <patternFill patternType="solid">
        <fgColor theme="7" tint="0.79998168889431442"/>
        <bgColor indexed="64"/>
      </patternFill>
    </fill>
    <fill>
      <patternFill patternType="solid">
        <fgColor rgb="FFFFFF00"/>
        <bgColor indexed="64"/>
      </patternFill>
    </fill>
  </fills>
  <borders count="12">
    <border>
      <left/>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double">
        <color indexed="64"/>
      </bottom>
      <diagonal/>
    </border>
  </borders>
  <cellStyleXfs count="11">
    <xf numFmtId="0" fontId="0" fillId="0" borderId="0"/>
    <xf numFmtId="0" fontId="1" fillId="0" borderId="0"/>
    <xf numFmtId="0" fontId="3" fillId="0" borderId="0"/>
    <xf numFmtId="0" fontId="3" fillId="0" borderId="0"/>
    <xf numFmtId="0" fontId="2" fillId="0" borderId="0"/>
    <xf numFmtId="0" fontId="1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1" fillId="0" borderId="0" applyNumberFormat="0" applyFill="0" applyBorder="0" applyAlignment="0" applyProtection="0"/>
  </cellStyleXfs>
  <cellXfs count="193">
    <xf numFmtId="0" fontId="0" fillId="0" borderId="0" xfId="0"/>
    <xf numFmtId="0" fontId="0" fillId="0" borderId="0" xfId="0" applyAlignment="1">
      <alignment horizontal="center"/>
    </xf>
    <xf numFmtId="0" fontId="4" fillId="0" borderId="0" xfId="2" applyFont="1"/>
    <xf numFmtId="0" fontId="3" fillId="0" borderId="0" xfId="2" applyAlignment="1">
      <alignment wrapText="1"/>
    </xf>
    <xf numFmtId="0" fontId="3" fillId="0" borderId="0" xfId="2"/>
    <xf numFmtId="0" fontId="5" fillId="0" borderId="0" xfId="2" applyFont="1"/>
    <xf numFmtId="0" fontId="6" fillId="0" borderId="0" xfId="2" applyFont="1"/>
    <xf numFmtId="0" fontId="6" fillId="0" borderId="0" xfId="2" applyFont="1" applyAlignment="1">
      <alignment wrapText="1"/>
    </xf>
    <xf numFmtId="0" fontId="8" fillId="0" borderId="0" xfId="2" applyFont="1" applyAlignment="1">
      <alignment wrapText="1"/>
    </xf>
    <xf numFmtId="0" fontId="9" fillId="0" borderId="0" xfId="2" applyFont="1"/>
    <xf numFmtId="0" fontId="3" fillId="0" borderId="1" xfId="2" applyBorder="1" applyAlignment="1">
      <alignment wrapText="1"/>
    </xf>
    <xf numFmtId="0" fontId="3" fillId="0" borderId="1" xfId="2" applyBorder="1" applyAlignment="1">
      <alignment vertical="center" wrapText="1"/>
    </xf>
    <xf numFmtId="0" fontId="3" fillId="0" borderId="1" xfId="2" applyBorder="1"/>
    <xf numFmtId="1" fontId="3" fillId="0" borderId="1" xfId="2" applyNumberFormat="1" applyBorder="1" applyAlignment="1">
      <alignment wrapText="1"/>
    </xf>
    <xf numFmtId="0" fontId="3" fillId="0" borderId="0" xfId="4" applyFont="1" applyAlignment="1">
      <alignment vertical="center" wrapText="1"/>
    </xf>
    <xf numFmtId="0" fontId="10" fillId="0" borderId="1" xfId="5" applyBorder="1" applyAlignment="1">
      <alignment vertical="center" wrapText="1"/>
    </xf>
    <xf numFmtId="0" fontId="11" fillId="0" borderId="0" xfId="2" applyFont="1" applyAlignment="1">
      <alignment wrapText="1"/>
    </xf>
    <xf numFmtId="0" fontId="11" fillId="0" borderId="0" xfId="2" applyFont="1"/>
    <xf numFmtId="0" fontId="3" fillId="0" borderId="0" xfId="5" applyFont="1"/>
    <xf numFmtId="0" fontId="10" fillId="0" borderId="0" xfId="5" applyAlignment="1">
      <alignment wrapText="1"/>
    </xf>
    <xf numFmtId="3" fontId="0" fillId="0" borderId="0" xfId="0" applyNumberFormat="1" applyAlignment="1">
      <alignment horizontal="right"/>
    </xf>
    <xf numFmtId="164" fontId="0" fillId="0" borderId="0" xfId="0" applyNumberFormat="1" applyAlignment="1">
      <alignment horizontal="right"/>
    </xf>
    <xf numFmtId="2" fontId="0" fillId="0" borderId="0" xfId="0" applyNumberFormat="1" applyAlignment="1">
      <alignment horizontal="right"/>
    </xf>
    <xf numFmtId="0" fontId="13" fillId="0" borderId="0" xfId="9" applyFont="1"/>
    <xf numFmtId="0" fontId="14" fillId="0" borderId="0" xfId="9" applyFont="1" applyAlignment="1">
      <alignment horizontal="center"/>
    </xf>
    <xf numFmtId="0" fontId="13" fillId="0" borderId="0" xfId="9" applyFont="1" applyAlignment="1">
      <alignment wrapText="1"/>
    </xf>
    <xf numFmtId="8" fontId="13" fillId="0" borderId="0" xfId="9" applyNumberFormat="1" applyFont="1"/>
    <xf numFmtId="17" fontId="15" fillId="0" borderId="0" xfId="9" applyNumberFormat="1" applyFont="1" applyAlignment="1">
      <alignment horizontal="center"/>
    </xf>
    <xf numFmtId="165" fontId="16" fillId="0" borderId="0" xfId="9" applyNumberFormat="1" applyFont="1" applyAlignment="1">
      <alignment horizontal="left" vertical="top"/>
    </xf>
    <xf numFmtId="0" fontId="16" fillId="0" borderId="0" xfId="9" applyFont="1" applyAlignment="1">
      <alignment horizontal="center"/>
    </xf>
    <xf numFmtId="0" fontId="16" fillId="0" borderId="0" xfId="9" applyFont="1"/>
    <xf numFmtId="9" fontId="16" fillId="0" borderId="0" xfId="9" applyNumberFormat="1" applyFont="1" applyAlignment="1">
      <alignment horizontal="center" wrapText="1"/>
    </xf>
    <xf numFmtId="0" fontId="16" fillId="0" borderId="0" xfId="9" applyFont="1" applyAlignment="1">
      <alignment horizontal="left" wrapText="1"/>
    </xf>
    <xf numFmtId="8" fontId="13" fillId="0" borderId="0" xfId="9" applyNumberFormat="1" applyFont="1" applyAlignment="1">
      <alignment horizontal="right"/>
    </xf>
    <xf numFmtId="0" fontId="17" fillId="0" borderId="2" xfId="9" applyFont="1" applyBorder="1"/>
    <xf numFmtId="166" fontId="13" fillId="0" borderId="3" xfId="9" applyNumberFormat="1" applyFont="1" applyBorder="1" applyAlignment="1">
      <alignment horizontal="center"/>
    </xf>
    <xf numFmtId="0" fontId="13" fillId="0" borderId="4" xfId="9" applyFont="1" applyBorder="1"/>
    <xf numFmtId="8" fontId="13" fillId="0" borderId="5" xfId="9" applyNumberFormat="1" applyFont="1" applyBorder="1"/>
    <xf numFmtId="166" fontId="13" fillId="0" borderId="0" xfId="9" applyNumberFormat="1" applyFont="1" applyAlignment="1">
      <alignment horizontal="center"/>
    </xf>
    <xf numFmtId="0" fontId="17" fillId="0" borderId="6" xfId="9" applyFont="1" applyBorder="1"/>
    <xf numFmtId="167" fontId="13" fillId="0" borderId="7" xfId="9" applyNumberFormat="1" applyFont="1" applyBorder="1" applyAlignment="1">
      <alignment horizontal="center"/>
    </xf>
    <xf numFmtId="0" fontId="13" fillId="0" borderId="7" xfId="9" applyFont="1" applyBorder="1"/>
    <xf numFmtId="167" fontId="13" fillId="0" borderId="0" xfId="9" applyNumberFormat="1" applyFont="1" applyAlignment="1">
      <alignment horizontal="center"/>
    </xf>
    <xf numFmtId="0" fontId="13" fillId="0" borderId="2" xfId="9" applyFont="1" applyBorder="1"/>
    <xf numFmtId="0" fontId="13" fillId="0" borderId="9" xfId="9" applyFont="1" applyBorder="1"/>
    <xf numFmtId="0" fontId="13" fillId="0" borderId="6" xfId="9" applyFont="1" applyBorder="1"/>
    <xf numFmtId="0" fontId="13" fillId="0" borderId="2" xfId="9" applyFont="1" applyBorder="1" applyAlignment="1">
      <alignment wrapText="1"/>
    </xf>
    <xf numFmtId="0" fontId="13" fillId="0" borderId="6" xfId="9" applyFont="1" applyBorder="1" applyAlignment="1">
      <alignment wrapText="1"/>
    </xf>
    <xf numFmtId="166" fontId="13" fillId="0" borderId="4" xfId="9" applyNumberFormat="1" applyFont="1" applyBorder="1" applyAlignment="1">
      <alignment horizontal="center"/>
    </xf>
    <xf numFmtId="0" fontId="17" fillId="0" borderId="9" xfId="9" applyFont="1" applyBorder="1"/>
    <xf numFmtId="167" fontId="13" fillId="0" borderId="0" xfId="9" applyNumberFormat="1" applyFont="1"/>
    <xf numFmtId="0" fontId="18" fillId="0" borderId="0" xfId="9" applyFont="1" applyAlignment="1">
      <alignment horizontal="right" wrapText="1"/>
    </xf>
    <xf numFmtId="0" fontId="13" fillId="0" borderId="0" xfId="9" applyFont="1" applyAlignment="1">
      <alignment horizontal="center"/>
    </xf>
    <xf numFmtId="0" fontId="13" fillId="0" borderId="0" xfId="9" applyFont="1" applyAlignment="1">
      <alignment horizontal="right"/>
    </xf>
    <xf numFmtId="10" fontId="13" fillId="0" borderId="0" xfId="8" applyNumberFormat="1" applyFont="1" applyAlignment="1">
      <alignment horizontal="center"/>
    </xf>
    <xf numFmtId="9" fontId="13" fillId="0" borderId="0" xfId="8" applyFont="1" applyAlignment="1">
      <alignment horizontal="center"/>
    </xf>
    <xf numFmtId="9" fontId="13" fillId="0" borderId="0" xfId="8" applyFont="1"/>
    <xf numFmtId="0" fontId="17" fillId="0" borderId="0" xfId="9" applyFont="1" applyAlignment="1">
      <alignment horizontal="right"/>
    </xf>
    <xf numFmtId="6" fontId="13" fillId="0" borderId="0" xfId="9" applyNumberFormat="1" applyFont="1" applyAlignment="1">
      <alignment horizontal="center"/>
    </xf>
    <xf numFmtId="0" fontId="16" fillId="0" borderId="0" xfId="9" applyFont="1" applyAlignment="1">
      <alignment horizontal="right"/>
    </xf>
    <xf numFmtId="0" fontId="12" fillId="0" borderId="0" xfId="0" applyFont="1" applyAlignment="1">
      <alignment horizontal="left"/>
    </xf>
    <xf numFmtId="166" fontId="12" fillId="0" borderId="0" xfId="0" applyNumberFormat="1" applyFont="1" applyAlignment="1">
      <alignment horizontal="center"/>
    </xf>
    <xf numFmtId="0" fontId="12" fillId="0" borderId="0" xfId="0" applyFont="1"/>
    <xf numFmtId="167" fontId="12" fillId="0" borderId="0" xfId="0" applyNumberFormat="1" applyFont="1" applyAlignment="1">
      <alignment horizontal="center"/>
    </xf>
    <xf numFmtId="0" fontId="12" fillId="0" borderId="0" xfId="0" applyFont="1" applyAlignment="1">
      <alignment horizontal="center"/>
    </xf>
    <xf numFmtId="0" fontId="0" fillId="0" borderId="0" xfId="0" applyAlignment="1">
      <alignment horizontal="left"/>
    </xf>
    <xf numFmtId="168" fontId="0" fillId="0" borderId="0" xfId="7" applyNumberFormat="1" applyFont="1" applyAlignment="1">
      <alignment horizontal="right"/>
    </xf>
    <xf numFmtId="166" fontId="0" fillId="0" borderId="0" xfId="0" applyNumberFormat="1"/>
    <xf numFmtId="167" fontId="0" fillId="0" borderId="0" xfId="0" applyNumberFormat="1"/>
    <xf numFmtId="168" fontId="0" fillId="0" borderId="11" xfId="7" applyNumberFormat="1" applyFont="1" applyBorder="1" applyAlignment="1">
      <alignment horizontal="right"/>
    </xf>
    <xf numFmtId="166" fontId="0" fillId="0" borderId="11" xfId="0" applyNumberFormat="1" applyBorder="1"/>
    <xf numFmtId="167" fontId="0" fillId="0" borderId="11" xfId="0" applyNumberFormat="1" applyBorder="1"/>
    <xf numFmtId="44" fontId="12" fillId="2" borderId="0" xfId="7" applyFont="1" applyFill="1"/>
    <xf numFmtId="168" fontId="12" fillId="2" borderId="0" xfId="7" applyNumberFormat="1" applyFont="1" applyFill="1"/>
    <xf numFmtId="10" fontId="0" fillId="0" borderId="0" xfId="8" applyNumberFormat="1" applyFont="1"/>
    <xf numFmtId="169" fontId="2" fillId="0" borderId="11" xfId="6" applyNumberFormat="1" applyFont="1" applyFill="1" applyBorder="1" applyAlignment="1">
      <alignment horizontal="right"/>
    </xf>
    <xf numFmtId="44" fontId="0" fillId="0" borderId="0" xfId="7" applyFont="1" applyAlignment="1">
      <alignment horizontal="right"/>
    </xf>
    <xf numFmtId="44" fontId="0" fillId="0" borderId="0" xfId="0" applyNumberFormat="1"/>
    <xf numFmtId="168" fontId="0" fillId="0" borderId="0" xfId="0" applyNumberFormat="1"/>
    <xf numFmtId="44" fontId="0" fillId="0" borderId="11" xfId="7" applyFont="1" applyBorder="1" applyAlignment="1">
      <alignment horizontal="right"/>
    </xf>
    <xf numFmtId="44" fontId="2" fillId="0" borderId="0" xfId="7" applyFont="1" applyFill="1" applyAlignment="1">
      <alignment horizontal="right"/>
    </xf>
    <xf numFmtId="168" fontId="2" fillId="0" borderId="0" xfId="7" applyNumberFormat="1" applyFont="1" applyFill="1" applyAlignment="1">
      <alignment horizontal="right"/>
    </xf>
    <xf numFmtId="44" fontId="2" fillId="0" borderId="11" xfId="7" applyFont="1" applyFill="1" applyBorder="1" applyAlignment="1">
      <alignment horizontal="right"/>
    </xf>
    <xf numFmtId="168" fontId="2" fillId="0" borderId="11" xfId="7" applyNumberFormat="1" applyFont="1" applyFill="1" applyBorder="1" applyAlignment="1">
      <alignment horizontal="right"/>
    </xf>
    <xf numFmtId="44" fontId="12" fillId="2" borderId="0" xfId="0" applyNumberFormat="1" applyFont="1" applyFill="1"/>
    <xf numFmtId="168" fontId="12" fillId="2" borderId="0" xfId="0" applyNumberFormat="1" applyFont="1" applyFill="1"/>
    <xf numFmtId="166" fontId="12" fillId="2" borderId="0" xfId="7" applyNumberFormat="1" applyFont="1" applyFill="1" applyAlignment="1">
      <alignment horizontal="right"/>
    </xf>
    <xf numFmtId="167" fontId="12" fillId="2" borderId="0" xfId="7" applyNumberFormat="1" applyFont="1" applyFill="1" applyAlignment="1">
      <alignment horizontal="right"/>
    </xf>
    <xf numFmtId="17" fontId="0" fillId="0" borderId="0" xfId="0" quotePrefix="1" applyNumberFormat="1" applyAlignment="1">
      <alignment horizontal="left"/>
    </xf>
    <xf numFmtId="0" fontId="21" fillId="0" borderId="0" xfId="10" applyFill="1" applyBorder="1" applyAlignment="1">
      <alignment horizontal="left" vertical="center" wrapText="1"/>
    </xf>
    <xf numFmtId="0" fontId="22" fillId="0" borderId="0" xfId="0" applyFont="1" applyAlignment="1">
      <alignment vertical="center" wrapText="1"/>
    </xf>
    <xf numFmtId="3" fontId="22" fillId="0" borderId="0" xfId="0" applyNumberFormat="1" applyFont="1" applyAlignment="1">
      <alignment vertical="center" wrapText="1"/>
    </xf>
    <xf numFmtId="0" fontId="23" fillId="0" borderId="0" xfId="0" applyFont="1" applyAlignment="1">
      <alignment horizontal="left" vertical="center" wrapText="1"/>
    </xf>
    <xf numFmtId="0" fontId="24" fillId="0" borderId="0" xfId="0" applyFont="1" applyAlignment="1">
      <alignment horizontal="left" vertical="center" wrapText="1" indent="1"/>
    </xf>
    <xf numFmtId="0" fontId="21" fillId="0" borderId="0" xfId="10" applyAlignment="1">
      <alignment horizontal="left" vertical="center" wrapText="1"/>
    </xf>
    <xf numFmtId="44" fontId="0" fillId="2" borderId="0" xfId="7" applyFont="1" applyFill="1" applyAlignment="1">
      <alignment horizontal="right"/>
    </xf>
    <xf numFmtId="44" fontId="0" fillId="0" borderId="0" xfId="7" applyFont="1" applyFill="1" applyAlignment="1">
      <alignment horizontal="right"/>
    </xf>
    <xf numFmtId="168" fontId="0" fillId="0" borderId="0" xfId="7" applyNumberFormat="1" applyFont="1" applyFill="1" applyAlignment="1">
      <alignment horizontal="right"/>
    </xf>
    <xf numFmtId="44" fontId="0" fillId="0" borderId="7" xfId="7" applyFont="1" applyFill="1" applyBorder="1" applyAlignment="1">
      <alignment horizontal="right"/>
    </xf>
    <xf numFmtId="168" fontId="0" fillId="0" borderId="7" xfId="7" applyNumberFormat="1" applyFont="1" applyFill="1" applyBorder="1" applyAlignment="1">
      <alignment horizontal="right"/>
    </xf>
    <xf numFmtId="0" fontId="0" fillId="0" borderId="0" xfId="0" applyAlignment="1">
      <alignment horizontal="right"/>
    </xf>
    <xf numFmtId="44" fontId="0" fillId="2" borderId="0" xfId="7" applyFont="1" applyFill="1" applyBorder="1" applyAlignment="1">
      <alignment horizontal="right"/>
    </xf>
    <xf numFmtId="168" fontId="0" fillId="2" borderId="0" xfId="7" applyNumberFormat="1" applyFont="1" applyFill="1" applyBorder="1" applyAlignment="1">
      <alignment horizontal="center"/>
    </xf>
    <xf numFmtId="167" fontId="0" fillId="0" borderId="0" xfId="0" applyNumberFormat="1" applyAlignment="1">
      <alignment horizontal="center"/>
    </xf>
    <xf numFmtId="44" fontId="0" fillId="0" borderId="0" xfId="7" applyFont="1" applyFill="1" applyBorder="1" applyAlignment="1">
      <alignment horizontal="right"/>
    </xf>
    <xf numFmtId="168" fontId="0" fillId="0" borderId="0" xfId="7" applyNumberFormat="1" applyFont="1" applyFill="1" applyBorder="1" applyAlignment="1">
      <alignment horizontal="right"/>
    </xf>
    <xf numFmtId="44" fontId="0" fillId="2" borderId="0" xfId="7" applyFont="1" applyFill="1"/>
    <xf numFmtId="168" fontId="0" fillId="2" borderId="0" xfId="7" applyNumberFormat="1" applyFont="1" applyFill="1" applyAlignment="1">
      <alignment horizontal="center"/>
    </xf>
    <xf numFmtId="44" fontId="0" fillId="0" borderId="0" xfId="7" applyFont="1"/>
    <xf numFmtId="168" fontId="0" fillId="0" borderId="0" xfId="7" applyNumberFormat="1" applyFont="1"/>
    <xf numFmtId="168" fontId="0" fillId="2" borderId="0" xfId="7" applyNumberFormat="1" applyFont="1" applyFill="1"/>
    <xf numFmtId="0" fontId="0" fillId="3" borderId="0" xfId="0" applyFill="1"/>
    <xf numFmtId="0" fontId="0" fillId="3" borderId="0" xfId="0" applyFill="1" applyAlignment="1">
      <alignment horizontal="center"/>
    </xf>
    <xf numFmtId="2" fontId="0" fillId="3" borderId="0" xfId="0" applyNumberFormat="1" applyFill="1" applyAlignment="1">
      <alignment horizontal="right"/>
    </xf>
    <xf numFmtId="3" fontId="0" fillId="3" borderId="0" xfId="0" applyNumberFormat="1" applyFill="1" applyAlignment="1">
      <alignment horizontal="right"/>
    </xf>
    <xf numFmtId="164" fontId="0" fillId="3" borderId="0" xfId="0" applyNumberFormat="1" applyFill="1" applyAlignment="1">
      <alignment horizontal="right"/>
    </xf>
    <xf numFmtId="44" fontId="0" fillId="3" borderId="0" xfId="7" applyFont="1" applyFill="1"/>
    <xf numFmtId="2" fontId="0" fillId="0" borderId="11" xfId="0" applyNumberFormat="1" applyBorder="1" applyAlignment="1">
      <alignment horizontal="right"/>
    </xf>
    <xf numFmtId="43" fontId="2" fillId="0" borderId="11" xfId="6" applyFont="1" applyFill="1" applyBorder="1" applyAlignment="1">
      <alignment horizontal="right"/>
    </xf>
    <xf numFmtId="44" fontId="13" fillId="4" borderId="3" xfId="7" applyFont="1" applyFill="1" applyBorder="1" applyAlignment="1">
      <alignment horizontal="center"/>
    </xf>
    <xf numFmtId="44" fontId="13" fillId="4" borderId="7" xfId="7" applyFont="1" applyFill="1" applyBorder="1" applyAlignment="1">
      <alignment horizontal="center"/>
    </xf>
    <xf numFmtId="44" fontId="13" fillId="4" borderId="0" xfId="7" applyFont="1" applyFill="1" applyAlignment="1">
      <alignment horizontal="center"/>
    </xf>
    <xf numFmtId="44" fontId="13" fillId="4" borderId="4" xfId="7" applyFont="1" applyFill="1" applyBorder="1" applyAlignment="1">
      <alignment horizontal="center"/>
    </xf>
    <xf numFmtId="168" fontId="13" fillId="4" borderId="0" xfId="7" applyNumberFormat="1" applyFont="1" applyFill="1" applyAlignment="1">
      <alignment horizontal="center"/>
    </xf>
    <xf numFmtId="168" fontId="13" fillId="4" borderId="7" xfId="7" applyNumberFormat="1" applyFont="1" applyFill="1" applyBorder="1" applyAlignment="1">
      <alignment horizontal="center"/>
    </xf>
    <xf numFmtId="44" fontId="0" fillId="0" borderId="0" xfId="7" applyFont="1" applyFill="1"/>
    <xf numFmtId="6" fontId="13" fillId="0" borderId="5" xfId="9" applyNumberFormat="1" applyFont="1" applyBorder="1"/>
    <xf numFmtId="10" fontId="13" fillId="0" borderId="0" xfId="8" applyNumberFormat="1" applyFont="1"/>
    <xf numFmtId="0" fontId="0" fillId="5" borderId="0" xfId="0" applyFill="1"/>
    <xf numFmtId="0" fontId="0" fillId="5" borderId="0" xfId="0" applyFill="1" applyAlignment="1">
      <alignment horizontal="center"/>
    </xf>
    <xf numFmtId="2" fontId="0" fillId="5" borderId="0" xfId="0" applyNumberFormat="1" applyFill="1" applyAlignment="1">
      <alignment horizontal="right"/>
    </xf>
    <xf numFmtId="3" fontId="0" fillId="5" borderId="0" xfId="0" applyNumberFormat="1" applyFill="1" applyAlignment="1">
      <alignment horizontal="right"/>
    </xf>
    <xf numFmtId="164" fontId="0" fillId="5" borderId="0" xfId="0" applyNumberFormat="1" applyFill="1" applyAlignment="1">
      <alignment horizontal="right"/>
    </xf>
    <xf numFmtId="44" fontId="0" fillId="5" borderId="0" xfId="7" applyFont="1" applyFill="1"/>
    <xf numFmtId="0" fontId="0" fillId="6" borderId="0" xfId="0" applyFill="1"/>
    <xf numFmtId="0" fontId="0" fillId="6" borderId="0" xfId="0" applyFill="1" applyAlignment="1">
      <alignment horizontal="center"/>
    </xf>
    <xf numFmtId="2" fontId="0" fillId="6" borderId="0" xfId="0" applyNumberFormat="1" applyFill="1" applyAlignment="1">
      <alignment horizontal="right"/>
    </xf>
    <xf numFmtId="3" fontId="0" fillId="6" borderId="0" xfId="0" applyNumberFormat="1" applyFill="1" applyAlignment="1">
      <alignment horizontal="right"/>
    </xf>
    <xf numFmtId="164" fontId="0" fillId="6" borderId="0" xfId="0" applyNumberFormat="1" applyFill="1" applyAlignment="1">
      <alignment horizontal="right"/>
    </xf>
    <xf numFmtId="44" fontId="0" fillId="6" borderId="0" xfId="7" applyFont="1" applyFill="1"/>
    <xf numFmtId="44" fontId="0" fillId="0" borderId="11" xfId="0" applyNumberFormat="1" applyBorder="1"/>
    <xf numFmtId="168" fontId="0" fillId="0" borderId="11" xfId="0" applyNumberFormat="1" applyBorder="1"/>
    <xf numFmtId="168" fontId="0" fillId="0" borderId="11" xfId="7" applyNumberFormat="1" applyFont="1" applyBorder="1"/>
    <xf numFmtId="44" fontId="0" fillId="0" borderId="11" xfId="7" applyFont="1" applyBorder="1"/>
    <xf numFmtId="44" fontId="12" fillId="0" borderId="0" xfId="7" applyFont="1" applyAlignment="1">
      <alignment horizontal="center"/>
    </xf>
    <xf numFmtId="168" fontId="12" fillId="0" borderId="0" xfId="7" applyNumberFormat="1" applyFont="1" applyAlignment="1">
      <alignment horizontal="center"/>
    </xf>
    <xf numFmtId="0" fontId="0" fillId="7" borderId="0" xfId="0" applyFill="1"/>
    <xf numFmtId="0" fontId="0" fillId="7" borderId="0" xfId="0" applyFill="1" applyAlignment="1">
      <alignment horizontal="center"/>
    </xf>
    <xf numFmtId="2" fontId="0" fillId="7" borderId="0" xfId="0" applyNumberFormat="1" applyFill="1" applyAlignment="1">
      <alignment horizontal="right"/>
    </xf>
    <xf numFmtId="3" fontId="0" fillId="7" borderId="0" xfId="0" applyNumberFormat="1" applyFill="1" applyAlignment="1">
      <alignment horizontal="right"/>
    </xf>
    <xf numFmtId="164" fontId="0" fillId="7" borderId="0" xfId="0" applyNumberFormat="1" applyFill="1" applyAlignment="1">
      <alignment horizontal="right"/>
    </xf>
    <xf numFmtId="44" fontId="0" fillId="7" borderId="0" xfId="7" applyFont="1" applyFill="1"/>
    <xf numFmtId="44" fontId="0" fillId="0" borderId="0" xfId="8" applyNumberFormat="1" applyFont="1"/>
    <xf numFmtId="0" fontId="0" fillId="8" borderId="0" xfId="0" applyFill="1"/>
    <xf numFmtId="0" fontId="0" fillId="8" borderId="0" xfId="0" applyFill="1" applyAlignment="1">
      <alignment horizontal="center"/>
    </xf>
    <xf numFmtId="2" fontId="0" fillId="8" borderId="0" xfId="0" applyNumberFormat="1" applyFill="1" applyAlignment="1">
      <alignment horizontal="right"/>
    </xf>
    <xf numFmtId="3" fontId="0" fillId="8" borderId="0" xfId="0" applyNumberFormat="1" applyFill="1" applyAlignment="1">
      <alignment horizontal="right"/>
    </xf>
    <xf numFmtId="164" fontId="0" fillId="8" borderId="0" xfId="0" applyNumberFormat="1" applyFill="1" applyAlignment="1">
      <alignment horizontal="right"/>
    </xf>
    <xf numFmtId="44" fontId="0" fillId="8" borderId="0" xfId="7" applyFont="1" applyFill="1"/>
    <xf numFmtId="0" fontId="0" fillId="9" borderId="0" xfId="0" applyFill="1"/>
    <xf numFmtId="0" fontId="0" fillId="9" borderId="0" xfId="0" applyFill="1" applyAlignment="1">
      <alignment horizontal="center"/>
    </xf>
    <xf numFmtId="2" fontId="0" fillId="9" borderId="0" xfId="0" applyNumberFormat="1" applyFill="1" applyAlignment="1">
      <alignment horizontal="right"/>
    </xf>
    <xf numFmtId="3" fontId="0" fillId="9" borderId="0" xfId="0" applyNumberFormat="1" applyFill="1" applyAlignment="1">
      <alignment horizontal="right"/>
    </xf>
    <xf numFmtId="164" fontId="0" fillId="9" borderId="0" xfId="0" applyNumberFormat="1" applyFill="1" applyAlignment="1">
      <alignment horizontal="right"/>
    </xf>
    <xf numFmtId="44" fontId="0" fillId="9" borderId="0" xfId="7" applyFont="1" applyFill="1"/>
    <xf numFmtId="168" fontId="0" fillId="2" borderId="0" xfId="7" applyNumberFormat="1" applyFont="1" applyFill="1" applyAlignment="1">
      <alignment horizontal="right"/>
    </xf>
    <xf numFmtId="44" fontId="0" fillId="0" borderId="11" xfId="8" applyNumberFormat="1" applyFont="1" applyBorder="1"/>
    <xf numFmtId="166" fontId="0" fillId="0" borderId="0" xfId="8" applyNumberFormat="1" applyFont="1"/>
    <xf numFmtId="10" fontId="15" fillId="0" borderId="0" xfId="9" applyNumberFormat="1" applyFont="1"/>
    <xf numFmtId="0" fontId="0" fillId="10" borderId="0" xfId="0" applyFill="1"/>
    <xf numFmtId="0" fontId="0" fillId="10" borderId="0" xfId="0" applyFill="1" applyAlignment="1">
      <alignment horizontal="center"/>
    </xf>
    <xf numFmtId="2" fontId="0" fillId="10" borderId="0" xfId="0" applyNumberFormat="1" applyFill="1" applyAlignment="1">
      <alignment horizontal="right"/>
    </xf>
    <xf numFmtId="3" fontId="0" fillId="10" borderId="0" xfId="0" applyNumberFormat="1" applyFill="1" applyAlignment="1">
      <alignment horizontal="right"/>
    </xf>
    <xf numFmtId="164" fontId="0" fillId="10" borderId="0" xfId="0" applyNumberFormat="1" applyFill="1" applyAlignment="1">
      <alignment horizontal="right"/>
    </xf>
    <xf numFmtId="44" fontId="0" fillId="10" borderId="0" xfId="7" applyFont="1" applyFill="1"/>
    <xf numFmtId="44" fontId="0" fillId="9" borderId="0" xfId="0" applyNumberFormat="1" applyFill="1"/>
    <xf numFmtId="0" fontId="13" fillId="0" borderId="5" xfId="9" applyFont="1" applyBorder="1" applyAlignment="1">
      <alignment horizontal="left" vertical="center" wrapText="1"/>
    </xf>
    <xf numFmtId="0" fontId="13" fillId="0" borderId="8" xfId="9" applyFont="1" applyBorder="1" applyAlignment="1">
      <alignment horizontal="left" vertical="center" wrapText="1"/>
    </xf>
    <xf numFmtId="0" fontId="13" fillId="0" borderId="4" xfId="9" applyFont="1" applyBorder="1" applyAlignment="1">
      <alignment horizontal="left" vertical="top" wrapText="1"/>
    </xf>
    <xf numFmtId="0" fontId="13" fillId="0" borderId="7" xfId="9" applyFont="1" applyBorder="1" applyAlignment="1">
      <alignment horizontal="left" vertical="top" wrapText="1"/>
    </xf>
    <xf numFmtId="0" fontId="13" fillId="0" borderId="10" xfId="9" applyFont="1" applyBorder="1" applyAlignment="1">
      <alignment horizontal="left" vertical="center" wrapText="1"/>
    </xf>
    <xf numFmtId="49" fontId="13" fillId="0" borderId="5" xfId="9" applyNumberFormat="1" applyFont="1" applyBorder="1" applyAlignment="1">
      <alignment horizontal="left" vertical="center" wrapText="1"/>
    </xf>
    <xf numFmtId="49" fontId="13" fillId="0" borderId="8" xfId="9" applyNumberFormat="1" applyFont="1" applyBorder="1" applyAlignment="1">
      <alignment horizontal="left" vertical="center" wrapText="1"/>
    </xf>
    <xf numFmtId="0" fontId="13" fillId="0" borderId="4" xfId="9" applyFont="1" applyBorder="1" applyAlignment="1">
      <alignment vertical="top" wrapText="1"/>
    </xf>
    <xf numFmtId="0" fontId="13" fillId="0" borderId="7" xfId="9" applyFont="1" applyBorder="1" applyAlignment="1">
      <alignment vertical="top" wrapText="1"/>
    </xf>
    <xf numFmtId="0" fontId="13" fillId="0" borderId="0" xfId="9" applyFont="1" applyAlignment="1">
      <alignment horizontal="left" vertical="top" wrapText="1"/>
    </xf>
    <xf numFmtId="0" fontId="13" fillId="0" borderId="0" xfId="9" applyFont="1" applyAlignment="1">
      <alignment horizontal="center"/>
    </xf>
    <xf numFmtId="0" fontId="15" fillId="0" borderId="0" xfId="9" applyFont="1" applyAlignment="1">
      <alignment horizontal="center"/>
    </xf>
    <xf numFmtId="166"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7" fillId="0" borderId="0" xfId="3" applyFont="1" applyAlignment="1">
      <alignment horizontal="left"/>
    </xf>
    <xf numFmtId="0" fontId="3" fillId="0" borderId="0" xfId="2" applyAlignment="1">
      <alignment horizontal="center" wrapText="1"/>
    </xf>
  </cellXfs>
  <cellStyles count="11">
    <cellStyle name="Comma" xfId="6" builtinId="3"/>
    <cellStyle name="Currency" xfId="7" builtinId="4"/>
    <cellStyle name="Hyperlink" xfId="10" builtinId="8"/>
    <cellStyle name="Normal" xfId="0" builtinId="0"/>
    <cellStyle name="Normal 2" xfId="1" xr:uid="{00000000-0005-0000-0000-000001000000}"/>
    <cellStyle name="Normal 2 2" xfId="2" xr:uid="{959C0F25-8FF2-405D-9804-C0690FAE8036}"/>
    <cellStyle name="Normal 3 2" xfId="5" xr:uid="{895BC198-2AD1-4F16-9398-17B5150B3869}"/>
    <cellStyle name="Normal 3 3" xfId="4" xr:uid="{63D0F3D4-71B4-4E9B-AC12-5117D69E48BB}"/>
    <cellStyle name="Normal 4" xfId="3" xr:uid="{CB2EBB07-CE37-44A2-993F-170E26DFE133}"/>
    <cellStyle name="Normal 5" xfId="9" xr:uid="{D380A4A4-1607-4278-A5EA-12B396757E6E}"/>
    <cellStyle name="Percent" xfId="8" builtinId="5"/>
  </cellStyles>
  <dxfs count="0"/>
  <tableStyles count="0" defaultTableStyle="TableStyleMedium2" defaultPivotStyle="PivotStyleLight16"/>
  <colors>
    <mruColors>
      <color rgb="FFFF660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Implementation%20&amp;%20Benchmarks\C.257%20%20BLS%20M2022%2053rd.xlsx" TargetMode="External"/><Relationship Id="rId1" Type="http://schemas.openxmlformats.org/officeDocument/2006/relationships/externalLinkPath" Target="file:///X:\Administrative%20Services-POS%20Policy%20Office\Rate%20Setting\Implementation%20&amp;%20Benchmarks\C.257%20%20BLS%20M2022%2053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row r="150">
          <cell r="E150" t="str">
            <v>Clinical and Counseling Psychologists</v>
          </cell>
        </row>
        <row r="151">
          <cell r="E151" t="str">
            <v>School Psychologists</v>
          </cell>
        </row>
        <row r="179">
          <cell r="D179" t="str">
            <v>21-1029</v>
          </cell>
          <cell r="E179" t="str">
            <v>Social Workers, All Other</v>
          </cell>
        </row>
      </sheetData>
      <sheetData sheetId="3"/>
      <sheetData sheetId="4"/>
      <sheetData sheetId="5"/>
      <sheetData sheetId="6"/>
      <sheetData sheetId="7"/>
      <sheetData sheetId="8"/>
      <sheetData sheetId="9"/>
      <sheetData sheetId="10">
        <row r="6">
          <cell r="M6">
            <v>26.19</v>
          </cell>
        </row>
        <row r="7">
          <cell r="D7">
            <v>59890</v>
          </cell>
          <cell r="N7">
            <v>60545.472000000002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3AB74-67EC-4B62-A5FE-09C810567E3D}">
  <dimension ref="A1:X742"/>
  <sheetViews>
    <sheetView topLeftCell="E1" workbookViewId="0">
      <pane ySplit="1" topLeftCell="A179" activePane="bottomLeft" state="frozen"/>
      <selection pane="bottomLeft" activeCell="O181" sqref="O181"/>
    </sheetView>
  </sheetViews>
  <sheetFormatPr defaultRowHeight="15" x14ac:dyDescent="0.25"/>
  <cols>
    <col min="1" max="1" width="11.7109375" customWidth="1"/>
    <col min="2" max="2" width="28.28515625" customWidth="1"/>
    <col min="3" max="3" width="11.7109375" style="1" customWidth="1"/>
    <col min="4" max="4" width="40.7109375" customWidth="1"/>
    <col min="5" max="6" width="14.42578125" customWidth="1"/>
    <col min="7" max="7" width="14.42578125" hidden="1" customWidth="1"/>
    <col min="8" max="11" width="14.42578125" customWidth="1"/>
    <col min="12" max="12" width="11.7109375" customWidth="1"/>
    <col min="13" max="13" width="9.140625" customWidth="1"/>
    <col min="15" max="15" width="10.5703125" style="108" bestFit="1" customWidth="1"/>
    <col min="18" max="18" width="12.5703125" bestFit="1" customWidth="1"/>
  </cols>
  <sheetData>
    <row r="1" spans="1:24" x14ac:dyDescent="0.25">
      <c r="A1" s="1" t="s">
        <v>3</v>
      </c>
      <c r="B1" s="1" t="s">
        <v>4</v>
      </c>
      <c r="C1" s="1" t="s">
        <v>6</v>
      </c>
      <c r="D1" s="1" t="s">
        <v>7</v>
      </c>
      <c r="E1" s="1" t="s">
        <v>8</v>
      </c>
      <c r="F1" s="1" t="s">
        <v>0</v>
      </c>
      <c r="G1" s="1" t="s">
        <v>9</v>
      </c>
      <c r="H1" s="1" t="s">
        <v>10</v>
      </c>
      <c r="I1" s="1" t="s">
        <v>11</v>
      </c>
      <c r="J1" s="1" t="s">
        <v>12</v>
      </c>
      <c r="K1" s="1" t="s">
        <v>13</v>
      </c>
      <c r="L1" s="1" t="s">
        <v>14</v>
      </c>
      <c r="O1" s="108" t="s">
        <v>1693</v>
      </c>
      <c r="P1" t="s">
        <v>1694</v>
      </c>
      <c r="W1">
        <v>0.53</v>
      </c>
      <c r="X1">
        <v>0.63</v>
      </c>
    </row>
    <row r="2" spans="1:24" x14ac:dyDescent="0.25">
      <c r="A2" t="s">
        <v>94</v>
      </c>
      <c r="B2" t="s">
        <v>95</v>
      </c>
      <c r="C2" s="1" t="s">
        <v>99</v>
      </c>
      <c r="D2" t="s">
        <v>100</v>
      </c>
      <c r="E2" s="22">
        <v>77.150000000000006</v>
      </c>
      <c r="F2" s="20">
        <v>160460</v>
      </c>
      <c r="G2" s="21">
        <v>0.6</v>
      </c>
      <c r="H2" s="22">
        <v>31.9</v>
      </c>
      <c r="I2" s="22">
        <v>46.33</v>
      </c>
      <c r="J2" s="22">
        <v>65.59</v>
      </c>
      <c r="K2" s="22">
        <v>97.1</v>
      </c>
      <c r="L2" s="22" t="s">
        <v>101</v>
      </c>
      <c r="O2" s="108">
        <f t="shared" ref="O2:O65" si="0">_xlfn.PERCENTILE.INC((H2:L2),$W$1)</f>
        <v>57.693399999999997</v>
      </c>
      <c r="P2" s="108">
        <f t="shared" ref="P2:P65" si="1">_xlfn.PERCENTILE.INC((H2:L2),$X$1)</f>
        <v>63.471400000000003</v>
      </c>
    </row>
    <row r="3" spans="1:24" x14ac:dyDescent="0.25">
      <c r="A3" t="s">
        <v>94</v>
      </c>
      <c r="B3" t="s">
        <v>95</v>
      </c>
      <c r="C3" s="1" t="s">
        <v>103</v>
      </c>
      <c r="D3" t="s">
        <v>104</v>
      </c>
      <c r="E3" s="22">
        <v>72.05</v>
      </c>
      <c r="F3" s="20">
        <v>149870</v>
      </c>
      <c r="G3" s="21">
        <v>1.2</v>
      </c>
      <c r="H3" s="22">
        <v>26.98</v>
      </c>
      <c r="I3" s="22">
        <v>38.11</v>
      </c>
      <c r="J3" s="22">
        <v>58.02</v>
      </c>
      <c r="K3" s="22">
        <v>86.49</v>
      </c>
      <c r="L3" s="22" t="s">
        <v>101</v>
      </c>
      <c r="O3" s="108">
        <f t="shared" si="0"/>
        <v>49.856899999999996</v>
      </c>
      <c r="P3" s="108">
        <f t="shared" si="1"/>
        <v>55.829900000000009</v>
      </c>
    </row>
    <row r="4" spans="1:24" x14ac:dyDescent="0.25">
      <c r="A4" t="s">
        <v>94</v>
      </c>
      <c r="B4" t="s">
        <v>95</v>
      </c>
      <c r="C4" s="1" t="s">
        <v>105</v>
      </c>
      <c r="D4" t="s">
        <v>106</v>
      </c>
      <c r="E4" s="22">
        <v>65.819999999999993</v>
      </c>
      <c r="F4" s="20">
        <v>136910</v>
      </c>
      <c r="G4" s="21">
        <v>10.199999999999999</v>
      </c>
      <c r="H4" s="22">
        <v>37.35</v>
      </c>
      <c r="I4" s="22">
        <v>40.58</v>
      </c>
      <c r="J4" s="22">
        <v>58.56</v>
      </c>
      <c r="K4" s="22">
        <v>85.82</v>
      </c>
      <c r="L4" s="22">
        <v>110.14</v>
      </c>
      <c r="O4" s="108">
        <f t="shared" si="0"/>
        <v>61.831200000000003</v>
      </c>
      <c r="P4" s="108">
        <f t="shared" si="1"/>
        <v>72.735199999999992</v>
      </c>
    </row>
    <row r="5" spans="1:24" x14ac:dyDescent="0.25">
      <c r="A5" t="s">
        <v>94</v>
      </c>
      <c r="B5" t="s">
        <v>95</v>
      </c>
      <c r="C5" s="1" t="s">
        <v>107</v>
      </c>
      <c r="D5" t="s">
        <v>108</v>
      </c>
      <c r="E5" s="22">
        <v>86.59</v>
      </c>
      <c r="F5" s="20">
        <v>180120</v>
      </c>
      <c r="G5" s="21">
        <v>1.3</v>
      </c>
      <c r="H5" s="22">
        <v>44.07</v>
      </c>
      <c r="I5" s="22">
        <v>63.19</v>
      </c>
      <c r="J5" s="22">
        <v>81.72</v>
      </c>
      <c r="K5" s="22">
        <v>103.13</v>
      </c>
      <c r="L5" s="22" t="s">
        <v>101</v>
      </c>
      <c r="O5" s="108">
        <f t="shared" si="0"/>
        <v>74.122699999999995</v>
      </c>
      <c r="P5" s="108">
        <f t="shared" si="1"/>
        <v>79.681700000000006</v>
      </c>
    </row>
    <row r="6" spans="1:24" x14ac:dyDescent="0.25">
      <c r="A6" t="s">
        <v>94</v>
      </c>
      <c r="B6" t="s">
        <v>95</v>
      </c>
      <c r="C6" s="1" t="s">
        <v>109</v>
      </c>
      <c r="D6" t="s">
        <v>110</v>
      </c>
      <c r="E6" s="22">
        <v>82.88</v>
      </c>
      <c r="F6" s="20">
        <v>172390</v>
      </c>
      <c r="G6" s="21">
        <v>2.7</v>
      </c>
      <c r="H6" s="22">
        <v>37.51</v>
      </c>
      <c r="I6" s="22">
        <v>50.99</v>
      </c>
      <c r="J6" s="22">
        <v>75.17</v>
      </c>
      <c r="K6" s="22">
        <v>103.8</v>
      </c>
      <c r="L6" s="22" t="s">
        <v>101</v>
      </c>
      <c r="O6" s="108">
        <f t="shared" si="0"/>
        <v>65.256199999999993</v>
      </c>
      <c r="P6" s="108">
        <f t="shared" si="1"/>
        <v>72.510199999999998</v>
      </c>
    </row>
    <row r="7" spans="1:24" x14ac:dyDescent="0.25">
      <c r="A7" t="s">
        <v>94</v>
      </c>
      <c r="B7" t="s">
        <v>95</v>
      </c>
      <c r="C7" s="1" t="s">
        <v>111</v>
      </c>
      <c r="D7" t="s">
        <v>112</v>
      </c>
      <c r="E7" s="22">
        <v>82.02</v>
      </c>
      <c r="F7" s="20">
        <v>170600</v>
      </c>
      <c r="G7" s="21">
        <v>3.7</v>
      </c>
      <c r="H7" s="22">
        <v>39.08</v>
      </c>
      <c r="I7" s="22">
        <v>53.05</v>
      </c>
      <c r="J7" s="22">
        <v>73.099999999999994</v>
      </c>
      <c r="K7" s="22">
        <v>99.98</v>
      </c>
      <c r="L7" s="22" t="s">
        <v>101</v>
      </c>
      <c r="O7" s="108">
        <f t="shared" si="0"/>
        <v>64.879499999999993</v>
      </c>
      <c r="P7" s="108">
        <f t="shared" si="1"/>
        <v>70.894499999999994</v>
      </c>
    </row>
    <row r="8" spans="1:24" x14ac:dyDescent="0.25">
      <c r="A8" t="s">
        <v>94</v>
      </c>
      <c r="B8" t="s">
        <v>95</v>
      </c>
      <c r="C8" s="1" t="s">
        <v>113</v>
      </c>
      <c r="D8" t="s">
        <v>114</v>
      </c>
      <c r="E8" s="22">
        <v>73.08</v>
      </c>
      <c r="F8" s="20">
        <v>152010</v>
      </c>
      <c r="G8" s="21">
        <v>2.7</v>
      </c>
      <c r="H8" s="22">
        <v>39.71</v>
      </c>
      <c r="I8" s="22">
        <v>51.42</v>
      </c>
      <c r="J8" s="22">
        <v>65.680000000000007</v>
      </c>
      <c r="K8" s="22">
        <v>85.37</v>
      </c>
      <c r="L8" s="22">
        <v>112.37</v>
      </c>
      <c r="O8" s="108">
        <f t="shared" si="0"/>
        <v>68.042800000000014</v>
      </c>
      <c r="P8" s="108">
        <f t="shared" si="1"/>
        <v>75.918800000000005</v>
      </c>
    </row>
    <row r="9" spans="1:24" x14ac:dyDescent="0.25">
      <c r="A9" t="s">
        <v>94</v>
      </c>
      <c r="B9" t="s">
        <v>95</v>
      </c>
      <c r="C9" s="1" t="s">
        <v>115</v>
      </c>
      <c r="D9" t="s">
        <v>116</v>
      </c>
      <c r="E9" s="22">
        <v>65.989999999999995</v>
      </c>
      <c r="F9" s="20">
        <v>137250</v>
      </c>
      <c r="G9" s="21">
        <v>1.4</v>
      </c>
      <c r="H9" s="22">
        <v>37.270000000000003</v>
      </c>
      <c r="I9" s="22">
        <v>46.37</v>
      </c>
      <c r="J9" s="22">
        <v>56.66</v>
      </c>
      <c r="K9" s="22">
        <v>78.53</v>
      </c>
      <c r="L9" s="22">
        <v>104.77</v>
      </c>
      <c r="O9" s="108">
        <f t="shared" si="0"/>
        <v>59.284399999999998</v>
      </c>
      <c r="P9" s="108">
        <f t="shared" si="1"/>
        <v>68.032399999999996</v>
      </c>
    </row>
    <row r="10" spans="1:24" x14ac:dyDescent="0.25">
      <c r="A10" t="s">
        <v>94</v>
      </c>
      <c r="B10" t="s">
        <v>95</v>
      </c>
      <c r="C10" s="1" t="s">
        <v>117</v>
      </c>
      <c r="D10" t="s">
        <v>118</v>
      </c>
      <c r="E10" s="22">
        <v>59.65</v>
      </c>
      <c r="F10" s="20">
        <v>124070</v>
      </c>
      <c r="G10" s="21">
        <v>1</v>
      </c>
      <c r="H10" s="22">
        <v>33.270000000000003</v>
      </c>
      <c r="I10" s="22">
        <v>42.15</v>
      </c>
      <c r="J10" s="22">
        <v>55.21</v>
      </c>
      <c r="K10" s="22">
        <v>72.38</v>
      </c>
      <c r="L10" s="22">
        <v>93.63</v>
      </c>
      <c r="O10" s="108">
        <f t="shared" si="0"/>
        <v>57.270400000000002</v>
      </c>
      <c r="P10" s="108">
        <f t="shared" si="1"/>
        <v>64.138400000000004</v>
      </c>
    </row>
    <row r="11" spans="1:24" x14ac:dyDescent="0.25">
      <c r="A11" t="s">
        <v>94</v>
      </c>
      <c r="B11" t="s">
        <v>95</v>
      </c>
      <c r="C11" s="1" t="s">
        <v>119</v>
      </c>
      <c r="D11" t="s">
        <v>120</v>
      </c>
      <c r="E11" s="22">
        <v>92.19</v>
      </c>
      <c r="F11" s="20">
        <v>191750</v>
      </c>
      <c r="G11" s="21">
        <v>1.1000000000000001</v>
      </c>
      <c r="H11" s="22">
        <v>59.98</v>
      </c>
      <c r="I11" s="22">
        <v>73.489999999999995</v>
      </c>
      <c r="J11" s="22">
        <v>84.22</v>
      </c>
      <c r="K11" s="22">
        <v>104.12</v>
      </c>
      <c r="L11" s="22" t="s">
        <v>101</v>
      </c>
      <c r="O11" s="108">
        <f t="shared" si="0"/>
        <v>79.820700000000002</v>
      </c>
      <c r="P11" s="108">
        <f t="shared" si="1"/>
        <v>83.039699999999996</v>
      </c>
    </row>
    <row r="12" spans="1:24" x14ac:dyDescent="0.25">
      <c r="A12" t="s">
        <v>94</v>
      </c>
      <c r="B12" t="s">
        <v>95</v>
      </c>
      <c r="C12" s="1" t="s">
        <v>121</v>
      </c>
      <c r="D12" t="s">
        <v>122</v>
      </c>
      <c r="E12" s="22">
        <v>92.33</v>
      </c>
      <c r="F12" s="20">
        <v>192040</v>
      </c>
      <c r="G12" s="21">
        <v>2.7</v>
      </c>
      <c r="H12" s="22">
        <v>46.52</v>
      </c>
      <c r="I12" s="22">
        <v>61.8</v>
      </c>
      <c r="J12" s="22">
        <v>81.67</v>
      </c>
      <c r="K12" s="22">
        <v>106.05</v>
      </c>
      <c r="L12" s="22" t="s">
        <v>101</v>
      </c>
      <c r="O12" s="108">
        <f t="shared" si="0"/>
        <v>73.523299999999992</v>
      </c>
      <c r="P12" s="108">
        <f t="shared" si="1"/>
        <v>79.484300000000005</v>
      </c>
    </row>
    <row r="13" spans="1:24" x14ac:dyDescent="0.25">
      <c r="A13" t="s">
        <v>94</v>
      </c>
      <c r="B13" t="s">
        <v>95</v>
      </c>
      <c r="C13" s="1" t="s">
        <v>123</v>
      </c>
      <c r="D13" t="s">
        <v>124</v>
      </c>
      <c r="E13" s="22">
        <v>68.52</v>
      </c>
      <c r="F13" s="20">
        <v>142520</v>
      </c>
      <c r="G13" s="21">
        <v>1.3</v>
      </c>
      <c r="H13" s="22">
        <v>39.44</v>
      </c>
      <c r="I13" s="22">
        <v>51.39</v>
      </c>
      <c r="J13" s="22">
        <v>64.22</v>
      </c>
      <c r="K13" s="22">
        <v>82.02</v>
      </c>
      <c r="L13" s="22">
        <v>104.5</v>
      </c>
      <c r="O13" s="108">
        <f t="shared" si="0"/>
        <v>66.355999999999995</v>
      </c>
      <c r="P13" s="108">
        <f t="shared" si="1"/>
        <v>73.475999999999999</v>
      </c>
    </row>
    <row r="14" spans="1:24" x14ac:dyDescent="0.25">
      <c r="A14" t="s">
        <v>94</v>
      </c>
      <c r="B14" t="s">
        <v>95</v>
      </c>
      <c r="C14" s="1" t="s">
        <v>125</v>
      </c>
      <c r="D14" t="s">
        <v>126</v>
      </c>
      <c r="E14" s="22">
        <v>78.63</v>
      </c>
      <c r="F14" s="20">
        <v>163560</v>
      </c>
      <c r="G14" s="21">
        <v>2.2999999999999998</v>
      </c>
      <c r="H14" s="22">
        <v>46.56</v>
      </c>
      <c r="I14" s="22">
        <v>59.21</v>
      </c>
      <c r="J14" s="22">
        <v>74.400000000000006</v>
      </c>
      <c r="K14" s="22">
        <v>88.22</v>
      </c>
      <c r="L14" s="22" t="s">
        <v>101</v>
      </c>
      <c r="O14" s="108">
        <f t="shared" si="0"/>
        <v>68.1721</v>
      </c>
      <c r="P14" s="108">
        <f t="shared" si="1"/>
        <v>72.729100000000003</v>
      </c>
    </row>
    <row r="15" spans="1:24" x14ac:dyDescent="0.25">
      <c r="A15" t="s">
        <v>94</v>
      </c>
      <c r="B15" t="s">
        <v>95</v>
      </c>
      <c r="C15" s="1" t="s">
        <v>127</v>
      </c>
      <c r="D15" t="s">
        <v>128</v>
      </c>
      <c r="E15" s="22">
        <v>55.85</v>
      </c>
      <c r="F15" s="20">
        <v>116160</v>
      </c>
      <c r="G15" s="21">
        <v>1.9</v>
      </c>
      <c r="H15" s="22">
        <v>29.36</v>
      </c>
      <c r="I15" s="22">
        <v>36.33</v>
      </c>
      <c r="J15" s="22">
        <v>48.56</v>
      </c>
      <c r="K15" s="22">
        <v>67.64</v>
      </c>
      <c r="L15" s="22">
        <v>94.7</v>
      </c>
      <c r="O15" s="108">
        <f t="shared" si="0"/>
        <v>50.849600000000002</v>
      </c>
      <c r="P15" s="108">
        <f t="shared" si="1"/>
        <v>58.4816</v>
      </c>
    </row>
    <row r="16" spans="1:24" x14ac:dyDescent="0.25">
      <c r="A16" t="s">
        <v>94</v>
      </c>
      <c r="B16" t="s">
        <v>95</v>
      </c>
      <c r="C16" s="1" t="s">
        <v>129</v>
      </c>
      <c r="D16" t="s">
        <v>130</v>
      </c>
      <c r="E16" s="22">
        <v>84.27</v>
      </c>
      <c r="F16" s="20">
        <v>175290</v>
      </c>
      <c r="G16" s="21">
        <v>1.3</v>
      </c>
      <c r="H16" s="22">
        <v>50.49</v>
      </c>
      <c r="I16" s="22">
        <v>65.94</v>
      </c>
      <c r="J16" s="22">
        <v>81.58</v>
      </c>
      <c r="K16" s="22">
        <v>98.34</v>
      </c>
      <c r="L16" s="22" t="s">
        <v>101</v>
      </c>
      <c r="O16" s="108">
        <f t="shared" si="0"/>
        <v>75.167599999999993</v>
      </c>
      <c r="P16" s="108">
        <f t="shared" si="1"/>
        <v>79.8596</v>
      </c>
    </row>
    <row r="17" spans="1:16" x14ac:dyDescent="0.25">
      <c r="A17" t="s">
        <v>94</v>
      </c>
      <c r="B17" t="s">
        <v>95</v>
      </c>
      <c r="C17" s="1" t="s">
        <v>131</v>
      </c>
      <c r="D17" t="s">
        <v>132</v>
      </c>
      <c r="E17" s="22">
        <v>89.26</v>
      </c>
      <c r="F17" s="20">
        <v>185650</v>
      </c>
      <c r="G17" s="21">
        <v>1.2</v>
      </c>
      <c r="H17" s="22">
        <v>46.75</v>
      </c>
      <c r="I17" s="22">
        <v>62.15</v>
      </c>
      <c r="J17" s="22">
        <v>82.14</v>
      </c>
      <c r="K17" s="22">
        <v>104.91</v>
      </c>
      <c r="L17" s="22" t="s">
        <v>101</v>
      </c>
      <c r="O17" s="108">
        <f t="shared" si="0"/>
        <v>73.944099999999992</v>
      </c>
      <c r="P17" s="108">
        <f t="shared" si="1"/>
        <v>79.941100000000006</v>
      </c>
    </row>
    <row r="18" spans="1:16" x14ac:dyDescent="0.25">
      <c r="A18" t="s">
        <v>94</v>
      </c>
      <c r="B18" t="s">
        <v>95</v>
      </c>
      <c r="C18" s="1" t="s">
        <v>133</v>
      </c>
      <c r="D18" t="s">
        <v>134</v>
      </c>
      <c r="E18" s="22">
        <v>76.3</v>
      </c>
      <c r="F18" s="20">
        <v>158710</v>
      </c>
      <c r="G18" s="21">
        <v>2</v>
      </c>
      <c r="H18" s="22">
        <v>40.35</v>
      </c>
      <c r="I18" s="22">
        <v>53.44</v>
      </c>
      <c r="J18" s="22">
        <v>74.06</v>
      </c>
      <c r="K18" s="22">
        <v>87.07</v>
      </c>
      <c r="L18" s="22">
        <v>113.93</v>
      </c>
      <c r="O18" s="108">
        <f t="shared" si="0"/>
        <v>75.621200000000002</v>
      </c>
      <c r="P18" s="108">
        <f t="shared" si="1"/>
        <v>80.825199999999995</v>
      </c>
    </row>
    <row r="19" spans="1:16" x14ac:dyDescent="0.25">
      <c r="A19" t="s">
        <v>94</v>
      </c>
      <c r="B19" t="s">
        <v>95</v>
      </c>
      <c r="C19" s="1" t="s">
        <v>135</v>
      </c>
      <c r="D19" t="s">
        <v>136</v>
      </c>
      <c r="E19" s="22">
        <v>39.5</v>
      </c>
      <c r="F19" s="20">
        <v>82150</v>
      </c>
      <c r="G19" s="21">
        <v>5.6</v>
      </c>
      <c r="H19" s="22">
        <v>26.45</v>
      </c>
      <c r="I19" s="22">
        <v>32.56</v>
      </c>
      <c r="J19" s="22">
        <v>35.82</v>
      </c>
      <c r="K19" s="22">
        <v>41.61</v>
      </c>
      <c r="L19" s="22">
        <v>55.22</v>
      </c>
      <c r="O19" s="108">
        <f t="shared" si="0"/>
        <v>36.514800000000001</v>
      </c>
      <c r="P19" s="108">
        <f t="shared" si="1"/>
        <v>38.830799999999996</v>
      </c>
    </row>
    <row r="20" spans="1:16" x14ac:dyDescent="0.25">
      <c r="A20" t="s">
        <v>94</v>
      </c>
      <c r="B20" t="s">
        <v>95</v>
      </c>
      <c r="C20" s="1" t="s">
        <v>137</v>
      </c>
      <c r="D20" t="s">
        <v>138</v>
      </c>
      <c r="E20" s="22">
        <v>69.63</v>
      </c>
      <c r="F20" s="20">
        <v>144830</v>
      </c>
      <c r="G20" s="21">
        <v>2.1</v>
      </c>
      <c r="H20" s="22">
        <v>43.22</v>
      </c>
      <c r="I20" s="22">
        <v>52.85</v>
      </c>
      <c r="J20" s="22">
        <v>64.64</v>
      </c>
      <c r="K20" s="22">
        <v>80.87</v>
      </c>
      <c r="L20" s="22">
        <v>98.66</v>
      </c>
      <c r="O20" s="108">
        <f t="shared" si="0"/>
        <v>66.587600000000009</v>
      </c>
      <c r="P20" s="108">
        <f t="shared" si="1"/>
        <v>73.079599999999999</v>
      </c>
    </row>
    <row r="21" spans="1:16" x14ac:dyDescent="0.25">
      <c r="A21" t="s">
        <v>94</v>
      </c>
      <c r="B21" t="s">
        <v>95</v>
      </c>
      <c r="C21" s="1" t="s">
        <v>139</v>
      </c>
      <c r="D21" t="s">
        <v>140</v>
      </c>
      <c r="E21" s="22">
        <v>33.31</v>
      </c>
      <c r="F21" s="20">
        <v>69280</v>
      </c>
      <c r="G21" s="21">
        <v>2.7</v>
      </c>
      <c r="H21" s="22">
        <v>23.68</v>
      </c>
      <c r="I21" s="22">
        <v>28.6</v>
      </c>
      <c r="J21" s="22">
        <v>29.37</v>
      </c>
      <c r="K21" s="22">
        <v>36.159999999999997</v>
      </c>
      <c r="L21" s="22">
        <v>46.33</v>
      </c>
      <c r="O21" s="108">
        <f t="shared" si="0"/>
        <v>30.184800000000003</v>
      </c>
      <c r="P21" s="108">
        <f t="shared" si="1"/>
        <v>32.900799999999997</v>
      </c>
    </row>
    <row r="22" spans="1:16" x14ac:dyDescent="0.25">
      <c r="A22" t="s">
        <v>94</v>
      </c>
      <c r="B22" t="s">
        <v>95</v>
      </c>
      <c r="C22" s="1" t="s">
        <v>141</v>
      </c>
      <c r="D22" t="s">
        <v>142</v>
      </c>
      <c r="E22" s="22" t="s">
        <v>102</v>
      </c>
      <c r="F22" s="20">
        <v>122500</v>
      </c>
      <c r="G22" s="21">
        <v>0.8</v>
      </c>
      <c r="H22" s="22" t="s">
        <v>102</v>
      </c>
      <c r="I22" s="22" t="s">
        <v>102</v>
      </c>
      <c r="J22" s="22" t="s">
        <v>102</v>
      </c>
      <c r="K22" s="22" t="s">
        <v>102</v>
      </c>
      <c r="L22" s="22" t="s">
        <v>102</v>
      </c>
      <c r="O22" s="108" t="e">
        <f t="shared" si="0"/>
        <v>#NUM!</v>
      </c>
      <c r="P22" s="108" t="e">
        <f t="shared" si="1"/>
        <v>#NUM!</v>
      </c>
    </row>
    <row r="23" spans="1:16" x14ac:dyDescent="0.25">
      <c r="A23" t="s">
        <v>94</v>
      </c>
      <c r="B23" t="s">
        <v>95</v>
      </c>
      <c r="C23" s="1" t="s">
        <v>143</v>
      </c>
      <c r="D23" t="s">
        <v>144</v>
      </c>
      <c r="E23" s="22">
        <v>61.03</v>
      </c>
      <c r="F23" s="20">
        <v>126940</v>
      </c>
      <c r="G23" s="21">
        <v>0.2</v>
      </c>
      <c r="H23" s="22">
        <v>31.27</v>
      </c>
      <c r="I23" s="22">
        <v>39.049999999999997</v>
      </c>
      <c r="J23" s="22">
        <v>50.13</v>
      </c>
      <c r="K23" s="22">
        <v>68.400000000000006</v>
      </c>
      <c r="L23" s="22">
        <v>102.55</v>
      </c>
      <c r="O23" s="108">
        <f t="shared" si="0"/>
        <v>52.322400000000002</v>
      </c>
      <c r="P23" s="108">
        <f t="shared" si="1"/>
        <v>59.630400000000009</v>
      </c>
    </row>
    <row r="24" spans="1:16" x14ac:dyDescent="0.25">
      <c r="A24" t="s">
        <v>94</v>
      </c>
      <c r="B24" t="s">
        <v>95</v>
      </c>
      <c r="C24" s="1" t="s">
        <v>145</v>
      </c>
      <c r="D24" t="s">
        <v>146</v>
      </c>
      <c r="E24" s="22">
        <v>52.01</v>
      </c>
      <c r="F24" s="20">
        <v>108180</v>
      </c>
      <c r="G24" s="21">
        <v>6.1</v>
      </c>
      <c r="H24" s="22">
        <v>25.71</v>
      </c>
      <c r="I24" s="22">
        <v>30.8</v>
      </c>
      <c r="J24" s="22">
        <v>44.23</v>
      </c>
      <c r="K24" s="22">
        <v>53.02</v>
      </c>
      <c r="L24" s="22">
        <v>87.69</v>
      </c>
      <c r="O24" s="108">
        <f t="shared" si="0"/>
        <v>45.284799999999997</v>
      </c>
      <c r="P24" s="108">
        <f t="shared" si="1"/>
        <v>48.800800000000002</v>
      </c>
    </row>
    <row r="25" spans="1:16" x14ac:dyDescent="0.25">
      <c r="A25" t="s">
        <v>94</v>
      </c>
      <c r="B25" t="s">
        <v>95</v>
      </c>
      <c r="C25" s="1" t="s">
        <v>147</v>
      </c>
      <c r="D25" t="s">
        <v>148</v>
      </c>
      <c r="E25" s="22">
        <v>88.7</v>
      </c>
      <c r="F25" s="20">
        <v>184500</v>
      </c>
      <c r="G25" s="21">
        <v>0.8</v>
      </c>
      <c r="H25" s="22">
        <v>62.72</v>
      </c>
      <c r="I25" s="22">
        <v>71.97</v>
      </c>
      <c r="J25" s="22">
        <v>83.77</v>
      </c>
      <c r="K25" s="22">
        <v>102.64</v>
      </c>
      <c r="L25" s="22" t="s">
        <v>101</v>
      </c>
      <c r="O25" s="108">
        <f t="shared" si="0"/>
        <v>78.932000000000002</v>
      </c>
      <c r="P25" s="108">
        <f t="shared" si="1"/>
        <v>82.471999999999994</v>
      </c>
    </row>
    <row r="26" spans="1:16" x14ac:dyDescent="0.25">
      <c r="A26" t="s">
        <v>94</v>
      </c>
      <c r="B26" t="s">
        <v>95</v>
      </c>
      <c r="C26" s="1" t="s">
        <v>149</v>
      </c>
      <c r="D26" t="s">
        <v>150</v>
      </c>
      <c r="E26" s="22">
        <v>39.35</v>
      </c>
      <c r="F26" s="20">
        <v>81860</v>
      </c>
      <c r="G26" s="21">
        <v>3.1</v>
      </c>
      <c r="H26" s="22">
        <v>26.69</v>
      </c>
      <c r="I26" s="22">
        <v>30.95</v>
      </c>
      <c r="J26" s="22">
        <v>37.04</v>
      </c>
      <c r="K26" s="22">
        <v>46.27</v>
      </c>
      <c r="L26" s="22">
        <v>55.26</v>
      </c>
      <c r="O26" s="108">
        <f t="shared" si="0"/>
        <v>38.147599999999997</v>
      </c>
      <c r="P26" s="108">
        <f t="shared" si="1"/>
        <v>41.839600000000004</v>
      </c>
    </row>
    <row r="27" spans="1:16" x14ac:dyDescent="0.25">
      <c r="A27" t="s">
        <v>94</v>
      </c>
      <c r="B27" t="s">
        <v>95</v>
      </c>
      <c r="C27" s="1" t="s">
        <v>151</v>
      </c>
      <c r="D27" t="s">
        <v>152</v>
      </c>
      <c r="E27" s="22">
        <v>45.97</v>
      </c>
      <c r="F27" s="20">
        <v>95620</v>
      </c>
      <c r="G27" s="21">
        <v>7.7</v>
      </c>
      <c r="H27" s="22">
        <v>28.46</v>
      </c>
      <c r="I27" s="22">
        <v>32.04</v>
      </c>
      <c r="J27" s="22">
        <v>43.37</v>
      </c>
      <c r="K27" s="22">
        <v>52.06</v>
      </c>
      <c r="L27" s="22">
        <v>68.59</v>
      </c>
      <c r="O27" s="108">
        <f t="shared" si="0"/>
        <v>44.412799999999997</v>
      </c>
      <c r="P27" s="108">
        <f t="shared" si="1"/>
        <v>47.888800000000003</v>
      </c>
    </row>
    <row r="28" spans="1:16" x14ac:dyDescent="0.25">
      <c r="A28" t="s">
        <v>94</v>
      </c>
      <c r="B28" t="s">
        <v>95</v>
      </c>
      <c r="C28" s="1" t="s">
        <v>153</v>
      </c>
      <c r="D28" t="s">
        <v>154</v>
      </c>
      <c r="E28" s="22">
        <v>47.41</v>
      </c>
      <c r="F28" s="20">
        <v>98610</v>
      </c>
      <c r="G28" s="21">
        <v>6.6</v>
      </c>
      <c r="H28" s="22">
        <v>24.98</v>
      </c>
      <c r="I28" s="22">
        <v>29.45</v>
      </c>
      <c r="J28" s="22">
        <v>37.9</v>
      </c>
      <c r="K28" s="22">
        <v>61.14</v>
      </c>
      <c r="L28" s="22">
        <v>77.77</v>
      </c>
      <c r="O28" s="108">
        <f t="shared" si="0"/>
        <v>40.688800000000001</v>
      </c>
      <c r="P28" s="108">
        <f t="shared" si="1"/>
        <v>49.9848</v>
      </c>
    </row>
    <row r="29" spans="1:16" x14ac:dyDescent="0.25">
      <c r="A29" t="s">
        <v>94</v>
      </c>
      <c r="B29" t="s">
        <v>95</v>
      </c>
      <c r="C29" s="1" t="s">
        <v>155</v>
      </c>
      <c r="D29" t="s">
        <v>156</v>
      </c>
      <c r="E29" s="22">
        <v>76.22</v>
      </c>
      <c r="F29" s="20">
        <v>158540</v>
      </c>
      <c r="G29" s="21">
        <v>1.2</v>
      </c>
      <c r="H29" s="22">
        <v>38.18</v>
      </c>
      <c r="I29" s="22">
        <v>48.27</v>
      </c>
      <c r="J29" s="22">
        <v>63.14</v>
      </c>
      <c r="K29" s="22">
        <v>84.67</v>
      </c>
      <c r="L29" s="22" t="s">
        <v>101</v>
      </c>
      <c r="O29" s="108">
        <f t="shared" si="0"/>
        <v>57.043300000000002</v>
      </c>
      <c r="P29" s="108">
        <f t="shared" si="1"/>
        <v>61.504300000000001</v>
      </c>
    </row>
    <row r="30" spans="1:16" x14ac:dyDescent="0.25">
      <c r="A30" t="s">
        <v>94</v>
      </c>
      <c r="B30" t="s">
        <v>95</v>
      </c>
      <c r="C30" s="1" t="s">
        <v>157</v>
      </c>
      <c r="D30" t="s">
        <v>158</v>
      </c>
      <c r="E30" s="22">
        <v>105.64</v>
      </c>
      <c r="F30" s="20">
        <v>219740</v>
      </c>
      <c r="G30" s="21">
        <v>2.2999999999999998</v>
      </c>
      <c r="H30" s="22">
        <v>60.66</v>
      </c>
      <c r="I30" s="22">
        <v>82.15</v>
      </c>
      <c r="J30" s="22">
        <v>103.1</v>
      </c>
      <c r="K30" s="22" t="s">
        <v>101</v>
      </c>
      <c r="L30" s="22" t="s">
        <v>101</v>
      </c>
      <c r="O30" s="108">
        <f t="shared" si="0"/>
        <v>83.407000000000011</v>
      </c>
      <c r="P30" s="108">
        <f t="shared" si="1"/>
        <v>87.596999999999994</v>
      </c>
    </row>
    <row r="31" spans="1:16" x14ac:dyDescent="0.25">
      <c r="A31" t="s">
        <v>94</v>
      </c>
      <c r="B31" t="s">
        <v>95</v>
      </c>
      <c r="C31" s="1" t="s">
        <v>159</v>
      </c>
      <c r="D31" t="s">
        <v>160</v>
      </c>
      <c r="E31" s="22">
        <v>44.36</v>
      </c>
      <c r="F31" s="20">
        <v>92260</v>
      </c>
      <c r="G31" s="21">
        <v>0</v>
      </c>
      <c r="H31" s="22">
        <v>39.28</v>
      </c>
      <c r="I31" s="22">
        <v>40.159999999999997</v>
      </c>
      <c r="J31" s="22">
        <v>43.06</v>
      </c>
      <c r="K31" s="22">
        <v>46.62</v>
      </c>
      <c r="L31" s="22">
        <v>51.28</v>
      </c>
      <c r="O31" s="108">
        <f t="shared" si="0"/>
        <v>43.487200000000001</v>
      </c>
      <c r="P31" s="108">
        <f t="shared" si="1"/>
        <v>44.911200000000001</v>
      </c>
    </row>
    <row r="32" spans="1:16" x14ac:dyDescent="0.25">
      <c r="A32" t="s">
        <v>94</v>
      </c>
      <c r="B32" t="s">
        <v>95</v>
      </c>
      <c r="C32" s="1" t="s">
        <v>161</v>
      </c>
      <c r="D32" t="s">
        <v>162</v>
      </c>
      <c r="E32" s="22">
        <v>46.23</v>
      </c>
      <c r="F32" s="20">
        <v>96160</v>
      </c>
      <c r="G32" s="21">
        <v>2.8</v>
      </c>
      <c r="H32" s="22">
        <v>26.28</v>
      </c>
      <c r="I32" s="22">
        <v>32.08</v>
      </c>
      <c r="J32" s="22">
        <v>39.659999999999997</v>
      </c>
      <c r="K32" s="22">
        <v>54.06</v>
      </c>
      <c r="L32" s="22">
        <v>68.97</v>
      </c>
      <c r="O32" s="108">
        <f t="shared" si="0"/>
        <v>41.387999999999998</v>
      </c>
      <c r="P32" s="108">
        <f t="shared" si="1"/>
        <v>47.147999999999996</v>
      </c>
    </row>
    <row r="33" spans="1:16" s="153" customFormat="1" x14ac:dyDescent="0.25">
      <c r="A33" s="153" t="s">
        <v>94</v>
      </c>
      <c r="B33" s="153" t="s">
        <v>95</v>
      </c>
      <c r="C33" s="154" t="s">
        <v>163</v>
      </c>
      <c r="D33" s="153" t="s">
        <v>164</v>
      </c>
      <c r="E33" s="155">
        <v>40.450000000000003</v>
      </c>
      <c r="F33" s="156">
        <v>84140</v>
      </c>
      <c r="G33" s="157">
        <v>1.7</v>
      </c>
      <c r="H33" s="155">
        <v>25.01</v>
      </c>
      <c r="I33" s="155">
        <v>30.2</v>
      </c>
      <c r="J33" s="155">
        <v>37.729999999999997</v>
      </c>
      <c r="K33" s="155">
        <v>47.15</v>
      </c>
      <c r="L33" s="155">
        <v>58.59</v>
      </c>
      <c r="O33" s="158">
        <f t="shared" si="0"/>
        <v>38.860399999999998</v>
      </c>
      <c r="P33" s="158">
        <f t="shared" si="1"/>
        <v>42.628399999999999</v>
      </c>
    </row>
    <row r="34" spans="1:16" x14ac:dyDescent="0.25">
      <c r="A34" t="s">
        <v>94</v>
      </c>
      <c r="B34" t="s">
        <v>95</v>
      </c>
      <c r="C34" s="1" t="s">
        <v>165</v>
      </c>
      <c r="D34" t="s">
        <v>166</v>
      </c>
      <c r="E34" s="22">
        <v>53.61</v>
      </c>
      <c r="F34" s="20">
        <v>111500</v>
      </c>
      <c r="G34" s="21">
        <v>1.4</v>
      </c>
      <c r="H34" s="22">
        <v>33.54</v>
      </c>
      <c r="I34" s="22">
        <v>41.61</v>
      </c>
      <c r="J34" s="22">
        <v>48.98</v>
      </c>
      <c r="K34" s="22">
        <v>63.22</v>
      </c>
      <c r="L34" s="22">
        <v>83.74</v>
      </c>
      <c r="O34" s="108">
        <f t="shared" si="0"/>
        <v>50.688800000000001</v>
      </c>
      <c r="P34" s="108">
        <f t="shared" si="1"/>
        <v>56.384799999999998</v>
      </c>
    </row>
    <row r="35" spans="1:16" x14ac:dyDescent="0.25">
      <c r="A35" t="s">
        <v>94</v>
      </c>
      <c r="B35" t="s">
        <v>95</v>
      </c>
      <c r="C35" s="1" t="s">
        <v>167</v>
      </c>
      <c r="D35" t="s">
        <v>168</v>
      </c>
      <c r="E35" s="22">
        <v>42.39</v>
      </c>
      <c r="F35" s="20">
        <v>88160</v>
      </c>
      <c r="G35" s="21">
        <v>7.5</v>
      </c>
      <c r="H35" s="22">
        <v>28.04</v>
      </c>
      <c r="I35" s="22">
        <v>29.61</v>
      </c>
      <c r="J35" s="22">
        <v>38.24</v>
      </c>
      <c r="K35" s="22">
        <v>54.06</v>
      </c>
      <c r="L35" s="22">
        <v>63.21</v>
      </c>
      <c r="O35" s="108">
        <f t="shared" si="0"/>
        <v>40.138400000000004</v>
      </c>
      <c r="P35" s="108">
        <f t="shared" si="1"/>
        <v>46.4664</v>
      </c>
    </row>
    <row r="36" spans="1:16" x14ac:dyDescent="0.25">
      <c r="A36" t="s">
        <v>94</v>
      </c>
      <c r="B36" t="s">
        <v>95</v>
      </c>
      <c r="C36" s="1" t="s">
        <v>169</v>
      </c>
      <c r="D36" t="s">
        <v>170</v>
      </c>
      <c r="E36" s="22">
        <v>38.299999999999997</v>
      </c>
      <c r="F36" s="20">
        <v>79660</v>
      </c>
      <c r="G36" s="21">
        <v>10.9</v>
      </c>
      <c r="H36" s="22">
        <v>30.02</v>
      </c>
      <c r="I36" s="22">
        <v>31.25</v>
      </c>
      <c r="J36" s="22">
        <v>31.25</v>
      </c>
      <c r="K36" s="22">
        <v>48.59</v>
      </c>
      <c r="L36" s="22">
        <v>55.19</v>
      </c>
      <c r="O36" s="108">
        <f t="shared" si="0"/>
        <v>33.330800000000004</v>
      </c>
      <c r="P36" s="108">
        <f t="shared" si="1"/>
        <v>40.266800000000003</v>
      </c>
    </row>
    <row r="37" spans="1:16" x14ac:dyDescent="0.25">
      <c r="A37" t="s">
        <v>94</v>
      </c>
      <c r="B37" t="s">
        <v>95</v>
      </c>
      <c r="C37" s="1" t="s">
        <v>171</v>
      </c>
      <c r="D37" t="s">
        <v>172</v>
      </c>
      <c r="E37" s="22">
        <v>83.4</v>
      </c>
      <c r="F37" s="20">
        <v>173480</v>
      </c>
      <c r="G37" s="21">
        <v>1.3</v>
      </c>
      <c r="H37" s="22">
        <v>45.47</v>
      </c>
      <c r="I37" s="22">
        <v>62.14</v>
      </c>
      <c r="J37" s="22">
        <v>79.66</v>
      </c>
      <c r="K37" s="22">
        <v>101.87</v>
      </c>
      <c r="L37" s="22" t="s">
        <v>101</v>
      </c>
      <c r="O37" s="108">
        <f t="shared" si="0"/>
        <v>72.476799999999997</v>
      </c>
      <c r="P37" s="108">
        <f t="shared" si="1"/>
        <v>77.732799999999997</v>
      </c>
    </row>
    <row r="38" spans="1:16" x14ac:dyDescent="0.25">
      <c r="A38" t="s">
        <v>94</v>
      </c>
      <c r="B38" t="s">
        <v>95</v>
      </c>
      <c r="C38" s="1" t="s">
        <v>173</v>
      </c>
      <c r="D38" t="s">
        <v>174</v>
      </c>
      <c r="E38" s="22">
        <v>48.93</v>
      </c>
      <c r="F38" s="20">
        <v>101770</v>
      </c>
      <c r="G38" s="21">
        <v>0.9</v>
      </c>
      <c r="H38" s="22">
        <v>25.33</v>
      </c>
      <c r="I38" s="22">
        <v>32.659999999999997</v>
      </c>
      <c r="J38" s="22">
        <v>43.18</v>
      </c>
      <c r="K38" s="22">
        <v>58.6</v>
      </c>
      <c r="L38" s="22">
        <v>77.599999999999994</v>
      </c>
      <c r="O38" s="108">
        <f t="shared" si="0"/>
        <v>45.0304</v>
      </c>
      <c r="P38" s="108">
        <f t="shared" si="1"/>
        <v>51.198399999999999</v>
      </c>
    </row>
    <row r="39" spans="1:16" x14ac:dyDescent="0.25">
      <c r="A39" t="s">
        <v>94</v>
      </c>
      <c r="B39" t="s">
        <v>95</v>
      </c>
      <c r="C39" s="1" t="s">
        <v>175</v>
      </c>
      <c r="D39" t="s">
        <v>176</v>
      </c>
      <c r="E39" s="22">
        <v>39.46</v>
      </c>
      <c r="F39" s="20">
        <v>82070</v>
      </c>
      <c r="G39" s="21">
        <v>2.1</v>
      </c>
      <c r="H39" s="22">
        <v>20.43</v>
      </c>
      <c r="I39" s="22">
        <v>28.07</v>
      </c>
      <c r="J39" s="22">
        <v>36.93</v>
      </c>
      <c r="K39" s="22">
        <v>48.29</v>
      </c>
      <c r="L39" s="22">
        <v>59.9</v>
      </c>
      <c r="O39" s="108">
        <f t="shared" si="0"/>
        <v>38.293199999999999</v>
      </c>
      <c r="P39" s="108">
        <f t="shared" si="1"/>
        <v>42.837199999999996</v>
      </c>
    </row>
    <row r="40" spans="1:16" x14ac:dyDescent="0.25">
      <c r="A40" t="s">
        <v>94</v>
      </c>
      <c r="B40" t="s">
        <v>95</v>
      </c>
      <c r="C40" s="1" t="s">
        <v>177</v>
      </c>
      <c r="D40" t="s">
        <v>178</v>
      </c>
      <c r="E40" s="22">
        <v>39.49</v>
      </c>
      <c r="F40" s="20">
        <v>82130</v>
      </c>
      <c r="G40" s="21">
        <v>1.7</v>
      </c>
      <c r="H40" s="22">
        <v>24.36</v>
      </c>
      <c r="I40" s="22">
        <v>30.41</v>
      </c>
      <c r="J40" s="22">
        <v>38.03</v>
      </c>
      <c r="K40" s="22">
        <v>47.43</v>
      </c>
      <c r="L40" s="22">
        <v>52.72</v>
      </c>
      <c r="O40" s="108">
        <f t="shared" si="0"/>
        <v>39.158000000000001</v>
      </c>
      <c r="P40" s="108">
        <f t="shared" si="1"/>
        <v>42.917999999999999</v>
      </c>
    </row>
    <row r="41" spans="1:16" x14ac:dyDescent="0.25">
      <c r="A41" t="s">
        <v>94</v>
      </c>
      <c r="B41" t="s">
        <v>95</v>
      </c>
      <c r="C41" s="1" t="s">
        <v>179</v>
      </c>
      <c r="D41" t="s">
        <v>180</v>
      </c>
      <c r="E41" s="22">
        <v>44.4</v>
      </c>
      <c r="F41" s="20">
        <v>92340</v>
      </c>
      <c r="G41" s="21">
        <v>8.6</v>
      </c>
      <c r="H41" s="22">
        <v>32.979999999999997</v>
      </c>
      <c r="I41" s="22">
        <v>38.86</v>
      </c>
      <c r="J41" s="22">
        <v>40.049999999999997</v>
      </c>
      <c r="K41" s="22">
        <v>54.54</v>
      </c>
      <c r="L41" s="22">
        <v>58.86</v>
      </c>
      <c r="O41" s="108">
        <f t="shared" si="0"/>
        <v>41.788800000000002</v>
      </c>
      <c r="P41" s="108">
        <f t="shared" si="1"/>
        <v>47.584800000000001</v>
      </c>
    </row>
    <row r="42" spans="1:16" x14ac:dyDescent="0.25">
      <c r="A42" t="s">
        <v>94</v>
      </c>
      <c r="B42" t="s">
        <v>95</v>
      </c>
      <c r="C42" s="1" t="s">
        <v>181</v>
      </c>
      <c r="D42" t="s">
        <v>182</v>
      </c>
      <c r="E42" s="22">
        <v>43.15</v>
      </c>
      <c r="F42" s="20">
        <v>89750</v>
      </c>
      <c r="G42" s="21">
        <v>1</v>
      </c>
      <c r="H42" s="22">
        <v>26.36</v>
      </c>
      <c r="I42" s="22">
        <v>31.76</v>
      </c>
      <c r="J42" s="22">
        <v>41.11</v>
      </c>
      <c r="K42" s="22">
        <v>51.09</v>
      </c>
      <c r="L42" s="22">
        <v>62.14</v>
      </c>
      <c r="O42" s="108">
        <f t="shared" si="0"/>
        <v>42.307600000000001</v>
      </c>
      <c r="P42" s="108">
        <f t="shared" si="1"/>
        <v>46.299599999999998</v>
      </c>
    </row>
    <row r="43" spans="1:16" x14ac:dyDescent="0.25">
      <c r="A43" t="s">
        <v>94</v>
      </c>
      <c r="B43" t="s">
        <v>95</v>
      </c>
      <c r="C43" s="1" t="s">
        <v>183</v>
      </c>
      <c r="D43" t="s">
        <v>184</v>
      </c>
      <c r="E43" s="22">
        <v>47.64</v>
      </c>
      <c r="F43" s="20">
        <v>99090</v>
      </c>
      <c r="G43" s="21">
        <v>2.4</v>
      </c>
      <c r="H43" s="22">
        <v>27</v>
      </c>
      <c r="I43" s="22">
        <v>34.869999999999997</v>
      </c>
      <c r="J43" s="22">
        <v>45.67</v>
      </c>
      <c r="K43" s="22">
        <v>57.78</v>
      </c>
      <c r="L43" s="22">
        <v>65.52</v>
      </c>
      <c r="O43" s="108">
        <f t="shared" si="0"/>
        <v>47.123200000000004</v>
      </c>
      <c r="P43" s="108">
        <f t="shared" si="1"/>
        <v>51.967200000000005</v>
      </c>
    </row>
    <row r="44" spans="1:16" x14ac:dyDescent="0.25">
      <c r="A44" t="s">
        <v>94</v>
      </c>
      <c r="B44" t="s">
        <v>95</v>
      </c>
      <c r="C44" s="1" t="s">
        <v>185</v>
      </c>
      <c r="D44" t="s">
        <v>186</v>
      </c>
      <c r="E44" s="22">
        <v>40.35</v>
      </c>
      <c r="F44" s="20">
        <v>83920</v>
      </c>
      <c r="G44" s="21">
        <v>1.3</v>
      </c>
      <c r="H44" s="22">
        <v>22.7</v>
      </c>
      <c r="I44" s="22">
        <v>28.35</v>
      </c>
      <c r="J44" s="22">
        <v>37.22</v>
      </c>
      <c r="K44" s="22">
        <v>49.03</v>
      </c>
      <c r="L44" s="22">
        <v>63.19</v>
      </c>
      <c r="O44" s="108">
        <f t="shared" si="0"/>
        <v>38.6372</v>
      </c>
      <c r="P44" s="108">
        <f t="shared" si="1"/>
        <v>43.361199999999997</v>
      </c>
    </row>
    <row r="45" spans="1:16" x14ac:dyDescent="0.25">
      <c r="A45" t="s">
        <v>94</v>
      </c>
      <c r="B45" t="s">
        <v>95</v>
      </c>
      <c r="C45" s="1" t="s">
        <v>187</v>
      </c>
      <c r="D45" t="s">
        <v>188</v>
      </c>
      <c r="E45" s="22">
        <v>43.15</v>
      </c>
      <c r="F45" s="20">
        <v>89760</v>
      </c>
      <c r="G45" s="21">
        <v>5.4</v>
      </c>
      <c r="H45" s="22">
        <v>16.75</v>
      </c>
      <c r="I45" s="22">
        <v>26.96</v>
      </c>
      <c r="J45" s="22">
        <v>36.92</v>
      </c>
      <c r="K45" s="22">
        <v>60.14</v>
      </c>
      <c r="L45" s="22">
        <v>65.150000000000006</v>
      </c>
      <c r="O45" s="108">
        <f t="shared" si="0"/>
        <v>39.706400000000002</v>
      </c>
      <c r="P45" s="108">
        <f t="shared" si="1"/>
        <v>48.994399999999999</v>
      </c>
    </row>
    <row r="46" spans="1:16" x14ac:dyDescent="0.25">
      <c r="A46" t="s">
        <v>94</v>
      </c>
      <c r="B46" t="s">
        <v>95</v>
      </c>
      <c r="C46" s="1" t="s">
        <v>189</v>
      </c>
      <c r="D46" t="s">
        <v>190</v>
      </c>
      <c r="E46" s="22">
        <v>46</v>
      </c>
      <c r="F46" s="20">
        <v>95670</v>
      </c>
      <c r="G46" s="21">
        <v>1.4</v>
      </c>
      <c r="H46" s="22">
        <v>29.41</v>
      </c>
      <c r="I46" s="22">
        <v>32.64</v>
      </c>
      <c r="J46" s="22">
        <v>45.19</v>
      </c>
      <c r="K46" s="22">
        <v>56.74</v>
      </c>
      <c r="L46" s="22">
        <v>67.22</v>
      </c>
      <c r="O46" s="108">
        <f t="shared" si="0"/>
        <v>46.576000000000001</v>
      </c>
      <c r="P46" s="108">
        <f t="shared" si="1"/>
        <v>51.195999999999998</v>
      </c>
    </row>
    <row r="47" spans="1:16" x14ac:dyDescent="0.25">
      <c r="A47" t="s">
        <v>94</v>
      </c>
      <c r="B47" t="s">
        <v>95</v>
      </c>
      <c r="C47" s="1" t="s">
        <v>191</v>
      </c>
      <c r="D47" t="s">
        <v>192</v>
      </c>
      <c r="E47" s="22">
        <v>53.22</v>
      </c>
      <c r="F47" s="20">
        <v>110690</v>
      </c>
      <c r="G47" s="21">
        <v>1.4</v>
      </c>
      <c r="H47" s="22">
        <v>29.48</v>
      </c>
      <c r="I47" s="22">
        <v>37.74</v>
      </c>
      <c r="J47" s="22">
        <v>48.69</v>
      </c>
      <c r="K47" s="22">
        <v>63.66</v>
      </c>
      <c r="L47" s="22">
        <v>80.59</v>
      </c>
      <c r="O47" s="108">
        <f t="shared" si="0"/>
        <v>50.486399999999996</v>
      </c>
      <c r="P47" s="108">
        <f t="shared" si="1"/>
        <v>56.474399999999996</v>
      </c>
    </row>
    <row r="48" spans="1:16" x14ac:dyDescent="0.25">
      <c r="A48" t="s">
        <v>94</v>
      </c>
      <c r="B48" t="s">
        <v>95</v>
      </c>
      <c r="C48" s="1" t="s">
        <v>193</v>
      </c>
      <c r="D48" t="s">
        <v>194</v>
      </c>
      <c r="E48" s="22">
        <v>64.59</v>
      </c>
      <c r="F48" s="20">
        <v>134350</v>
      </c>
      <c r="G48" s="21">
        <v>2.5</v>
      </c>
      <c r="H48" s="22">
        <v>36.56</v>
      </c>
      <c r="I48" s="22">
        <v>41.92</v>
      </c>
      <c r="J48" s="22">
        <v>53.63</v>
      </c>
      <c r="K48" s="22">
        <v>76.27</v>
      </c>
      <c r="L48" s="22">
        <v>101.97</v>
      </c>
      <c r="O48" s="108">
        <f t="shared" si="0"/>
        <v>56.346800000000002</v>
      </c>
      <c r="P48" s="108">
        <f t="shared" si="1"/>
        <v>65.402799999999999</v>
      </c>
    </row>
    <row r="49" spans="1:16" x14ac:dyDescent="0.25">
      <c r="A49" t="s">
        <v>94</v>
      </c>
      <c r="B49" t="s">
        <v>95</v>
      </c>
      <c r="C49" s="1" t="s">
        <v>195</v>
      </c>
      <c r="D49" t="s">
        <v>196</v>
      </c>
      <c r="E49" s="22">
        <v>37.36</v>
      </c>
      <c r="F49" s="20">
        <v>77720</v>
      </c>
      <c r="G49" s="21">
        <v>4.9000000000000004</v>
      </c>
      <c r="H49" s="22">
        <v>22.8</v>
      </c>
      <c r="I49" s="22">
        <v>27.27</v>
      </c>
      <c r="J49" s="22">
        <v>35.15</v>
      </c>
      <c r="K49" s="22">
        <v>47.74</v>
      </c>
      <c r="L49" s="22">
        <v>51.39</v>
      </c>
      <c r="O49" s="108">
        <f t="shared" si="0"/>
        <v>36.660800000000002</v>
      </c>
      <c r="P49" s="108">
        <f t="shared" si="1"/>
        <v>41.696800000000003</v>
      </c>
    </row>
    <row r="50" spans="1:16" x14ac:dyDescent="0.25">
      <c r="A50" t="s">
        <v>94</v>
      </c>
      <c r="B50" t="s">
        <v>95</v>
      </c>
      <c r="C50" s="1" t="s">
        <v>197</v>
      </c>
      <c r="D50" t="s">
        <v>198</v>
      </c>
      <c r="E50" s="22">
        <v>37.299999999999997</v>
      </c>
      <c r="F50" s="20">
        <v>77570</v>
      </c>
      <c r="G50" s="21">
        <v>1.5</v>
      </c>
      <c r="H50" s="22">
        <v>22.35</v>
      </c>
      <c r="I50" s="22">
        <v>27.36</v>
      </c>
      <c r="J50" s="22">
        <v>35.479999999999997</v>
      </c>
      <c r="K50" s="22">
        <v>45.79</v>
      </c>
      <c r="L50" s="22">
        <v>56.15</v>
      </c>
      <c r="O50" s="108">
        <f t="shared" si="0"/>
        <v>36.717199999999998</v>
      </c>
      <c r="P50" s="108">
        <f t="shared" si="1"/>
        <v>40.841200000000001</v>
      </c>
    </row>
    <row r="51" spans="1:16" x14ac:dyDescent="0.25">
      <c r="A51" t="s">
        <v>94</v>
      </c>
      <c r="B51" t="s">
        <v>95</v>
      </c>
      <c r="C51" s="1" t="s">
        <v>199</v>
      </c>
      <c r="D51" t="s">
        <v>200</v>
      </c>
      <c r="E51" s="22">
        <v>42.76</v>
      </c>
      <c r="F51" s="20">
        <v>88930</v>
      </c>
      <c r="G51" s="21">
        <v>1.5</v>
      </c>
      <c r="H51" s="22">
        <v>25.84</v>
      </c>
      <c r="I51" s="22">
        <v>32.04</v>
      </c>
      <c r="J51" s="22">
        <v>39.369999999999997</v>
      </c>
      <c r="K51" s="22">
        <v>50.55</v>
      </c>
      <c r="L51" s="22">
        <v>63.42</v>
      </c>
      <c r="O51" s="108">
        <f t="shared" si="0"/>
        <v>40.711599999999997</v>
      </c>
      <c r="P51" s="108">
        <f t="shared" si="1"/>
        <v>45.183599999999998</v>
      </c>
    </row>
    <row r="52" spans="1:16" x14ac:dyDescent="0.25">
      <c r="A52" t="s">
        <v>94</v>
      </c>
      <c r="B52" t="s">
        <v>95</v>
      </c>
      <c r="C52" s="1" t="s">
        <v>201</v>
      </c>
      <c r="D52" t="s">
        <v>202</v>
      </c>
      <c r="E52" s="22">
        <v>37.549999999999997</v>
      </c>
      <c r="F52" s="20">
        <v>78110</v>
      </c>
      <c r="G52" s="21">
        <v>3.2</v>
      </c>
      <c r="H52" s="22">
        <v>15.92</v>
      </c>
      <c r="I52" s="22">
        <v>22.87</v>
      </c>
      <c r="J52" s="22">
        <v>35.15</v>
      </c>
      <c r="K52" s="22">
        <v>48.41</v>
      </c>
      <c r="L52" s="22">
        <v>62.48</v>
      </c>
      <c r="O52" s="108">
        <f t="shared" si="0"/>
        <v>36.741199999999999</v>
      </c>
      <c r="P52" s="108">
        <f t="shared" si="1"/>
        <v>42.045199999999994</v>
      </c>
    </row>
    <row r="53" spans="1:16" x14ac:dyDescent="0.25">
      <c r="A53" t="s">
        <v>94</v>
      </c>
      <c r="B53" t="s">
        <v>95</v>
      </c>
      <c r="C53" s="1" t="s">
        <v>203</v>
      </c>
      <c r="D53" t="s">
        <v>204</v>
      </c>
      <c r="E53" s="22">
        <v>44.36</v>
      </c>
      <c r="F53" s="20">
        <v>92260</v>
      </c>
      <c r="G53" s="21">
        <v>1.5</v>
      </c>
      <c r="H53" s="22">
        <v>22.97</v>
      </c>
      <c r="I53" s="22">
        <v>30.18</v>
      </c>
      <c r="J53" s="22">
        <v>39.44</v>
      </c>
      <c r="K53" s="22">
        <v>55.52</v>
      </c>
      <c r="L53" s="22">
        <v>70.41</v>
      </c>
      <c r="O53" s="108">
        <f t="shared" si="0"/>
        <v>41.369599999999998</v>
      </c>
      <c r="P53" s="108">
        <f t="shared" si="1"/>
        <v>47.801600000000001</v>
      </c>
    </row>
    <row r="54" spans="1:16" x14ac:dyDescent="0.25">
      <c r="A54" t="s">
        <v>94</v>
      </c>
      <c r="B54" t="s">
        <v>95</v>
      </c>
      <c r="C54" s="1" t="s">
        <v>205</v>
      </c>
      <c r="D54" t="s">
        <v>206</v>
      </c>
      <c r="E54" s="22">
        <v>45.18</v>
      </c>
      <c r="F54" s="20">
        <v>93970</v>
      </c>
      <c r="G54" s="21">
        <v>1.2</v>
      </c>
      <c r="H54" s="22">
        <v>23.41</v>
      </c>
      <c r="I54" s="22">
        <v>30.85</v>
      </c>
      <c r="J54" s="22">
        <v>41.06</v>
      </c>
      <c r="K54" s="22">
        <v>52.2</v>
      </c>
      <c r="L54" s="22">
        <v>69.239999999999995</v>
      </c>
      <c r="O54" s="108">
        <f t="shared" si="0"/>
        <v>42.396800000000006</v>
      </c>
      <c r="P54" s="108">
        <f t="shared" si="1"/>
        <v>46.852800000000002</v>
      </c>
    </row>
    <row r="55" spans="1:16" x14ac:dyDescent="0.25">
      <c r="A55" t="s">
        <v>94</v>
      </c>
      <c r="B55" t="s">
        <v>95</v>
      </c>
      <c r="C55" s="1" t="s">
        <v>207</v>
      </c>
      <c r="D55" t="s">
        <v>208</v>
      </c>
      <c r="E55" s="22">
        <v>47.77</v>
      </c>
      <c r="F55" s="20">
        <v>99360</v>
      </c>
      <c r="G55" s="21">
        <v>1</v>
      </c>
      <c r="H55" s="22">
        <v>30.04</v>
      </c>
      <c r="I55" s="22">
        <v>36.07</v>
      </c>
      <c r="J55" s="22">
        <v>42.26</v>
      </c>
      <c r="K55" s="22">
        <v>52.93</v>
      </c>
      <c r="L55" s="22">
        <v>68.959999999999994</v>
      </c>
      <c r="O55" s="108">
        <f t="shared" si="0"/>
        <v>43.540399999999998</v>
      </c>
      <c r="P55" s="108">
        <f t="shared" si="1"/>
        <v>47.808399999999999</v>
      </c>
    </row>
    <row r="56" spans="1:16" x14ac:dyDescent="0.25">
      <c r="A56" t="s">
        <v>94</v>
      </c>
      <c r="B56" t="s">
        <v>95</v>
      </c>
      <c r="C56" s="1" t="s">
        <v>209</v>
      </c>
      <c r="D56" t="s">
        <v>210</v>
      </c>
      <c r="E56" s="22">
        <v>41.87</v>
      </c>
      <c r="F56" s="20">
        <v>87080</v>
      </c>
      <c r="G56" s="21">
        <v>4.7</v>
      </c>
      <c r="H56" s="22">
        <v>18.46</v>
      </c>
      <c r="I56" s="22">
        <v>28.17</v>
      </c>
      <c r="J56" s="22">
        <v>40.19</v>
      </c>
      <c r="K56" s="22">
        <v>52.22</v>
      </c>
      <c r="L56" s="22">
        <v>59.22</v>
      </c>
      <c r="O56" s="108">
        <f t="shared" si="0"/>
        <v>41.633600000000001</v>
      </c>
      <c r="P56" s="108">
        <f t="shared" si="1"/>
        <v>46.445599999999999</v>
      </c>
    </row>
    <row r="57" spans="1:16" x14ac:dyDescent="0.25">
      <c r="A57" t="s">
        <v>94</v>
      </c>
      <c r="B57" t="s">
        <v>95</v>
      </c>
      <c r="C57" s="1" t="s">
        <v>211</v>
      </c>
      <c r="D57" t="s">
        <v>212</v>
      </c>
      <c r="E57" s="22">
        <v>44.69</v>
      </c>
      <c r="F57" s="20">
        <v>92950</v>
      </c>
      <c r="G57" s="21">
        <v>1.4</v>
      </c>
      <c r="H57" s="22">
        <v>30.68</v>
      </c>
      <c r="I57" s="22">
        <v>37.01</v>
      </c>
      <c r="J57" s="22">
        <v>41.94</v>
      </c>
      <c r="K57" s="22">
        <v>52.51</v>
      </c>
      <c r="L57" s="22">
        <v>59.54</v>
      </c>
      <c r="O57" s="108">
        <f t="shared" si="0"/>
        <v>43.208399999999997</v>
      </c>
      <c r="P57" s="108">
        <f t="shared" si="1"/>
        <v>47.436399999999999</v>
      </c>
    </row>
    <row r="58" spans="1:16" x14ac:dyDescent="0.25">
      <c r="A58" t="s">
        <v>94</v>
      </c>
      <c r="B58" t="s">
        <v>95</v>
      </c>
      <c r="C58" s="1" t="s">
        <v>213</v>
      </c>
      <c r="D58" t="s">
        <v>214</v>
      </c>
      <c r="E58" s="22">
        <v>48.47</v>
      </c>
      <c r="F58" s="20">
        <v>100820</v>
      </c>
      <c r="G58" s="21">
        <v>2.9</v>
      </c>
      <c r="H58" s="22">
        <v>28.88</v>
      </c>
      <c r="I58" s="22">
        <v>30.99</v>
      </c>
      <c r="J58" s="22">
        <v>41.32</v>
      </c>
      <c r="K58" s="22">
        <v>61.19</v>
      </c>
      <c r="L58" s="22">
        <v>78.83</v>
      </c>
      <c r="O58" s="108">
        <f t="shared" si="0"/>
        <v>43.7044</v>
      </c>
      <c r="P58" s="108">
        <f t="shared" si="1"/>
        <v>51.6524</v>
      </c>
    </row>
    <row r="59" spans="1:16" x14ac:dyDescent="0.25">
      <c r="A59" t="s">
        <v>94</v>
      </c>
      <c r="B59" t="s">
        <v>95</v>
      </c>
      <c r="C59" s="1" t="s">
        <v>215</v>
      </c>
      <c r="D59" t="s">
        <v>216</v>
      </c>
      <c r="E59" s="22">
        <v>61.42</v>
      </c>
      <c r="F59" s="20">
        <v>127760</v>
      </c>
      <c r="G59" s="21">
        <v>3.5</v>
      </c>
      <c r="H59" s="22">
        <v>31.86</v>
      </c>
      <c r="I59" s="22">
        <v>38.340000000000003</v>
      </c>
      <c r="J59" s="22">
        <v>49.64</v>
      </c>
      <c r="K59" s="22">
        <v>74.86</v>
      </c>
      <c r="L59" s="22">
        <v>100.72</v>
      </c>
      <c r="O59" s="108">
        <f t="shared" si="0"/>
        <v>52.666400000000003</v>
      </c>
      <c r="P59" s="108">
        <f t="shared" si="1"/>
        <v>62.754400000000004</v>
      </c>
    </row>
    <row r="60" spans="1:16" x14ac:dyDescent="0.25">
      <c r="A60" t="s">
        <v>94</v>
      </c>
      <c r="B60" t="s">
        <v>95</v>
      </c>
      <c r="C60" s="1" t="s">
        <v>217</v>
      </c>
      <c r="D60" t="s">
        <v>218</v>
      </c>
      <c r="E60" s="22">
        <v>75.349999999999994</v>
      </c>
      <c r="F60" s="20">
        <v>156730</v>
      </c>
      <c r="G60" s="21">
        <v>7.5</v>
      </c>
      <c r="H60" s="22">
        <v>30.31</v>
      </c>
      <c r="I60" s="22">
        <v>37.42</v>
      </c>
      <c r="J60" s="22">
        <v>48.04</v>
      </c>
      <c r="K60" s="22">
        <v>81.37</v>
      </c>
      <c r="L60" s="22" t="s">
        <v>101</v>
      </c>
      <c r="O60" s="108">
        <f t="shared" si="0"/>
        <v>43.6858</v>
      </c>
      <c r="P60" s="108">
        <f t="shared" si="1"/>
        <v>46.8718</v>
      </c>
    </row>
    <row r="61" spans="1:16" x14ac:dyDescent="0.25">
      <c r="A61" t="s">
        <v>94</v>
      </c>
      <c r="B61" t="s">
        <v>95</v>
      </c>
      <c r="C61" s="1" t="s">
        <v>219</v>
      </c>
      <c r="D61" t="s">
        <v>220</v>
      </c>
      <c r="E61" s="22">
        <v>48.39</v>
      </c>
      <c r="F61" s="20">
        <v>100650</v>
      </c>
      <c r="G61" s="21">
        <v>2.5</v>
      </c>
      <c r="H61" s="22">
        <v>29.94</v>
      </c>
      <c r="I61" s="22">
        <v>36.380000000000003</v>
      </c>
      <c r="J61" s="22">
        <v>47.13</v>
      </c>
      <c r="K61" s="22">
        <v>59.29</v>
      </c>
      <c r="L61" s="22">
        <v>72.3</v>
      </c>
      <c r="O61" s="108">
        <f t="shared" si="0"/>
        <v>48.589200000000005</v>
      </c>
      <c r="P61" s="108">
        <f t="shared" si="1"/>
        <v>53.453200000000002</v>
      </c>
    </row>
    <row r="62" spans="1:16" x14ac:dyDescent="0.25">
      <c r="A62" t="s">
        <v>94</v>
      </c>
      <c r="B62" t="s">
        <v>95</v>
      </c>
      <c r="C62" s="1" t="s">
        <v>221</v>
      </c>
      <c r="D62" t="s">
        <v>222</v>
      </c>
      <c r="E62" s="22">
        <v>57.95</v>
      </c>
      <c r="F62" s="20">
        <v>120540</v>
      </c>
      <c r="G62" s="21">
        <v>2.7</v>
      </c>
      <c r="H62" s="22">
        <v>30.78</v>
      </c>
      <c r="I62" s="22">
        <v>38.94</v>
      </c>
      <c r="J62" s="22">
        <v>52.26</v>
      </c>
      <c r="K62" s="22">
        <v>70.8</v>
      </c>
      <c r="L62" s="22">
        <v>85.22</v>
      </c>
      <c r="O62" s="108">
        <f t="shared" si="0"/>
        <v>54.4848</v>
      </c>
      <c r="P62" s="108">
        <f t="shared" si="1"/>
        <v>61.900799999999997</v>
      </c>
    </row>
    <row r="63" spans="1:16" x14ac:dyDescent="0.25">
      <c r="A63" t="s">
        <v>94</v>
      </c>
      <c r="B63" t="s">
        <v>95</v>
      </c>
      <c r="C63" s="1" t="s">
        <v>223</v>
      </c>
      <c r="D63" t="s">
        <v>224</v>
      </c>
      <c r="E63" s="22">
        <v>47.31</v>
      </c>
      <c r="F63" s="20">
        <v>98390</v>
      </c>
      <c r="G63" s="21">
        <v>2.5</v>
      </c>
      <c r="H63" s="22">
        <v>25.13</v>
      </c>
      <c r="I63" s="22">
        <v>30.59</v>
      </c>
      <c r="J63" s="22">
        <v>42.3</v>
      </c>
      <c r="K63" s="22">
        <v>53.07</v>
      </c>
      <c r="L63" s="22">
        <v>76.150000000000006</v>
      </c>
      <c r="O63" s="108">
        <f t="shared" si="0"/>
        <v>43.592399999999998</v>
      </c>
      <c r="P63" s="108">
        <f t="shared" si="1"/>
        <v>47.900399999999998</v>
      </c>
    </row>
    <row r="64" spans="1:16" x14ac:dyDescent="0.25">
      <c r="A64" t="s">
        <v>94</v>
      </c>
      <c r="B64" t="s">
        <v>95</v>
      </c>
      <c r="C64" s="1" t="s">
        <v>225</v>
      </c>
      <c r="D64" t="s">
        <v>226</v>
      </c>
      <c r="E64" s="22">
        <v>31.55</v>
      </c>
      <c r="F64" s="20">
        <v>65620</v>
      </c>
      <c r="G64" s="21">
        <v>3.9</v>
      </c>
      <c r="H64" s="22">
        <v>21</v>
      </c>
      <c r="I64" s="22">
        <v>23.85</v>
      </c>
      <c r="J64" s="22">
        <v>29.33</v>
      </c>
      <c r="K64" s="22">
        <v>36.58</v>
      </c>
      <c r="L64" s="22">
        <v>45.56</v>
      </c>
      <c r="O64" s="108">
        <f t="shared" si="0"/>
        <v>30.2</v>
      </c>
      <c r="P64" s="108">
        <f t="shared" si="1"/>
        <v>33.1</v>
      </c>
    </row>
    <row r="65" spans="1:16" x14ac:dyDescent="0.25">
      <c r="A65" t="s">
        <v>94</v>
      </c>
      <c r="B65" t="s">
        <v>95</v>
      </c>
      <c r="C65" s="1" t="s">
        <v>227</v>
      </c>
      <c r="D65" t="s">
        <v>228</v>
      </c>
      <c r="E65" s="22">
        <v>52.91</v>
      </c>
      <c r="F65" s="20">
        <v>110060</v>
      </c>
      <c r="G65" s="21">
        <v>3.7</v>
      </c>
      <c r="H65" s="22">
        <v>28.1</v>
      </c>
      <c r="I65" s="22">
        <v>35.74</v>
      </c>
      <c r="J65" s="22">
        <v>46.61</v>
      </c>
      <c r="K65" s="22">
        <v>66.099999999999994</v>
      </c>
      <c r="L65" s="22">
        <v>85.32</v>
      </c>
      <c r="O65" s="108">
        <f t="shared" si="0"/>
        <v>48.948799999999999</v>
      </c>
      <c r="P65" s="108">
        <f t="shared" si="1"/>
        <v>56.744799999999998</v>
      </c>
    </row>
    <row r="66" spans="1:16" x14ac:dyDescent="0.25">
      <c r="A66" t="s">
        <v>94</v>
      </c>
      <c r="B66" t="s">
        <v>95</v>
      </c>
      <c r="C66" s="1" t="s">
        <v>229</v>
      </c>
      <c r="D66" t="s">
        <v>230</v>
      </c>
      <c r="E66" s="22">
        <v>36.71</v>
      </c>
      <c r="F66" s="20">
        <v>76360</v>
      </c>
      <c r="G66" s="21">
        <v>1</v>
      </c>
      <c r="H66" s="22">
        <v>23.68</v>
      </c>
      <c r="I66" s="22">
        <v>27.77</v>
      </c>
      <c r="J66" s="22">
        <v>32.82</v>
      </c>
      <c r="K66" s="22">
        <v>44.79</v>
      </c>
      <c r="L66" s="22">
        <v>55.04</v>
      </c>
      <c r="O66" s="108">
        <f t="shared" ref="O66:O129" si="2">_xlfn.PERCENTILE.INC((H66:L66),$W$1)</f>
        <v>34.256399999999999</v>
      </c>
      <c r="P66" s="108">
        <f t="shared" ref="P66:P129" si="3">_xlfn.PERCENTILE.INC((H66:L66),$X$1)</f>
        <v>39.044399999999996</v>
      </c>
    </row>
    <row r="67" spans="1:16" x14ac:dyDescent="0.25">
      <c r="A67" t="s">
        <v>94</v>
      </c>
      <c r="B67" t="s">
        <v>95</v>
      </c>
      <c r="C67" s="1" t="s">
        <v>231</v>
      </c>
      <c r="D67" t="s">
        <v>232</v>
      </c>
      <c r="E67" s="22">
        <v>29.15</v>
      </c>
      <c r="F67" s="20">
        <v>60620</v>
      </c>
      <c r="G67" s="21">
        <v>3.6</v>
      </c>
      <c r="H67" s="22">
        <v>16.12</v>
      </c>
      <c r="I67" s="22">
        <v>21.4</v>
      </c>
      <c r="J67" s="22">
        <v>29.44</v>
      </c>
      <c r="K67" s="22">
        <v>30.93</v>
      </c>
      <c r="L67" s="22">
        <v>42.56</v>
      </c>
      <c r="O67" s="108">
        <f t="shared" si="2"/>
        <v>29.6188</v>
      </c>
      <c r="P67" s="108">
        <f t="shared" si="3"/>
        <v>30.2148</v>
      </c>
    </row>
    <row r="68" spans="1:16" x14ac:dyDescent="0.25">
      <c r="A68" t="s">
        <v>94</v>
      </c>
      <c r="B68" t="s">
        <v>95</v>
      </c>
      <c r="C68" s="1" t="s">
        <v>233</v>
      </c>
      <c r="D68" t="s">
        <v>234</v>
      </c>
      <c r="E68" s="22">
        <v>49</v>
      </c>
      <c r="F68" s="20">
        <v>101930</v>
      </c>
      <c r="G68" s="21">
        <v>2.1</v>
      </c>
      <c r="H68" s="22">
        <v>27.85</v>
      </c>
      <c r="I68" s="22">
        <v>32.11</v>
      </c>
      <c r="J68" s="22">
        <v>39.82</v>
      </c>
      <c r="K68" s="22">
        <v>51.2</v>
      </c>
      <c r="L68" s="22">
        <v>64.569999999999993</v>
      </c>
      <c r="O68" s="108">
        <f t="shared" si="2"/>
        <v>41.185600000000001</v>
      </c>
      <c r="P68" s="108">
        <f t="shared" si="3"/>
        <v>45.7376</v>
      </c>
    </row>
    <row r="69" spans="1:16" x14ac:dyDescent="0.25">
      <c r="A69" t="s">
        <v>94</v>
      </c>
      <c r="B69" t="s">
        <v>95</v>
      </c>
      <c r="C69" s="1" t="s">
        <v>235</v>
      </c>
      <c r="D69" t="s">
        <v>236</v>
      </c>
      <c r="E69" s="22">
        <v>60.65</v>
      </c>
      <c r="F69" s="20">
        <v>126150</v>
      </c>
      <c r="G69" s="21">
        <v>1.2</v>
      </c>
      <c r="H69" s="22">
        <v>31.22</v>
      </c>
      <c r="I69" s="22">
        <v>41.81</v>
      </c>
      <c r="J69" s="22">
        <v>58.49</v>
      </c>
      <c r="K69" s="22">
        <v>76.28</v>
      </c>
      <c r="L69" s="22">
        <v>89.39</v>
      </c>
      <c r="O69" s="108">
        <f t="shared" si="2"/>
        <v>60.6248</v>
      </c>
      <c r="P69" s="108">
        <f t="shared" si="3"/>
        <v>67.740800000000007</v>
      </c>
    </row>
    <row r="70" spans="1:16" x14ac:dyDescent="0.25">
      <c r="A70" t="s">
        <v>94</v>
      </c>
      <c r="B70" t="s">
        <v>95</v>
      </c>
      <c r="C70" s="1" t="s">
        <v>237</v>
      </c>
      <c r="D70" t="s">
        <v>238</v>
      </c>
      <c r="E70" s="22">
        <v>60.04</v>
      </c>
      <c r="F70" s="20">
        <v>124870</v>
      </c>
      <c r="G70" s="21">
        <v>5</v>
      </c>
      <c r="H70" s="22">
        <v>37.18</v>
      </c>
      <c r="I70" s="22">
        <v>44.35</v>
      </c>
      <c r="J70" s="22">
        <v>53.79</v>
      </c>
      <c r="K70" s="22">
        <v>70.44</v>
      </c>
      <c r="L70" s="22">
        <v>84.45</v>
      </c>
      <c r="O70" s="108">
        <f t="shared" si="2"/>
        <v>55.788000000000004</v>
      </c>
      <c r="P70" s="108">
        <f t="shared" si="3"/>
        <v>62.448</v>
      </c>
    </row>
    <row r="71" spans="1:16" x14ac:dyDescent="0.25">
      <c r="A71" t="s">
        <v>94</v>
      </c>
      <c r="B71" t="s">
        <v>95</v>
      </c>
      <c r="C71" s="1" t="s">
        <v>239</v>
      </c>
      <c r="D71" t="s">
        <v>240</v>
      </c>
      <c r="E71" s="22">
        <v>62.26</v>
      </c>
      <c r="F71" s="20">
        <v>129500</v>
      </c>
      <c r="G71" s="21">
        <v>1.8</v>
      </c>
      <c r="H71" s="22">
        <v>37.61</v>
      </c>
      <c r="I71" s="22">
        <v>47.88</v>
      </c>
      <c r="J71" s="22">
        <v>60.06</v>
      </c>
      <c r="K71" s="22">
        <v>76.98</v>
      </c>
      <c r="L71" s="22">
        <v>85.67</v>
      </c>
      <c r="O71" s="108">
        <f t="shared" si="2"/>
        <v>62.090400000000002</v>
      </c>
      <c r="P71" s="108">
        <f t="shared" si="3"/>
        <v>68.858400000000003</v>
      </c>
    </row>
    <row r="72" spans="1:16" x14ac:dyDescent="0.25">
      <c r="A72" t="s">
        <v>94</v>
      </c>
      <c r="B72" t="s">
        <v>95</v>
      </c>
      <c r="C72" s="1" t="s">
        <v>241</v>
      </c>
      <c r="D72" t="s">
        <v>242</v>
      </c>
      <c r="E72" s="22">
        <v>85.97</v>
      </c>
      <c r="F72" s="20">
        <v>178820</v>
      </c>
      <c r="G72" s="21">
        <v>5</v>
      </c>
      <c r="H72" s="22">
        <v>63.67</v>
      </c>
      <c r="I72" s="22">
        <v>67.66</v>
      </c>
      <c r="J72" s="22">
        <v>81.739999999999995</v>
      </c>
      <c r="K72" s="22">
        <v>91.57</v>
      </c>
      <c r="L72" s="22">
        <v>106.98</v>
      </c>
      <c r="O72" s="108">
        <f t="shared" si="2"/>
        <v>82.919600000000003</v>
      </c>
      <c r="P72" s="108">
        <f t="shared" si="3"/>
        <v>86.851599999999991</v>
      </c>
    </row>
    <row r="73" spans="1:16" x14ac:dyDescent="0.25">
      <c r="A73" t="s">
        <v>94</v>
      </c>
      <c r="B73" t="s">
        <v>95</v>
      </c>
      <c r="C73" s="1" t="s">
        <v>243</v>
      </c>
      <c r="D73" t="s">
        <v>244</v>
      </c>
      <c r="E73" s="22">
        <v>43.58</v>
      </c>
      <c r="F73" s="20">
        <v>90640</v>
      </c>
      <c r="G73" s="21">
        <v>4.8</v>
      </c>
      <c r="H73" s="22">
        <v>23.07</v>
      </c>
      <c r="I73" s="22">
        <v>29.12</v>
      </c>
      <c r="J73" s="22">
        <v>39.06</v>
      </c>
      <c r="K73" s="22">
        <v>58.39</v>
      </c>
      <c r="L73" s="22">
        <v>68.67</v>
      </c>
      <c r="O73" s="108">
        <f t="shared" si="2"/>
        <v>41.379600000000003</v>
      </c>
      <c r="P73" s="108">
        <f t="shared" si="3"/>
        <v>49.111600000000003</v>
      </c>
    </row>
    <row r="74" spans="1:16" x14ac:dyDescent="0.25">
      <c r="A74" t="s">
        <v>94</v>
      </c>
      <c r="B74" t="s">
        <v>95</v>
      </c>
      <c r="C74" s="1" t="s">
        <v>245</v>
      </c>
      <c r="D74" t="s">
        <v>246</v>
      </c>
      <c r="E74" s="22">
        <v>36.54</v>
      </c>
      <c r="F74" s="20">
        <v>76010</v>
      </c>
      <c r="G74" s="21">
        <v>1.5</v>
      </c>
      <c r="H74" s="22">
        <v>22.98</v>
      </c>
      <c r="I74" s="22">
        <v>27.68</v>
      </c>
      <c r="J74" s="22">
        <v>35.49</v>
      </c>
      <c r="K74" s="22">
        <v>42.11</v>
      </c>
      <c r="L74" s="22">
        <v>53.56</v>
      </c>
      <c r="O74" s="108">
        <f t="shared" si="2"/>
        <v>36.284400000000005</v>
      </c>
      <c r="P74" s="108">
        <f t="shared" si="3"/>
        <v>38.932400000000001</v>
      </c>
    </row>
    <row r="75" spans="1:16" x14ac:dyDescent="0.25">
      <c r="A75" t="s">
        <v>94</v>
      </c>
      <c r="B75" t="s">
        <v>95</v>
      </c>
      <c r="C75" s="1" t="s">
        <v>247</v>
      </c>
      <c r="D75" t="s">
        <v>248</v>
      </c>
      <c r="E75" s="22">
        <v>72.12</v>
      </c>
      <c r="F75" s="20">
        <v>150010</v>
      </c>
      <c r="G75" s="21">
        <v>2.6</v>
      </c>
      <c r="H75" s="22">
        <v>40.58</v>
      </c>
      <c r="I75" s="22">
        <v>55.96</v>
      </c>
      <c r="J75" s="22">
        <v>73.66</v>
      </c>
      <c r="K75" s="22">
        <v>85.46</v>
      </c>
      <c r="L75" s="22">
        <v>98.61</v>
      </c>
      <c r="O75" s="108">
        <f t="shared" si="2"/>
        <v>75.075999999999993</v>
      </c>
      <c r="P75" s="108">
        <f t="shared" si="3"/>
        <v>79.795999999999992</v>
      </c>
    </row>
    <row r="76" spans="1:16" x14ac:dyDescent="0.25">
      <c r="A76" t="s">
        <v>94</v>
      </c>
      <c r="B76" t="s">
        <v>95</v>
      </c>
      <c r="C76" s="1" t="s">
        <v>249</v>
      </c>
      <c r="D76" t="s">
        <v>250</v>
      </c>
      <c r="E76" s="22">
        <v>56.67</v>
      </c>
      <c r="F76" s="20">
        <v>117870</v>
      </c>
      <c r="G76" s="21">
        <v>1.7</v>
      </c>
      <c r="H76" s="22">
        <v>30.08</v>
      </c>
      <c r="I76" s="22">
        <v>42.91</v>
      </c>
      <c r="J76" s="22">
        <v>58.43</v>
      </c>
      <c r="K76" s="22">
        <v>69.02</v>
      </c>
      <c r="L76" s="22">
        <v>79.42</v>
      </c>
      <c r="O76" s="108">
        <f t="shared" si="2"/>
        <v>59.700800000000001</v>
      </c>
      <c r="P76" s="108">
        <f t="shared" si="3"/>
        <v>63.936799999999998</v>
      </c>
    </row>
    <row r="77" spans="1:16" x14ac:dyDescent="0.25">
      <c r="A77" t="s">
        <v>94</v>
      </c>
      <c r="B77" t="s">
        <v>95</v>
      </c>
      <c r="C77" s="1" t="s">
        <v>251</v>
      </c>
      <c r="D77" t="s">
        <v>252</v>
      </c>
      <c r="E77" s="22">
        <v>73.48</v>
      </c>
      <c r="F77" s="20">
        <v>152850</v>
      </c>
      <c r="G77" s="21">
        <v>2.2999999999999998</v>
      </c>
      <c r="H77" s="22">
        <v>45.87</v>
      </c>
      <c r="I77" s="22">
        <v>61.17</v>
      </c>
      <c r="J77" s="22">
        <v>73.09</v>
      </c>
      <c r="K77" s="22">
        <v>86.34</v>
      </c>
      <c r="L77" s="22">
        <v>100</v>
      </c>
      <c r="O77" s="108">
        <f t="shared" si="2"/>
        <v>74.680000000000007</v>
      </c>
      <c r="P77" s="108">
        <f t="shared" si="3"/>
        <v>79.98</v>
      </c>
    </row>
    <row r="78" spans="1:16" x14ac:dyDescent="0.25">
      <c r="A78" t="s">
        <v>94</v>
      </c>
      <c r="B78" t="s">
        <v>95</v>
      </c>
      <c r="C78" s="1" t="s">
        <v>253</v>
      </c>
      <c r="D78" t="s">
        <v>254</v>
      </c>
      <c r="E78" s="22">
        <v>51.07</v>
      </c>
      <c r="F78" s="20">
        <v>106220</v>
      </c>
      <c r="G78" s="21">
        <v>1.1000000000000001</v>
      </c>
      <c r="H78" s="22">
        <v>32.03</v>
      </c>
      <c r="I78" s="22">
        <v>38.979999999999997</v>
      </c>
      <c r="J78" s="22">
        <v>49.16</v>
      </c>
      <c r="K78" s="22">
        <v>61.39</v>
      </c>
      <c r="L78" s="22">
        <v>71.48</v>
      </c>
      <c r="O78" s="108">
        <f t="shared" si="2"/>
        <v>50.627600000000001</v>
      </c>
      <c r="P78" s="108">
        <f t="shared" si="3"/>
        <v>55.519599999999997</v>
      </c>
    </row>
    <row r="79" spans="1:16" x14ac:dyDescent="0.25">
      <c r="A79" t="s">
        <v>94</v>
      </c>
      <c r="B79" t="s">
        <v>95</v>
      </c>
      <c r="C79" s="1" t="s">
        <v>255</v>
      </c>
      <c r="D79" t="s">
        <v>256</v>
      </c>
      <c r="E79" s="22">
        <v>55.02</v>
      </c>
      <c r="F79" s="20">
        <v>114450</v>
      </c>
      <c r="G79" s="21">
        <v>2.6</v>
      </c>
      <c r="H79" s="22">
        <v>38.01</v>
      </c>
      <c r="I79" s="22">
        <v>47.55</v>
      </c>
      <c r="J79" s="22">
        <v>54.24</v>
      </c>
      <c r="K79" s="22">
        <v>62.56</v>
      </c>
      <c r="L79" s="22">
        <v>72.78</v>
      </c>
      <c r="O79" s="108">
        <f t="shared" si="2"/>
        <v>55.238400000000006</v>
      </c>
      <c r="P79" s="108">
        <f t="shared" si="3"/>
        <v>58.566400000000002</v>
      </c>
    </row>
    <row r="80" spans="1:16" x14ac:dyDescent="0.25">
      <c r="A80" t="s">
        <v>94</v>
      </c>
      <c r="B80" t="s">
        <v>95</v>
      </c>
      <c r="C80" s="1" t="s">
        <v>257</v>
      </c>
      <c r="D80" t="s">
        <v>258</v>
      </c>
      <c r="E80" s="22">
        <v>70.47</v>
      </c>
      <c r="F80" s="20">
        <v>146580</v>
      </c>
      <c r="G80" s="21">
        <v>1.3</v>
      </c>
      <c r="H80" s="22">
        <v>42.53</v>
      </c>
      <c r="I80" s="22">
        <v>52.96</v>
      </c>
      <c r="J80" s="22">
        <v>65.930000000000007</v>
      </c>
      <c r="K80" s="22">
        <v>81.709999999999994</v>
      </c>
      <c r="L80" s="22">
        <v>98.43</v>
      </c>
      <c r="O80" s="108">
        <f t="shared" si="2"/>
        <v>67.823600000000013</v>
      </c>
      <c r="P80" s="108">
        <f t="shared" si="3"/>
        <v>74.135599999999997</v>
      </c>
    </row>
    <row r="81" spans="1:16" x14ac:dyDescent="0.25">
      <c r="A81" t="s">
        <v>94</v>
      </c>
      <c r="B81" t="s">
        <v>95</v>
      </c>
      <c r="C81" s="1" t="s">
        <v>259</v>
      </c>
      <c r="D81" t="s">
        <v>260</v>
      </c>
      <c r="E81" s="22">
        <v>57.08</v>
      </c>
      <c r="F81" s="20">
        <v>118720</v>
      </c>
      <c r="G81" s="21">
        <v>2.6</v>
      </c>
      <c r="H81" s="22">
        <v>36.729999999999997</v>
      </c>
      <c r="I81" s="22">
        <v>45.87</v>
      </c>
      <c r="J81" s="22">
        <v>58.33</v>
      </c>
      <c r="K81" s="22">
        <v>65.349999999999994</v>
      </c>
      <c r="L81" s="22">
        <v>78.52</v>
      </c>
      <c r="O81" s="108">
        <f t="shared" si="2"/>
        <v>59.172399999999996</v>
      </c>
      <c r="P81" s="108">
        <f t="shared" si="3"/>
        <v>61.980399999999996</v>
      </c>
    </row>
    <row r="82" spans="1:16" x14ac:dyDescent="0.25">
      <c r="A82" t="s">
        <v>94</v>
      </c>
      <c r="B82" t="s">
        <v>95</v>
      </c>
      <c r="C82" s="1" t="s">
        <v>261</v>
      </c>
      <c r="D82" t="s">
        <v>262</v>
      </c>
      <c r="E82" s="22">
        <v>46.16</v>
      </c>
      <c r="F82" s="20">
        <v>96010</v>
      </c>
      <c r="G82" s="21">
        <v>11.3</v>
      </c>
      <c r="H82" s="22">
        <v>29.35</v>
      </c>
      <c r="I82" s="22">
        <v>29.35</v>
      </c>
      <c r="J82" s="22">
        <v>48</v>
      </c>
      <c r="K82" s="22">
        <v>53.36</v>
      </c>
      <c r="L82" s="22">
        <v>69.86</v>
      </c>
      <c r="O82" s="108">
        <f t="shared" si="2"/>
        <v>48.6432</v>
      </c>
      <c r="P82" s="108">
        <f t="shared" si="3"/>
        <v>50.787199999999999</v>
      </c>
    </row>
    <row r="83" spans="1:16" x14ac:dyDescent="0.25">
      <c r="A83" t="s">
        <v>94</v>
      </c>
      <c r="B83" t="s">
        <v>95</v>
      </c>
      <c r="C83" s="1" t="s">
        <v>263</v>
      </c>
      <c r="D83" t="s">
        <v>264</v>
      </c>
      <c r="E83" s="22">
        <v>54.64</v>
      </c>
      <c r="F83" s="20">
        <v>113650</v>
      </c>
      <c r="G83" s="21">
        <v>2.9</v>
      </c>
      <c r="H83" s="22">
        <v>31.92</v>
      </c>
      <c r="I83" s="22">
        <v>39.049999999999997</v>
      </c>
      <c r="J83" s="22">
        <v>51.45</v>
      </c>
      <c r="K83" s="22">
        <v>65.53</v>
      </c>
      <c r="L83" s="22">
        <v>80.930000000000007</v>
      </c>
      <c r="O83" s="108">
        <f t="shared" si="2"/>
        <v>53.139600000000002</v>
      </c>
      <c r="P83" s="108">
        <f t="shared" si="3"/>
        <v>58.771599999999999</v>
      </c>
    </row>
    <row r="84" spans="1:16" x14ac:dyDescent="0.25">
      <c r="A84" t="s">
        <v>94</v>
      </c>
      <c r="B84" t="s">
        <v>95</v>
      </c>
      <c r="C84" s="1" t="s">
        <v>265</v>
      </c>
      <c r="D84" t="s">
        <v>266</v>
      </c>
      <c r="E84" s="22">
        <v>58.85</v>
      </c>
      <c r="F84" s="20">
        <v>122410</v>
      </c>
      <c r="G84" s="21">
        <v>3.2</v>
      </c>
      <c r="H84" s="22">
        <v>27.58</v>
      </c>
      <c r="I84" s="22">
        <v>38.19</v>
      </c>
      <c r="J84" s="22">
        <v>53.67</v>
      </c>
      <c r="K84" s="22">
        <v>74.41</v>
      </c>
      <c r="L84" s="22">
        <v>101.32</v>
      </c>
      <c r="O84" s="108">
        <f t="shared" si="2"/>
        <v>56.158800000000006</v>
      </c>
      <c r="P84" s="108">
        <f t="shared" si="3"/>
        <v>64.454800000000006</v>
      </c>
    </row>
    <row r="85" spans="1:16" x14ac:dyDescent="0.25">
      <c r="A85" t="s">
        <v>94</v>
      </c>
      <c r="B85" t="s">
        <v>95</v>
      </c>
      <c r="C85" s="1" t="s">
        <v>267</v>
      </c>
      <c r="D85" t="s">
        <v>268</v>
      </c>
      <c r="E85" s="22">
        <v>67.67</v>
      </c>
      <c r="F85" s="20">
        <v>140750</v>
      </c>
      <c r="G85" s="21">
        <v>3.8</v>
      </c>
      <c r="H85" s="22">
        <v>39.15</v>
      </c>
      <c r="I85" s="22">
        <v>46.97</v>
      </c>
      <c r="J85" s="22">
        <v>64.91</v>
      </c>
      <c r="K85" s="22">
        <v>82.58</v>
      </c>
      <c r="L85" s="22">
        <v>94.14</v>
      </c>
      <c r="O85" s="108">
        <f t="shared" si="2"/>
        <v>67.0304</v>
      </c>
      <c r="P85" s="108">
        <f t="shared" si="3"/>
        <v>74.098399999999998</v>
      </c>
    </row>
    <row r="86" spans="1:16" x14ac:dyDescent="0.25">
      <c r="A86" t="s">
        <v>94</v>
      </c>
      <c r="B86" t="s">
        <v>95</v>
      </c>
      <c r="C86" s="1" t="s">
        <v>269</v>
      </c>
      <c r="D86" t="s">
        <v>270</v>
      </c>
      <c r="E86" s="22">
        <v>46.6</v>
      </c>
      <c r="F86" s="20">
        <v>96930</v>
      </c>
      <c r="G86" s="21">
        <v>1.8</v>
      </c>
      <c r="H86" s="22">
        <v>28.86</v>
      </c>
      <c r="I86" s="22">
        <v>35.43</v>
      </c>
      <c r="J86" s="22">
        <v>43.34</v>
      </c>
      <c r="K86" s="22">
        <v>53.26</v>
      </c>
      <c r="L86" s="22">
        <v>70.3</v>
      </c>
      <c r="O86" s="108">
        <f t="shared" si="2"/>
        <v>44.5304</v>
      </c>
      <c r="P86" s="108">
        <f t="shared" si="3"/>
        <v>48.498400000000004</v>
      </c>
    </row>
    <row r="87" spans="1:16" x14ac:dyDescent="0.25">
      <c r="A87" t="s">
        <v>94</v>
      </c>
      <c r="B87" t="s">
        <v>95</v>
      </c>
      <c r="C87" s="1" t="s">
        <v>271</v>
      </c>
      <c r="D87" t="s">
        <v>272</v>
      </c>
      <c r="E87" s="22">
        <v>50.65</v>
      </c>
      <c r="F87" s="20">
        <v>105360</v>
      </c>
      <c r="G87" s="21">
        <v>4.4000000000000004</v>
      </c>
      <c r="H87" s="22">
        <v>30.59</v>
      </c>
      <c r="I87" s="22">
        <v>39.409999999999997</v>
      </c>
      <c r="J87" s="22">
        <v>40.78</v>
      </c>
      <c r="K87" s="22">
        <v>64.88</v>
      </c>
      <c r="L87" s="22">
        <v>78</v>
      </c>
      <c r="O87" s="108">
        <f t="shared" si="2"/>
        <v>43.672000000000004</v>
      </c>
      <c r="P87" s="108">
        <f t="shared" si="3"/>
        <v>53.311999999999998</v>
      </c>
    </row>
    <row r="88" spans="1:16" x14ac:dyDescent="0.25">
      <c r="A88" t="s">
        <v>94</v>
      </c>
      <c r="B88" t="s">
        <v>95</v>
      </c>
      <c r="C88" s="1" t="s">
        <v>273</v>
      </c>
      <c r="D88" t="s">
        <v>274</v>
      </c>
      <c r="E88" s="22">
        <v>60.15</v>
      </c>
      <c r="F88" s="20">
        <v>125100</v>
      </c>
      <c r="G88" s="21">
        <v>3</v>
      </c>
      <c r="H88" s="22">
        <v>36.32</v>
      </c>
      <c r="I88" s="22">
        <v>43.09</v>
      </c>
      <c r="J88" s="22">
        <v>58.44</v>
      </c>
      <c r="K88" s="22">
        <v>70.67</v>
      </c>
      <c r="L88" s="22">
        <v>89.08</v>
      </c>
      <c r="O88" s="108">
        <f t="shared" si="2"/>
        <v>59.907600000000002</v>
      </c>
      <c r="P88" s="108">
        <f t="shared" si="3"/>
        <v>64.799599999999998</v>
      </c>
    </row>
    <row r="89" spans="1:16" x14ac:dyDescent="0.25">
      <c r="A89" t="s">
        <v>94</v>
      </c>
      <c r="B89" t="s">
        <v>95</v>
      </c>
      <c r="C89" s="1" t="s">
        <v>275</v>
      </c>
      <c r="D89" t="s">
        <v>276</v>
      </c>
      <c r="E89" s="22">
        <v>35.380000000000003</v>
      </c>
      <c r="F89" s="20">
        <v>73590</v>
      </c>
      <c r="G89" s="21">
        <v>6.4</v>
      </c>
      <c r="H89" s="22">
        <v>18.22</v>
      </c>
      <c r="I89" s="22">
        <v>22.24</v>
      </c>
      <c r="J89" s="22">
        <v>37.369999999999997</v>
      </c>
      <c r="K89" s="22">
        <v>45.07</v>
      </c>
      <c r="L89" s="22">
        <v>48.52</v>
      </c>
      <c r="O89" s="108">
        <f t="shared" si="2"/>
        <v>38.293999999999997</v>
      </c>
      <c r="P89" s="108">
        <f t="shared" si="3"/>
        <v>41.373999999999995</v>
      </c>
    </row>
    <row r="90" spans="1:16" x14ac:dyDescent="0.25">
      <c r="A90" t="s">
        <v>94</v>
      </c>
      <c r="B90" t="s">
        <v>95</v>
      </c>
      <c r="C90" s="1" t="s">
        <v>277</v>
      </c>
      <c r="D90" t="s">
        <v>278</v>
      </c>
      <c r="E90" s="22">
        <v>50.93</v>
      </c>
      <c r="F90" s="20">
        <v>105940</v>
      </c>
      <c r="G90" s="21">
        <v>1.1000000000000001</v>
      </c>
      <c r="H90" s="22">
        <v>29.6</v>
      </c>
      <c r="I90" s="22">
        <v>37.68</v>
      </c>
      <c r="J90" s="22">
        <v>48.1</v>
      </c>
      <c r="K90" s="22">
        <v>62.5</v>
      </c>
      <c r="L90" s="22">
        <v>78.64</v>
      </c>
      <c r="O90" s="108">
        <f t="shared" si="2"/>
        <v>49.828000000000003</v>
      </c>
      <c r="P90" s="108">
        <f t="shared" si="3"/>
        <v>55.588000000000001</v>
      </c>
    </row>
    <row r="91" spans="1:16" x14ac:dyDescent="0.25">
      <c r="A91" t="s">
        <v>94</v>
      </c>
      <c r="B91" t="s">
        <v>95</v>
      </c>
      <c r="C91" s="1" t="s">
        <v>279</v>
      </c>
      <c r="D91" t="s">
        <v>280</v>
      </c>
      <c r="E91" s="22">
        <v>51.23</v>
      </c>
      <c r="F91" s="20">
        <v>106550</v>
      </c>
      <c r="G91" s="21">
        <v>3.3</v>
      </c>
      <c r="H91" s="22">
        <v>34.369999999999997</v>
      </c>
      <c r="I91" s="22">
        <v>38.01</v>
      </c>
      <c r="J91" s="22">
        <v>47.73</v>
      </c>
      <c r="K91" s="22">
        <v>59.73</v>
      </c>
      <c r="L91" s="22">
        <v>73.790000000000006</v>
      </c>
      <c r="O91" s="108">
        <f t="shared" si="2"/>
        <v>49.17</v>
      </c>
      <c r="P91" s="108">
        <f t="shared" si="3"/>
        <v>53.97</v>
      </c>
    </row>
    <row r="92" spans="1:16" x14ac:dyDescent="0.25">
      <c r="A92" t="s">
        <v>94</v>
      </c>
      <c r="B92" t="s">
        <v>95</v>
      </c>
      <c r="C92" s="1" t="s">
        <v>281</v>
      </c>
      <c r="D92" t="s">
        <v>282</v>
      </c>
      <c r="E92" s="22">
        <v>43.03</v>
      </c>
      <c r="F92" s="20">
        <v>89500</v>
      </c>
      <c r="G92" s="21">
        <v>2.7</v>
      </c>
      <c r="H92" s="22">
        <v>28.54</v>
      </c>
      <c r="I92" s="22">
        <v>36</v>
      </c>
      <c r="J92" s="22">
        <v>40.83</v>
      </c>
      <c r="K92" s="22">
        <v>54.87</v>
      </c>
      <c r="L92" s="22">
        <v>57.88</v>
      </c>
      <c r="O92" s="108">
        <f t="shared" si="2"/>
        <v>42.514800000000001</v>
      </c>
      <c r="P92" s="108">
        <f t="shared" si="3"/>
        <v>48.130800000000001</v>
      </c>
    </row>
    <row r="93" spans="1:16" x14ac:dyDescent="0.25">
      <c r="A93" t="s">
        <v>94</v>
      </c>
      <c r="B93" t="s">
        <v>95</v>
      </c>
      <c r="C93" s="1" t="s">
        <v>283</v>
      </c>
      <c r="D93" t="s">
        <v>284</v>
      </c>
      <c r="E93" s="22">
        <v>42.85</v>
      </c>
      <c r="F93" s="20">
        <v>89130</v>
      </c>
      <c r="G93" s="21">
        <v>4.3</v>
      </c>
      <c r="H93" s="22">
        <v>28.95</v>
      </c>
      <c r="I93" s="22">
        <v>36.130000000000003</v>
      </c>
      <c r="J93" s="22">
        <v>44.01</v>
      </c>
      <c r="K93" s="22">
        <v>48.94</v>
      </c>
      <c r="L93" s="22">
        <v>52.71</v>
      </c>
      <c r="O93" s="108">
        <f t="shared" si="2"/>
        <v>44.601599999999998</v>
      </c>
      <c r="P93" s="108">
        <f t="shared" si="3"/>
        <v>46.573599999999999</v>
      </c>
    </row>
    <row r="94" spans="1:16" x14ac:dyDescent="0.25">
      <c r="A94" t="s">
        <v>94</v>
      </c>
      <c r="B94" t="s">
        <v>95</v>
      </c>
      <c r="C94" s="1" t="s">
        <v>285</v>
      </c>
      <c r="D94" t="s">
        <v>286</v>
      </c>
      <c r="E94" s="22">
        <v>41.71</v>
      </c>
      <c r="F94" s="20">
        <v>86760</v>
      </c>
      <c r="G94" s="21">
        <v>2.4</v>
      </c>
      <c r="H94" s="22">
        <v>30.26</v>
      </c>
      <c r="I94" s="22">
        <v>38.47</v>
      </c>
      <c r="J94" s="22">
        <v>39.549999999999997</v>
      </c>
      <c r="K94" s="22">
        <v>46.64</v>
      </c>
      <c r="L94" s="22">
        <v>51.33</v>
      </c>
      <c r="O94" s="108">
        <f t="shared" si="2"/>
        <v>40.400799999999997</v>
      </c>
      <c r="P94" s="108">
        <f t="shared" si="3"/>
        <v>43.236800000000002</v>
      </c>
    </row>
    <row r="95" spans="1:16" x14ac:dyDescent="0.25">
      <c r="A95" t="s">
        <v>94</v>
      </c>
      <c r="B95" t="s">
        <v>95</v>
      </c>
      <c r="C95" s="1" t="s">
        <v>287</v>
      </c>
      <c r="D95" t="s">
        <v>288</v>
      </c>
      <c r="E95" s="22">
        <v>61.06</v>
      </c>
      <c r="F95" s="20">
        <v>127000</v>
      </c>
      <c r="G95" s="21">
        <v>4.8</v>
      </c>
      <c r="H95" s="22">
        <v>29.96</v>
      </c>
      <c r="I95" s="22">
        <v>40.229999999999997</v>
      </c>
      <c r="J95" s="22">
        <v>65.8</v>
      </c>
      <c r="K95" s="22">
        <v>80.28</v>
      </c>
      <c r="L95" s="22">
        <v>82.72</v>
      </c>
      <c r="O95" s="108">
        <f t="shared" si="2"/>
        <v>67.537599999999998</v>
      </c>
      <c r="P95" s="108">
        <f t="shared" si="3"/>
        <v>73.329599999999999</v>
      </c>
    </row>
    <row r="96" spans="1:16" x14ac:dyDescent="0.25">
      <c r="A96" t="s">
        <v>94</v>
      </c>
      <c r="B96" t="s">
        <v>95</v>
      </c>
      <c r="C96" s="1" t="s">
        <v>289</v>
      </c>
      <c r="D96" t="s">
        <v>290</v>
      </c>
      <c r="E96" s="22">
        <v>51.58</v>
      </c>
      <c r="F96" s="20">
        <v>107280</v>
      </c>
      <c r="G96" s="21">
        <v>1.3</v>
      </c>
      <c r="H96" s="22">
        <v>36.64</v>
      </c>
      <c r="I96" s="22">
        <v>40.229999999999997</v>
      </c>
      <c r="J96" s="22">
        <v>49.28</v>
      </c>
      <c r="K96" s="22">
        <v>60.85</v>
      </c>
      <c r="L96" s="22">
        <v>69.73</v>
      </c>
      <c r="O96" s="108">
        <f t="shared" si="2"/>
        <v>50.668400000000005</v>
      </c>
      <c r="P96" s="108">
        <f t="shared" si="3"/>
        <v>55.296399999999998</v>
      </c>
    </row>
    <row r="97" spans="1:16" x14ac:dyDescent="0.25">
      <c r="A97" t="s">
        <v>94</v>
      </c>
      <c r="B97" t="s">
        <v>95</v>
      </c>
      <c r="C97" s="1" t="s">
        <v>291</v>
      </c>
      <c r="D97" t="s">
        <v>292</v>
      </c>
      <c r="E97" s="22">
        <v>56.69</v>
      </c>
      <c r="F97" s="20">
        <v>117910</v>
      </c>
      <c r="G97" s="21">
        <v>2.2999999999999998</v>
      </c>
      <c r="H97" s="22">
        <v>38.29</v>
      </c>
      <c r="I97" s="22">
        <v>45.89</v>
      </c>
      <c r="J97" s="22">
        <v>51.35</v>
      </c>
      <c r="K97" s="22">
        <v>64.959999999999994</v>
      </c>
      <c r="L97" s="22">
        <v>79.709999999999994</v>
      </c>
      <c r="O97" s="108">
        <f t="shared" si="2"/>
        <v>52.983200000000004</v>
      </c>
      <c r="P97" s="108">
        <f t="shared" si="3"/>
        <v>58.427199999999999</v>
      </c>
    </row>
    <row r="98" spans="1:16" x14ac:dyDescent="0.25">
      <c r="A98" t="s">
        <v>94</v>
      </c>
      <c r="B98" t="s">
        <v>95</v>
      </c>
      <c r="C98" s="1" t="s">
        <v>293</v>
      </c>
      <c r="D98" t="s">
        <v>294</v>
      </c>
      <c r="E98" s="22">
        <v>52.08</v>
      </c>
      <c r="F98" s="20">
        <v>108320</v>
      </c>
      <c r="G98" s="21">
        <v>2.1</v>
      </c>
      <c r="H98" s="22">
        <v>36.18</v>
      </c>
      <c r="I98" s="22">
        <v>38.409999999999997</v>
      </c>
      <c r="J98" s="22">
        <v>48.67</v>
      </c>
      <c r="K98" s="22">
        <v>61.96</v>
      </c>
      <c r="L98" s="22">
        <v>78.12</v>
      </c>
      <c r="O98" s="108">
        <f t="shared" si="2"/>
        <v>50.264800000000001</v>
      </c>
      <c r="P98" s="108">
        <f t="shared" si="3"/>
        <v>55.580800000000004</v>
      </c>
    </row>
    <row r="99" spans="1:16" x14ac:dyDescent="0.25">
      <c r="A99" t="s">
        <v>94</v>
      </c>
      <c r="B99" t="s">
        <v>95</v>
      </c>
      <c r="C99" s="1" t="s">
        <v>295</v>
      </c>
      <c r="D99" t="s">
        <v>296</v>
      </c>
      <c r="E99" s="22">
        <v>76</v>
      </c>
      <c r="F99" s="20">
        <v>158070</v>
      </c>
      <c r="G99" s="21">
        <v>3.6</v>
      </c>
      <c r="H99" s="22">
        <v>53.1</v>
      </c>
      <c r="I99" s="22">
        <v>62.65</v>
      </c>
      <c r="J99" s="22">
        <v>78.760000000000005</v>
      </c>
      <c r="K99" s="22">
        <v>84.11</v>
      </c>
      <c r="L99" s="22">
        <v>99.35</v>
      </c>
      <c r="O99" s="108">
        <f t="shared" si="2"/>
        <v>79.402000000000001</v>
      </c>
      <c r="P99" s="108">
        <f t="shared" si="3"/>
        <v>81.542000000000002</v>
      </c>
    </row>
    <row r="100" spans="1:16" x14ac:dyDescent="0.25">
      <c r="A100" t="s">
        <v>94</v>
      </c>
      <c r="B100" t="s">
        <v>95</v>
      </c>
      <c r="C100" s="1" t="s">
        <v>297</v>
      </c>
      <c r="D100" t="s">
        <v>298</v>
      </c>
      <c r="E100" s="22">
        <v>61.5</v>
      </c>
      <c r="F100" s="20">
        <v>127930</v>
      </c>
      <c r="G100" s="21">
        <v>1.7</v>
      </c>
      <c r="H100" s="22">
        <v>37.47</v>
      </c>
      <c r="I100" s="22">
        <v>45.34</v>
      </c>
      <c r="J100" s="22">
        <v>60.32</v>
      </c>
      <c r="K100" s="22">
        <v>73.12</v>
      </c>
      <c r="L100" s="22">
        <v>86.2</v>
      </c>
      <c r="O100" s="108">
        <f t="shared" si="2"/>
        <v>61.856000000000002</v>
      </c>
      <c r="P100" s="108">
        <f t="shared" si="3"/>
        <v>66.975999999999999</v>
      </c>
    </row>
    <row r="101" spans="1:16" x14ac:dyDescent="0.25">
      <c r="A101" t="s">
        <v>94</v>
      </c>
      <c r="B101" t="s">
        <v>95</v>
      </c>
      <c r="C101" s="1" t="s">
        <v>299</v>
      </c>
      <c r="D101" t="s">
        <v>300</v>
      </c>
      <c r="E101" s="22">
        <v>55.56</v>
      </c>
      <c r="F101" s="20">
        <v>115570</v>
      </c>
      <c r="G101" s="21">
        <v>1.7</v>
      </c>
      <c r="H101" s="22">
        <v>37.36</v>
      </c>
      <c r="I101" s="22">
        <v>40.42</v>
      </c>
      <c r="J101" s="22">
        <v>51.17</v>
      </c>
      <c r="K101" s="22">
        <v>64.42</v>
      </c>
      <c r="L101" s="22">
        <v>80.69</v>
      </c>
      <c r="O101" s="108">
        <f t="shared" si="2"/>
        <v>52.760000000000005</v>
      </c>
      <c r="P101" s="108">
        <f t="shared" si="3"/>
        <v>58.06</v>
      </c>
    </row>
    <row r="102" spans="1:16" x14ac:dyDescent="0.25">
      <c r="A102" t="s">
        <v>94</v>
      </c>
      <c r="B102" t="s">
        <v>95</v>
      </c>
      <c r="C102" s="1" t="s">
        <v>301</v>
      </c>
      <c r="D102" t="s">
        <v>302</v>
      </c>
      <c r="E102" s="22">
        <v>52.26</v>
      </c>
      <c r="F102" s="20">
        <v>108710</v>
      </c>
      <c r="G102" s="21">
        <v>7.7</v>
      </c>
      <c r="H102" s="22">
        <v>35.630000000000003</v>
      </c>
      <c r="I102" s="22">
        <v>39.31</v>
      </c>
      <c r="J102" s="22">
        <v>51.71</v>
      </c>
      <c r="K102" s="22">
        <v>59</v>
      </c>
      <c r="L102" s="22">
        <v>69.58</v>
      </c>
      <c r="O102" s="108">
        <f t="shared" si="2"/>
        <v>52.584800000000001</v>
      </c>
      <c r="P102" s="108">
        <f t="shared" si="3"/>
        <v>55.500799999999998</v>
      </c>
    </row>
    <row r="103" spans="1:16" x14ac:dyDescent="0.25">
      <c r="A103" t="s">
        <v>94</v>
      </c>
      <c r="B103" t="s">
        <v>95</v>
      </c>
      <c r="C103" s="1" t="s">
        <v>303</v>
      </c>
      <c r="D103" t="s">
        <v>304</v>
      </c>
      <c r="E103" s="22">
        <v>59.47</v>
      </c>
      <c r="F103" s="20">
        <v>123690</v>
      </c>
      <c r="G103" s="21">
        <v>3.8</v>
      </c>
      <c r="H103" s="22">
        <v>37.71</v>
      </c>
      <c r="I103" s="22">
        <v>45.7</v>
      </c>
      <c r="J103" s="22">
        <v>54.89</v>
      </c>
      <c r="K103" s="22">
        <v>75.08</v>
      </c>
      <c r="L103" s="22">
        <v>81.709999999999994</v>
      </c>
      <c r="O103" s="108">
        <f t="shared" si="2"/>
        <v>57.312800000000003</v>
      </c>
      <c r="P103" s="108">
        <f t="shared" si="3"/>
        <v>65.388800000000003</v>
      </c>
    </row>
    <row r="104" spans="1:16" x14ac:dyDescent="0.25">
      <c r="A104" t="s">
        <v>94</v>
      </c>
      <c r="B104" t="s">
        <v>95</v>
      </c>
      <c r="C104" s="1" t="s">
        <v>305</v>
      </c>
      <c r="D104" t="s">
        <v>306</v>
      </c>
      <c r="E104" s="22">
        <v>53.99</v>
      </c>
      <c r="F104" s="20">
        <v>112290</v>
      </c>
      <c r="G104" s="21">
        <v>0.9</v>
      </c>
      <c r="H104" s="22">
        <v>37.53</v>
      </c>
      <c r="I104" s="22">
        <v>40.86</v>
      </c>
      <c r="J104" s="22">
        <v>50.06</v>
      </c>
      <c r="K104" s="22">
        <v>62.85</v>
      </c>
      <c r="L104" s="22">
        <v>76.55</v>
      </c>
      <c r="O104" s="108">
        <f t="shared" si="2"/>
        <v>51.594800000000006</v>
      </c>
      <c r="P104" s="108">
        <f t="shared" si="3"/>
        <v>56.710799999999999</v>
      </c>
    </row>
    <row r="105" spans="1:16" x14ac:dyDescent="0.25">
      <c r="A105" t="s">
        <v>94</v>
      </c>
      <c r="B105" t="s">
        <v>95</v>
      </c>
      <c r="C105" s="1" t="s">
        <v>307</v>
      </c>
      <c r="D105" t="s">
        <v>308</v>
      </c>
      <c r="E105" s="22">
        <v>47.51</v>
      </c>
      <c r="F105" s="20">
        <v>98810</v>
      </c>
      <c r="G105" s="21">
        <v>3.8</v>
      </c>
      <c r="H105" s="22">
        <v>40</v>
      </c>
      <c r="I105" s="22">
        <v>41.55</v>
      </c>
      <c r="J105" s="22">
        <v>42.74</v>
      </c>
      <c r="K105" s="22">
        <v>51.2</v>
      </c>
      <c r="L105" s="22">
        <v>64.16</v>
      </c>
      <c r="O105" s="108">
        <f t="shared" si="2"/>
        <v>43.755200000000002</v>
      </c>
      <c r="P105" s="108">
        <f t="shared" si="3"/>
        <v>47.139200000000002</v>
      </c>
    </row>
    <row r="106" spans="1:16" x14ac:dyDescent="0.25">
      <c r="A106" t="s">
        <v>94</v>
      </c>
      <c r="B106" t="s">
        <v>95</v>
      </c>
      <c r="C106" s="1" t="s">
        <v>309</v>
      </c>
      <c r="D106" t="s">
        <v>310</v>
      </c>
      <c r="E106" s="22">
        <v>55.18</v>
      </c>
      <c r="F106" s="20">
        <v>114780</v>
      </c>
      <c r="G106" s="21">
        <v>3.6</v>
      </c>
      <c r="H106" s="22">
        <v>38.46</v>
      </c>
      <c r="I106" s="22">
        <v>46.55</v>
      </c>
      <c r="J106" s="22">
        <v>51.57</v>
      </c>
      <c r="K106" s="22">
        <v>65.290000000000006</v>
      </c>
      <c r="L106" s="22">
        <v>78.53</v>
      </c>
      <c r="O106" s="108">
        <f t="shared" si="2"/>
        <v>53.2164</v>
      </c>
      <c r="P106" s="108">
        <f t="shared" si="3"/>
        <v>58.704400000000007</v>
      </c>
    </row>
    <row r="107" spans="1:16" x14ac:dyDescent="0.25">
      <c r="A107" t="s">
        <v>94</v>
      </c>
      <c r="B107" t="s">
        <v>95</v>
      </c>
      <c r="C107" s="1" t="s">
        <v>311</v>
      </c>
      <c r="D107" t="s">
        <v>312</v>
      </c>
      <c r="E107" s="22">
        <v>55.55</v>
      </c>
      <c r="F107" s="20">
        <v>115540</v>
      </c>
      <c r="G107" s="21">
        <v>1.9</v>
      </c>
      <c r="H107" s="22">
        <v>36.54</v>
      </c>
      <c r="I107" s="22">
        <v>41.38</v>
      </c>
      <c r="J107" s="22">
        <v>52.16</v>
      </c>
      <c r="K107" s="22">
        <v>63.82</v>
      </c>
      <c r="L107" s="22">
        <v>79.38</v>
      </c>
      <c r="O107" s="108">
        <f t="shared" si="2"/>
        <v>53.559199999999997</v>
      </c>
      <c r="P107" s="108">
        <f t="shared" si="3"/>
        <v>58.223199999999999</v>
      </c>
    </row>
    <row r="108" spans="1:16" x14ac:dyDescent="0.25">
      <c r="A108" t="s">
        <v>94</v>
      </c>
      <c r="B108" t="s">
        <v>95</v>
      </c>
      <c r="C108" s="1" t="s">
        <v>313</v>
      </c>
      <c r="D108" t="s">
        <v>314</v>
      </c>
      <c r="E108" s="22">
        <v>58.86</v>
      </c>
      <c r="F108" s="20">
        <v>122420</v>
      </c>
      <c r="G108" s="21">
        <v>1.8</v>
      </c>
      <c r="H108" s="22">
        <v>36.1</v>
      </c>
      <c r="I108" s="22">
        <v>44.79</v>
      </c>
      <c r="J108" s="22">
        <v>57.91</v>
      </c>
      <c r="K108" s="22">
        <v>69.239999999999995</v>
      </c>
      <c r="L108" s="22">
        <v>81.819999999999993</v>
      </c>
      <c r="O108" s="108">
        <f t="shared" si="2"/>
        <v>59.269599999999997</v>
      </c>
      <c r="P108" s="108">
        <f t="shared" si="3"/>
        <v>63.801599999999993</v>
      </c>
    </row>
    <row r="109" spans="1:16" x14ac:dyDescent="0.25">
      <c r="A109" t="s">
        <v>94</v>
      </c>
      <c r="B109" t="s">
        <v>95</v>
      </c>
      <c r="C109" s="1" t="s">
        <v>315</v>
      </c>
      <c r="D109" t="s">
        <v>316</v>
      </c>
      <c r="E109" s="22">
        <v>33.729999999999997</v>
      </c>
      <c r="F109" s="20">
        <v>70150</v>
      </c>
      <c r="G109" s="21">
        <v>3.2</v>
      </c>
      <c r="H109" s="22">
        <v>22.58</v>
      </c>
      <c r="I109" s="22">
        <v>26.24</v>
      </c>
      <c r="J109" s="22">
        <v>32.64</v>
      </c>
      <c r="K109" s="22">
        <v>38.29</v>
      </c>
      <c r="L109" s="22">
        <v>45.28</v>
      </c>
      <c r="O109" s="108">
        <f t="shared" si="2"/>
        <v>33.317999999999998</v>
      </c>
      <c r="P109" s="108">
        <f t="shared" si="3"/>
        <v>35.578000000000003</v>
      </c>
    </row>
    <row r="110" spans="1:16" x14ac:dyDescent="0.25">
      <c r="A110" t="s">
        <v>94</v>
      </c>
      <c r="B110" t="s">
        <v>95</v>
      </c>
      <c r="C110" s="1" t="s">
        <v>317</v>
      </c>
      <c r="D110" t="s">
        <v>318</v>
      </c>
      <c r="E110" s="22">
        <v>36.31</v>
      </c>
      <c r="F110" s="20">
        <v>75530</v>
      </c>
      <c r="G110" s="21">
        <v>5.5</v>
      </c>
      <c r="H110" s="22">
        <v>20.75</v>
      </c>
      <c r="I110" s="22">
        <v>28.25</v>
      </c>
      <c r="J110" s="22">
        <v>33.81</v>
      </c>
      <c r="K110" s="22">
        <v>45.42</v>
      </c>
      <c r="L110" s="22">
        <v>51.2</v>
      </c>
      <c r="O110" s="108">
        <f t="shared" si="2"/>
        <v>35.203200000000002</v>
      </c>
      <c r="P110" s="108">
        <f t="shared" si="3"/>
        <v>39.847200000000001</v>
      </c>
    </row>
    <row r="111" spans="1:16" x14ac:dyDescent="0.25">
      <c r="A111" t="s">
        <v>94</v>
      </c>
      <c r="B111" t="s">
        <v>95</v>
      </c>
      <c r="C111" s="1" t="s">
        <v>319</v>
      </c>
      <c r="D111" t="s">
        <v>320</v>
      </c>
      <c r="E111" s="22">
        <v>34.04</v>
      </c>
      <c r="F111" s="20">
        <v>70790</v>
      </c>
      <c r="G111" s="21">
        <v>2.2999999999999998</v>
      </c>
      <c r="H111" s="22">
        <v>22.03</v>
      </c>
      <c r="I111" s="22">
        <v>27.77</v>
      </c>
      <c r="J111" s="22">
        <v>31.64</v>
      </c>
      <c r="K111" s="22">
        <v>39.44</v>
      </c>
      <c r="L111" s="22">
        <v>47.71</v>
      </c>
      <c r="O111" s="108">
        <f t="shared" si="2"/>
        <v>32.576000000000001</v>
      </c>
      <c r="P111" s="108">
        <f t="shared" si="3"/>
        <v>35.695999999999998</v>
      </c>
    </row>
    <row r="112" spans="1:16" x14ac:dyDescent="0.25">
      <c r="A112" t="s">
        <v>94</v>
      </c>
      <c r="B112" t="s">
        <v>95</v>
      </c>
      <c r="C112" s="1" t="s">
        <v>321</v>
      </c>
      <c r="D112" t="s">
        <v>322</v>
      </c>
      <c r="E112" s="22">
        <v>30.87</v>
      </c>
      <c r="F112" s="20">
        <v>64210</v>
      </c>
      <c r="G112" s="21">
        <v>4.7</v>
      </c>
      <c r="H112" s="22">
        <v>17.3</v>
      </c>
      <c r="I112" s="22">
        <v>21.52</v>
      </c>
      <c r="J112" s="22">
        <v>28.15</v>
      </c>
      <c r="K112" s="22">
        <v>39.619999999999997</v>
      </c>
      <c r="L112" s="22">
        <v>46.98</v>
      </c>
      <c r="O112" s="108">
        <f t="shared" si="2"/>
        <v>29.526399999999999</v>
      </c>
      <c r="P112" s="108">
        <f t="shared" si="3"/>
        <v>34.114399999999996</v>
      </c>
    </row>
    <row r="113" spans="1:16" x14ac:dyDescent="0.25">
      <c r="A113" t="s">
        <v>94</v>
      </c>
      <c r="B113" t="s">
        <v>95</v>
      </c>
      <c r="C113" s="1" t="s">
        <v>323</v>
      </c>
      <c r="D113" t="s">
        <v>324</v>
      </c>
      <c r="E113" s="22">
        <v>33.17</v>
      </c>
      <c r="F113" s="20">
        <v>68990</v>
      </c>
      <c r="G113" s="21">
        <v>3.4</v>
      </c>
      <c r="H113" s="22">
        <v>23.37</v>
      </c>
      <c r="I113" s="22">
        <v>27.72</v>
      </c>
      <c r="J113" s="22">
        <v>30.98</v>
      </c>
      <c r="K113" s="22">
        <v>38.24</v>
      </c>
      <c r="L113" s="22">
        <v>44.6</v>
      </c>
      <c r="O113" s="108">
        <f t="shared" si="2"/>
        <v>31.851200000000002</v>
      </c>
      <c r="P113" s="108">
        <f t="shared" si="3"/>
        <v>34.755200000000002</v>
      </c>
    </row>
    <row r="114" spans="1:16" x14ac:dyDescent="0.25">
      <c r="A114" t="s">
        <v>94</v>
      </c>
      <c r="B114" t="s">
        <v>95</v>
      </c>
      <c r="C114" s="1" t="s">
        <v>325</v>
      </c>
      <c r="D114" t="s">
        <v>326</v>
      </c>
      <c r="E114" s="22">
        <v>33.01</v>
      </c>
      <c r="F114" s="20">
        <v>68660</v>
      </c>
      <c r="G114" s="21">
        <v>2.2999999999999998</v>
      </c>
      <c r="H114" s="22">
        <v>22.17</v>
      </c>
      <c r="I114" s="22">
        <v>26.47</v>
      </c>
      <c r="J114" s="22">
        <v>30.98</v>
      </c>
      <c r="K114" s="22">
        <v>38.549999999999997</v>
      </c>
      <c r="L114" s="22">
        <v>44.96</v>
      </c>
      <c r="O114" s="108">
        <f t="shared" si="2"/>
        <v>31.888400000000001</v>
      </c>
      <c r="P114" s="108">
        <f t="shared" si="3"/>
        <v>34.916399999999996</v>
      </c>
    </row>
    <row r="115" spans="1:16" x14ac:dyDescent="0.25">
      <c r="A115" t="s">
        <v>94</v>
      </c>
      <c r="B115" t="s">
        <v>95</v>
      </c>
      <c r="C115" s="1" t="s">
        <v>327</v>
      </c>
      <c r="D115" t="s">
        <v>328</v>
      </c>
      <c r="E115" s="22">
        <v>31.9</v>
      </c>
      <c r="F115" s="20">
        <v>66340</v>
      </c>
      <c r="G115" s="21">
        <v>2.2000000000000002</v>
      </c>
      <c r="H115" s="22">
        <v>22.56</v>
      </c>
      <c r="I115" s="22">
        <v>24.56</v>
      </c>
      <c r="J115" s="22">
        <v>30.98</v>
      </c>
      <c r="K115" s="22">
        <v>36.65</v>
      </c>
      <c r="L115" s="22">
        <v>42.76</v>
      </c>
      <c r="O115" s="108">
        <f t="shared" si="2"/>
        <v>31.660399999999999</v>
      </c>
      <c r="P115" s="108">
        <f t="shared" si="3"/>
        <v>33.928399999999996</v>
      </c>
    </row>
    <row r="116" spans="1:16" x14ac:dyDescent="0.25">
      <c r="A116" t="s">
        <v>94</v>
      </c>
      <c r="B116" t="s">
        <v>95</v>
      </c>
      <c r="C116" s="1" t="s">
        <v>329</v>
      </c>
      <c r="D116" t="s">
        <v>330</v>
      </c>
      <c r="E116" s="22">
        <v>27.66</v>
      </c>
      <c r="F116" s="20">
        <v>57530</v>
      </c>
      <c r="G116" s="21">
        <v>4.4000000000000004</v>
      </c>
      <c r="H116" s="22">
        <v>16.66</v>
      </c>
      <c r="I116" s="22">
        <v>22.05</v>
      </c>
      <c r="J116" s="22">
        <v>23.79</v>
      </c>
      <c r="K116" s="22">
        <v>36.85</v>
      </c>
      <c r="L116" s="22">
        <v>38.26</v>
      </c>
      <c r="O116" s="108">
        <f t="shared" si="2"/>
        <v>25.357200000000002</v>
      </c>
      <c r="P116" s="108">
        <f t="shared" si="3"/>
        <v>30.581200000000003</v>
      </c>
    </row>
    <row r="117" spans="1:16" x14ac:dyDescent="0.25">
      <c r="A117" t="s">
        <v>94</v>
      </c>
      <c r="B117" t="s">
        <v>95</v>
      </c>
      <c r="C117" s="1" t="s">
        <v>331</v>
      </c>
      <c r="D117" t="s">
        <v>332</v>
      </c>
      <c r="E117" s="22">
        <v>33.72</v>
      </c>
      <c r="F117" s="20">
        <v>70140</v>
      </c>
      <c r="G117" s="21">
        <v>1.7</v>
      </c>
      <c r="H117" s="22">
        <v>23.43</v>
      </c>
      <c r="I117" s="22">
        <v>28.63</v>
      </c>
      <c r="J117" s="22">
        <v>32.130000000000003</v>
      </c>
      <c r="K117" s="22">
        <v>37.9</v>
      </c>
      <c r="L117" s="22">
        <v>45.98</v>
      </c>
      <c r="O117" s="108">
        <f t="shared" si="2"/>
        <v>32.822400000000002</v>
      </c>
      <c r="P117" s="108">
        <f t="shared" si="3"/>
        <v>35.130400000000002</v>
      </c>
    </row>
    <row r="118" spans="1:16" x14ac:dyDescent="0.25">
      <c r="A118" t="s">
        <v>94</v>
      </c>
      <c r="B118" t="s">
        <v>95</v>
      </c>
      <c r="C118" s="1" t="s">
        <v>333</v>
      </c>
      <c r="D118" t="s">
        <v>334</v>
      </c>
      <c r="E118" s="22">
        <v>34.86</v>
      </c>
      <c r="F118" s="20">
        <v>72510</v>
      </c>
      <c r="G118" s="21">
        <v>1.8</v>
      </c>
      <c r="H118" s="22">
        <v>23.59</v>
      </c>
      <c r="I118" s="22">
        <v>28.97</v>
      </c>
      <c r="J118" s="22">
        <v>35.78</v>
      </c>
      <c r="K118" s="22">
        <v>39.69</v>
      </c>
      <c r="L118" s="22">
        <v>45.37</v>
      </c>
      <c r="O118" s="108">
        <f t="shared" si="2"/>
        <v>36.249200000000002</v>
      </c>
      <c r="P118" s="108">
        <f t="shared" si="3"/>
        <v>37.813200000000002</v>
      </c>
    </row>
    <row r="119" spans="1:16" x14ac:dyDescent="0.25">
      <c r="A119" t="s">
        <v>94</v>
      </c>
      <c r="B119" t="s">
        <v>95</v>
      </c>
      <c r="C119" s="1" t="s">
        <v>335</v>
      </c>
      <c r="D119" t="s">
        <v>336</v>
      </c>
      <c r="E119" s="22">
        <v>28.51</v>
      </c>
      <c r="F119" s="20">
        <v>59300</v>
      </c>
      <c r="G119" s="21">
        <v>6</v>
      </c>
      <c r="H119" s="22">
        <v>18.97</v>
      </c>
      <c r="I119" s="22">
        <v>21.89</v>
      </c>
      <c r="J119" s="22">
        <v>30.37</v>
      </c>
      <c r="K119" s="22">
        <v>31.62</v>
      </c>
      <c r="L119" s="22">
        <v>35.14</v>
      </c>
      <c r="O119" s="108">
        <f t="shared" si="2"/>
        <v>30.52</v>
      </c>
      <c r="P119" s="108">
        <f t="shared" si="3"/>
        <v>31.02</v>
      </c>
    </row>
    <row r="120" spans="1:16" x14ac:dyDescent="0.25">
      <c r="A120" t="s">
        <v>94</v>
      </c>
      <c r="B120" t="s">
        <v>95</v>
      </c>
      <c r="C120" s="1" t="s">
        <v>337</v>
      </c>
      <c r="D120" t="s">
        <v>338</v>
      </c>
      <c r="E120" s="22">
        <v>33.909999999999997</v>
      </c>
      <c r="F120" s="20">
        <v>70530</v>
      </c>
      <c r="G120" s="21">
        <v>1.6</v>
      </c>
      <c r="H120" s="22">
        <v>22.74</v>
      </c>
      <c r="I120" s="22">
        <v>28.25</v>
      </c>
      <c r="J120" s="22">
        <v>31.73</v>
      </c>
      <c r="K120" s="22">
        <v>38.61</v>
      </c>
      <c r="L120" s="22">
        <v>46.11</v>
      </c>
      <c r="O120" s="108">
        <f t="shared" si="2"/>
        <v>32.555599999999998</v>
      </c>
      <c r="P120" s="108">
        <f t="shared" si="3"/>
        <v>35.307600000000001</v>
      </c>
    </row>
    <row r="121" spans="1:16" x14ac:dyDescent="0.25">
      <c r="A121" t="s">
        <v>94</v>
      </c>
      <c r="B121" t="s">
        <v>95</v>
      </c>
      <c r="C121" s="1" t="s">
        <v>339</v>
      </c>
      <c r="D121" t="s">
        <v>340</v>
      </c>
      <c r="E121" s="22">
        <v>27.31</v>
      </c>
      <c r="F121" s="20">
        <v>56800</v>
      </c>
      <c r="G121" s="21">
        <v>4.9000000000000004</v>
      </c>
      <c r="H121" s="22">
        <v>15.85</v>
      </c>
      <c r="I121" s="22">
        <v>22.21</v>
      </c>
      <c r="J121" s="22">
        <v>27.98</v>
      </c>
      <c r="K121" s="22">
        <v>30.24</v>
      </c>
      <c r="L121" s="22">
        <v>36.67</v>
      </c>
      <c r="O121" s="108">
        <f t="shared" si="2"/>
        <v>28.251200000000001</v>
      </c>
      <c r="P121" s="108">
        <f t="shared" si="3"/>
        <v>29.155200000000001</v>
      </c>
    </row>
    <row r="122" spans="1:16" x14ac:dyDescent="0.25">
      <c r="A122" t="s">
        <v>94</v>
      </c>
      <c r="B122" t="s">
        <v>95</v>
      </c>
      <c r="C122" s="1" t="s">
        <v>341</v>
      </c>
      <c r="D122" t="s">
        <v>342</v>
      </c>
      <c r="E122" s="22">
        <v>50.96</v>
      </c>
      <c r="F122" s="20">
        <v>106000</v>
      </c>
      <c r="G122" s="21">
        <v>1.1000000000000001</v>
      </c>
      <c r="H122" s="22">
        <v>25</v>
      </c>
      <c r="I122" s="22">
        <v>35.99</v>
      </c>
      <c r="J122" s="22">
        <v>48.26</v>
      </c>
      <c r="K122" s="22">
        <v>63.56</v>
      </c>
      <c r="L122" s="22">
        <v>80.319999999999993</v>
      </c>
      <c r="O122" s="108">
        <f t="shared" si="2"/>
        <v>50.096000000000004</v>
      </c>
      <c r="P122" s="108">
        <f t="shared" si="3"/>
        <v>56.216000000000001</v>
      </c>
    </row>
    <row r="123" spans="1:16" x14ac:dyDescent="0.25">
      <c r="A123" t="s">
        <v>94</v>
      </c>
      <c r="B123" t="s">
        <v>95</v>
      </c>
      <c r="C123" s="1" t="s">
        <v>343</v>
      </c>
      <c r="D123" t="s">
        <v>344</v>
      </c>
      <c r="E123" s="22">
        <v>47.78</v>
      </c>
      <c r="F123" s="20">
        <v>99380</v>
      </c>
      <c r="G123" s="21">
        <v>2.2999999999999998</v>
      </c>
      <c r="H123" s="22">
        <v>30.84</v>
      </c>
      <c r="I123" s="22">
        <v>36.340000000000003</v>
      </c>
      <c r="J123" s="22">
        <v>42.97</v>
      </c>
      <c r="K123" s="22">
        <v>58.81</v>
      </c>
      <c r="L123" s="22">
        <v>69.959999999999994</v>
      </c>
      <c r="O123" s="108">
        <f t="shared" si="2"/>
        <v>44.870800000000003</v>
      </c>
      <c r="P123" s="108">
        <f t="shared" si="3"/>
        <v>51.206800000000001</v>
      </c>
    </row>
    <row r="124" spans="1:16" x14ac:dyDescent="0.25">
      <c r="A124" t="s">
        <v>94</v>
      </c>
      <c r="B124" t="s">
        <v>95</v>
      </c>
      <c r="C124" s="1" t="s">
        <v>345</v>
      </c>
      <c r="D124" t="s">
        <v>346</v>
      </c>
      <c r="E124" s="22">
        <v>28.29</v>
      </c>
      <c r="F124" s="20">
        <v>58850</v>
      </c>
      <c r="G124" s="21">
        <v>5.2</v>
      </c>
      <c r="H124" s="22">
        <v>22.85</v>
      </c>
      <c r="I124" s="22">
        <v>25.44</v>
      </c>
      <c r="J124" s="22">
        <v>28.17</v>
      </c>
      <c r="K124" s="22">
        <v>28.17</v>
      </c>
      <c r="L124" s="22">
        <v>30.39</v>
      </c>
      <c r="O124" s="108">
        <f t="shared" si="2"/>
        <v>28.17</v>
      </c>
      <c r="P124" s="108">
        <f t="shared" si="3"/>
        <v>28.17</v>
      </c>
    </row>
    <row r="125" spans="1:16" x14ac:dyDescent="0.25">
      <c r="A125" t="s">
        <v>94</v>
      </c>
      <c r="B125" t="s">
        <v>95</v>
      </c>
      <c r="C125" s="1" t="s">
        <v>347</v>
      </c>
      <c r="D125" t="s">
        <v>348</v>
      </c>
      <c r="E125" s="22">
        <v>60.92</v>
      </c>
      <c r="F125" s="20">
        <v>126720</v>
      </c>
      <c r="G125" s="21">
        <v>1.6</v>
      </c>
      <c r="H125" s="22">
        <v>37.75</v>
      </c>
      <c r="I125" s="22">
        <v>48.81</v>
      </c>
      <c r="J125" s="22">
        <v>61.39</v>
      </c>
      <c r="K125" s="22">
        <v>65.84</v>
      </c>
      <c r="L125" s="22">
        <v>83.75</v>
      </c>
      <c r="O125" s="108">
        <f t="shared" si="2"/>
        <v>61.923999999999999</v>
      </c>
      <c r="P125" s="108">
        <f t="shared" si="3"/>
        <v>63.704000000000001</v>
      </c>
    </row>
    <row r="126" spans="1:16" x14ac:dyDescent="0.25">
      <c r="A126" t="s">
        <v>94</v>
      </c>
      <c r="B126" t="s">
        <v>95</v>
      </c>
      <c r="C126" s="1" t="s">
        <v>349</v>
      </c>
      <c r="D126" t="s">
        <v>350</v>
      </c>
      <c r="E126" s="22">
        <v>57.44</v>
      </c>
      <c r="F126" s="20">
        <v>119460</v>
      </c>
      <c r="G126" s="21">
        <v>2.6</v>
      </c>
      <c r="H126" s="22">
        <v>38.369999999999997</v>
      </c>
      <c r="I126" s="22">
        <v>48.33</v>
      </c>
      <c r="J126" s="22">
        <v>60.65</v>
      </c>
      <c r="K126" s="22">
        <v>64.62</v>
      </c>
      <c r="L126" s="22">
        <v>76.599999999999994</v>
      </c>
      <c r="O126" s="108">
        <f t="shared" si="2"/>
        <v>61.126399999999997</v>
      </c>
      <c r="P126" s="108">
        <f t="shared" si="3"/>
        <v>62.714400000000005</v>
      </c>
    </row>
    <row r="127" spans="1:16" x14ac:dyDescent="0.25">
      <c r="A127" t="s">
        <v>94</v>
      </c>
      <c r="B127" t="s">
        <v>95</v>
      </c>
      <c r="C127" s="1" t="s">
        <v>351</v>
      </c>
      <c r="D127" t="s">
        <v>352</v>
      </c>
      <c r="E127" s="22">
        <v>43.99</v>
      </c>
      <c r="F127" s="20">
        <v>91500</v>
      </c>
      <c r="G127" s="21">
        <v>2.9</v>
      </c>
      <c r="H127" s="22">
        <v>27.97</v>
      </c>
      <c r="I127" s="22">
        <v>35.82</v>
      </c>
      <c r="J127" s="22">
        <v>41.63</v>
      </c>
      <c r="K127" s="22">
        <v>48.43</v>
      </c>
      <c r="L127" s="22">
        <v>63.85</v>
      </c>
      <c r="O127" s="108">
        <f t="shared" si="2"/>
        <v>42.446000000000005</v>
      </c>
      <c r="P127" s="108">
        <f t="shared" si="3"/>
        <v>45.166000000000004</v>
      </c>
    </row>
    <row r="128" spans="1:16" x14ac:dyDescent="0.25">
      <c r="A128" t="s">
        <v>94</v>
      </c>
      <c r="B128" t="s">
        <v>95</v>
      </c>
      <c r="C128" s="1" t="s">
        <v>353</v>
      </c>
      <c r="D128" t="s">
        <v>354</v>
      </c>
      <c r="E128" s="22">
        <v>49.15</v>
      </c>
      <c r="F128" s="20">
        <v>102230</v>
      </c>
      <c r="G128" s="21">
        <v>4</v>
      </c>
      <c r="H128" s="22">
        <v>30.83</v>
      </c>
      <c r="I128" s="22">
        <v>33.520000000000003</v>
      </c>
      <c r="J128" s="22">
        <v>46.45</v>
      </c>
      <c r="K128" s="22">
        <v>58.53</v>
      </c>
      <c r="L128" s="22">
        <v>78.19</v>
      </c>
      <c r="O128" s="108">
        <f t="shared" si="2"/>
        <v>47.899600000000007</v>
      </c>
      <c r="P128" s="108">
        <f t="shared" si="3"/>
        <v>52.7316</v>
      </c>
    </row>
    <row r="129" spans="1:16" x14ac:dyDescent="0.25">
      <c r="A129" t="s">
        <v>94</v>
      </c>
      <c r="B129" t="s">
        <v>95</v>
      </c>
      <c r="C129" s="1" t="s">
        <v>355</v>
      </c>
      <c r="D129" t="s">
        <v>356</v>
      </c>
      <c r="E129" s="22">
        <v>36.61</v>
      </c>
      <c r="F129" s="20">
        <v>76140</v>
      </c>
      <c r="G129" s="21">
        <v>3.1</v>
      </c>
      <c r="H129" s="22">
        <v>22.03</v>
      </c>
      <c r="I129" s="22">
        <v>29.45</v>
      </c>
      <c r="J129" s="22">
        <v>34.619999999999997</v>
      </c>
      <c r="K129" s="22">
        <v>40.630000000000003</v>
      </c>
      <c r="L129" s="22">
        <v>56.75</v>
      </c>
      <c r="O129" s="108">
        <f t="shared" si="2"/>
        <v>35.341200000000001</v>
      </c>
      <c r="P129" s="108">
        <f t="shared" si="3"/>
        <v>37.745199999999997</v>
      </c>
    </row>
    <row r="130" spans="1:16" x14ac:dyDescent="0.25">
      <c r="A130" t="s">
        <v>94</v>
      </c>
      <c r="B130" t="s">
        <v>95</v>
      </c>
      <c r="C130" s="1" t="s">
        <v>357</v>
      </c>
      <c r="D130" t="s">
        <v>358</v>
      </c>
      <c r="E130" s="22">
        <v>33.119999999999997</v>
      </c>
      <c r="F130" s="20">
        <v>68900</v>
      </c>
      <c r="G130" s="21">
        <v>0.6</v>
      </c>
      <c r="H130" s="22">
        <v>23.07</v>
      </c>
      <c r="I130" s="22">
        <v>26.8</v>
      </c>
      <c r="J130" s="22">
        <v>32.56</v>
      </c>
      <c r="K130" s="22">
        <v>39.5</v>
      </c>
      <c r="L130" s="22">
        <v>44.42</v>
      </c>
      <c r="O130" s="108">
        <f t="shared" ref="O130:O193" si="4">_xlfn.PERCENTILE.INC((H130:L130),$W$1)</f>
        <v>33.392800000000001</v>
      </c>
      <c r="P130" s="108">
        <f t="shared" ref="P130:P193" si="5">_xlfn.PERCENTILE.INC((H130:L130),$X$1)</f>
        <v>36.168800000000005</v>
      </c>
    </row>
    <row r="131" spans="1:16" x14ac:dyDescent="0.25">
      <c r="A131" t="s">
        <v>94</v>
      </c>
      <c r="B131" t="s">
        <v>95</v>
      </c>
      <c r="C131" s="1" t="s">
        <v>359</v>
      </c>
      <c r="D131" t="s">
        <v>360</v>
      </c>
      <c r="E131" s="22">
        <v>54.95</v>
      </c>
      <c r="F131" s="20">
        <v>114300</v>
      </c>
      <c r="G131" s="21">
        <v>1.9</v>
      </c>
      <c r="H131" s="22">
        <v>33.909999999999997</v>
      </c>
      <c r="I131" s="22">
        <v>40.21</v>
      </c>
      <c r="J131" s="22">
        <v>50.4</v>
      </c>
      <c r="K131" s="22">
        <v>64.56</v>
      </c>
      <c r="L131" s="22">
        <v>76.819999999999993</v>
      </c>
      <c r="O131" s="108">
        <f t="shared" si="4"/>
        <v>52.099200000000003</v>
      </c>
      <c r="P131" s="108">
        <f t="shared" si="5"/>
        <v>57.763199999999998</v>
      </c>
    </row>
    <row r="132" spans="1:16" x14ac:dyDescent="0.25">
      <c r="A132" t="s">
        <v>94</v>
      </c>
      <c r="B132" t="s">
        <v>95</v>
      </c>
      <c r="C132" s="1" t="s">
        <v>361</v>
      </c>
      <c r="D132" t="s">
        <v>362</v>
      </c>
      <c r="E132" s="22">
        <v>60.53</v>
      </c>
      <c r="F132" s="20">
        <v>125910</v>
      </c>
      <c r="G132" s="21">
        <v>1.4</v>
      </c>
      <c r="H132" s="22">
        <v>36.82</v>
      </c>
      <c r="I132" s="22">
        <v>47.07</v>
      </c>
      <c r="J132" s="22">
        <v>61.21</v>
      </c>
      <c r="K132" s="22">
        <v>66.540000000000006</v>
      </c>
      <c r="L132" s="22">
        <v>82.08</v>
      </c>
      <c r="O132" s="108">
        <f t="shared" si="4"/>
        <v>61.849600000000002</v>
      </c>
      <c r="P132" s="108">
        <f t="shared" si="5"/>
        <v>63.9816</v>
      </c>
    </row>
    <row r="133" spans="1:16" x14ac:dyDescent="0.25">
      <c r="A133" t="s">
        <v>94</v>
      </c>
      <c r="B133" t="s">
        <v>95</v>
      </c>
      <c r="C133" s="1" t="s">
        <v>363</v>
      </c>
      <c r="D133" t="s">
        <v>364</v>
      </c>
      <c r="E133" s="22">
        <v>55.94</v>
      </c>
      <c r="F133" s="20">
        <v>116360</v>
      </c>
      <c r="G133" s="21">
        <v>1.1000000000000001</v>
      </c>
      <c r="H133" s="22">
        <v>41.29</v>
      </c>
      <c r="I133" s="22">
        <v>48.23</v>
      </c>
      <c r="J133" s="22">
        <v>52.86</v>
      </c>
      <c r="K133" s="22">
        <v>64.67</v>
      </c>
      <c r="L133" s="22">
        <v>65.569999999999993</v>
      </c>
      <c r="O133" s="108">
        <f t="shared" si="4"/>
        <v>54.277200000000001</v>
      </c>
      <c r="P133" s="108">
        <f t="shared" si="5"/>
        <v>59.001199999999997</v>
      </c>
    </row>
    <row r="134" spans="1:16" x14ac:dyDescent="0.25">
      <c r="A134" t="s">
        <v>94</v>
      </c>
      <c r="B134" t="s">
        <v>95</v>
      </c>
      <c r="C134" s="1" t="s">
        <v>365</v>
      </c>
      <c r="D134" t="s">
        <v>366</v>
      </c>
      <c r="E134" s="22">
        <v>75.97</v>
      </c>
      <c r="F134" s="20">
        <v>158030</v>
      </c>
      <c r="G134" s="21">
        <v>0.7</v>
      </c>
      <c r="H134" s="22">
        <v>35.590000000000003</v>
      </c>
      <c r="I134" s="22">
        <v>45.59</v>
      </c>
      <c r="J134" s="22">
        <v>88.22</v>
      </c>
      <c r="K134" s="22">
        <v>93.38</v>
      </c>
      <c r="L134" s="22">
        <v>96.87</v>
      </c>
      <c r="O134" s="108">
        <f t="shared" si="4"/>
        <v>88.839200000000005</v>
      </c>
      <c r="P134" s="108">
        <f t="shared" si="5"/>
        <v>90.903199999999998</v>
      </c>
    </row>
    <row r="135" spans="1:16" x14ac:dyDescent="0.25">
      <c r="A135" t="s">
        <v>94</v>
      </c>
      <c r="B135" t="s">
        <v>95</v>
      </c>
      <c r="C135" s="1" t="s">
        <v>367</v>
      </c>
      <c r="D135" t="s">
        <v>368</v>
      </c>
      <c r="E135" s="22">
        <v>77.86</v>
      </c>
      <c r="F135" s="20">
        <v>161950</v>
      </c>
      <c r="G135" s="21">
        <v>5.6</v>
      </c>
      <c r="H135" s="22">
        <v>47.25</v>
      </c>
      <c r="I135" s="22">
        <v>64.42</v>
      </c>
      <c r="J135" s="22">
        <v>72.11</v>
      </c>
      <c r="K135" s="22">
        <v>90.8</v>
      </c>
      <c r="L135" s="22">
        <v>104.55</v>
      </c>
      <c r="O135" s="108">
        <f t="shared" si="4"/>
        <v>74.352800000000002</v>
      </c>
      <c r="P135" s="108">
        <f t="shared" si="5"/>
        <v>81.828800000000001</v>
      </c>
    </row>
    <row r="136" spans="1:16" x14ac:dyDescent="0.25">
      <c r="A136" t="s">
        <v>94</v>
      </c>
      <c r="B136" t="s">
        <v>95</v>
      </c>
      <c r="C136" s="1" t="s">
        <v>369</v>
      </c>
      <c r="D136" t="s">
        <v>370</v>
      </c>
      <c r="E136" s="22">
        <v>56.24</v>
      </c>
      <c r="F136" s="20">
        <v>116980</v>
      </c>
      <c r="G136" s="21">
        <v>2.6</v>
      </c>
      <c r="H136" s="22">
        <v>31.48</v>
      </c>
      <c r="I136" s="22">
        <v>39.36</v>
      </c>
      <c r="J136" s="22">
        <v>52.03</v>
      </c>
      <c r="K136" s="22">
        <v>66.73</v>
      </c>
      <c r="L136" s="22">
        <v>82.1</v>
      </c>
      <c r="O136" s="108">
        <f t="shared" si="4"/>
        <v>53.794000000000004</v>
      </c>
      <c r="P136" s="108">
        <f t="shared" si="5"/>
        <v>59.674000000000007</v>
      </c>
    </row>
    <row r="137" spans="1:16" x14ac:dyDescent="0.25">
      <c r="A137" t="s">
        <v>94</v>
      </c>
      <c r="B137" t="s">
        <v>95</v>
      </c>
      <c r="C137" s="1" t="s">
        <v>371</v>
      </c>
      <c r="D137" t="s">
        <v>372</v>
      </c>
      <c r="E137" s="22">
        <v>57.89</v>
      </c>
      <c r="F137" s="20">
        <v>120420</v>
      </c>
      <c r="G137" s="21">
        <v>3.2</v>
      </c>
      <c r="H137" s="22">
        <v>41.7</v>
      </c>
      <c r="I137" s="22">
        <v>45.98</v>
      </c>
      <c r="J137" s="22">
        <v>57.88</v>
      </c>
      <c r="K137" s="22">
        <v>68.650000000000006</v>
      </c>
      <c r="L137" s="22">
        <v>78.8</v>
      </c>
      <c r="O137" s="108">
        <f t="shared" si="4"/>
        <v>59.172400000000003</v>
      </c>
      <c r="P137" s="108">
        <f t="shared" si="5"/>
        <v>63.480400000000003</v>
      </c>
    </row>
    <row r="138" spans="1:16" x14ac:dyDescent="0.25">
      <c r="A138" t="s">
        <v>94</v>
      </c>
      <c r="B138" t="s">
        <v>95</v>
      </c>
      <c r="C138" s="1" t="s">
        <v>373</v>
      </c>
      <c r="D138" t="s">
        <v>374</v>
      </c>
      <c r="E138" s="22">
        <v>49.38</v>
      </c>
      <c r="F138" s="20">
        <v>102700</v>
      </c>
      <c r="G138" s="21">
        <v>3.2</v>
      </c>
      <c r="H138" s="22">
        <v>28.85</v>
      </c>
      <c r="I138" s="22">
        <v>34.89</v>
      </c>
      <c r="J138" s="22">
        <v>48.25</v>
      </c>
      <c r="K138" s="22">
        <v>59.9</v>
      </c>
      <c r="L138" s="22">
        <v>74.88</v>
      </c>
      <c r="O138" s="108">
        <f t="shared" si="4"/>
        <v>49.648000000000003</v>
      </c>
      <c r="P138" s="108">
        <f t="shared" si="5"/>
        <v>54.308</v>
      </c>
    </row>
    <row r="139" spans="1:16" x14ac:dyDescent="0.25">
      <c r="A139" t="s">
        <v>94</v>
      </c>
      <c r="B139" t="s">
        <v>95</v>
      </c>
      <c r="C139" s="1" t="s">
        <v>375</v>
      </c>
      <c r="D139" t="s">
        <v>376</v>
      </c>
      <c r="E139" s="22">
        <v>47.9</v>
      </c>
      <c r="F139" s="20">
        <v>99630</v>
      </c>
      <c r="G139" s="21">
        <v>9.8000000000000007</v>
      </c>
      <c r="H139" s="22">
        <v>32.94</v>
      </c>
      <c r="I139" s="22">
        <v>36.99</v>
      </c>
      <c r="J139" s="22">
        <v>36.99</v>
      </c>
      <c r="K139" s="22">
        <v>64.900000000000006</v>
      </c>
      <c r="L139" s="22">
        <v>67.47</v>
      </c>
      <c r="O139" s="108">
        <f t="shared" si="4"/>
        <v>40.339200000000005</v>
      </c>
      <c r="P139" s="108">
        <f t="shared" si="5"/>
        <v>51.503200000000007</v>
      </c>
    </row>
    <row r="140" spans="1:16" x14ac:dyDescent="0.25">
      <c r="A140" t="s">
        <v>94</v>
      </c>
      <c r="B140" t="s">
        <v>95</v>
      </c>
      <c r="C140" s="1" t="s">
        <v>377</v>
      </c>
      <c r="D140" t="s">
        <v>378</v>
      </c>
      <c r="E140" s="22">
        <v>58.91</v>
      </c>
      <c r="F140" s="20">
        <v>122530</v>
      </c>
      <c r="G140" s="21">
        <v>9.4</v>
      </c>
      <c r="H140" s="22">
        <v>43.6</v>
      </c>
      <c r="I140" s="22">
        <v>45.41</v>
      </c>
      <c r="J140" s="22">
        <v>63.15</v>
      </c>
      <c r="K140" s="22">
        <v>72.069999999999993</v>
      </c>
      <c r="L140" s="22">
        <v>74.14</v>
      </c>
      <c r="O140" s="108">
        <f t="shared" si="4"/>
        <v>64.220399999999998</v>
      </c>
      <c r="P140" s="108">
        <f t="shared" si="5"/>
        <v>67.788399999999996</v>
      </c>
    </row>
    <row r="141" spans="1:16" x14ac:dyDescent="0.25">
      <c r="A141" t="s">
        <v>94</v>
      </c>
      <c r="B141" t="s">
        <v>95</v>
      </c>
      <c r="C141" s="1" t="s">
        <v>379</v>
      </c>
      <c r="D141" t="s">
        <v>380</v>
      </c>
      <c r="E141" s="22">
        <v>59.84</v>
      </c>
      <c r="F141" s="20">
        <v>124470</v>
      </c>
      <c r="G141" s="21">
        <v>0.4</v>
      </c>
      <c r="H141" s="22">
        <v>30.88</v>
      </c>
      <c r="I141" s="22">
        <v>47.78</v>
      </c>
      <c r="J141" s="22">
        <v>60.36</v>
      </c>
      <c r="K141" s="22">
        <v>69.239999999999995</v>
      </c>
      <c r="L141" s="22">
        <v>81.819999999999993</v>
      </c>
      <c r="O141" s="108">
        <f t="shared" si="4"/>
        <v>61.425600000000003</v>
      </c>
      <c r="P141" s="108">
        <f t="shared" si="5"/>
        <v>64.977599999999995</v>
      </c>
    </row>
    <row r="142" spans="1:16" x14ac:dyDescent="0.25">
      <c r="A142" t="s">
        <v>94</v>
      </c>
      <c r="B142" t="s">
        <v>95</v>
      </c>
      <c r="C142" s="1" t="s">
        <v>381</v>
      </c>
      <c r="D142" t="s">
        <v>382</v>
      </c>
      <c r="E142" s="22">
        <v>67.17</v>
      </c>
      <c r="F142" s="20">
        <v>139720</v>
      </c>
      <c r="G142" s="21">
        <v>2.8</v>
      </c>
      <c r="H142" s="22">
        <v>37.11</v>
      </c>
      <c r="I142" s="22">
        <v>47.24</v>
      </c>
      <c r="J142" s="22">
        <v>64.78</v>
      </c>
      <c r="K142" s="22">
        <v>76.459999999999994</v>
      </c>
      <c r="L142" s="22">
        <v>108.41</v>
      </c>
      <c r="O142" s="108">
        <f t="shared" si="4"/>
        <v>66.181600000000003</v>
      </c>
      <c r="P142" s="108">
        <f t="shared" si="5"/>
        <v>70.8536</v>
      </c>
    </row>
    <row r="143" spans="1:16" s="134" customFormat="1" x14ac:dyDescent="0.25">
      <c r="A143" s="134" t="s">
        <v>94</v>
      </c>
      <c r="B143" s="134" t="s">
        <v>95</v>
      </c>
      <c r="C143" s="135" t="s">
        <v>383</v>
      </c>
      <c r="D143" s="134" t="s">
        <v>384</v>
      </c>
      <c r="E143" s="136">
        <v>49.34</v>
      </c>
      <c r="F143" s="137">
        <v>102630</v>
      </c>
      <c r="G143" s="138">
        <v>6</v>
      </c>
      <c r="H143" s="136">
        <v>22.12</v>
      </c>
      <c r="I143" s="136">
        <v>26.9</v>
      </c>
      <c r="J143" s="136">
        <v>46.05</v>
      </c>
      <c r="K143" s="136">
        <v>66.13</v>
      </c>
      <c r="L143" s="136">
        <v>79.2</v>
      </c>
      <c r="O143" s="139">
        <f t="shared" si="4"/>
        <v>48.459600000000002</v>
      </c>
      <c r="P143" s="139">
        <f t="shared" si="5"/>
        <v>56.491599999999998</v>
      </c>
    </row>
    <row r="144" spans="1:16" s="134" customFormat="1" x14ac:dyDescent="0.25">
      <c r="A144" s="134" t="s">
        <v>94</v>
      </c>
      <c r="B144" s="134" t="s">
        <v>95</v>
      </c>
      <c r="C144" s="135" t="s">
        <v>385</v>
      </c>
      <c r="D144" s="134" t="s">
        <v>386</v>
      </c>
      <c r="E144" s="136">
        <v>50.09</v>
      </c>
      <c r="F144" s="137">
        <v>104180</v>
      </c>
      <c r="G144" s="138">
        <v>3.1</v>
      </c>
      <c r="H144" s="136">
        <v>32.54</v>
      </c>
      <c r="I144" s="136">
        <v>40.17</v>
      </c>
      <c r="J144" s="136">
        <v>48.83</v>
      </c>
      <c r="K144" s="136">
        <v>53.84</v>
      </c>
      <c r="L144" s="136">
        <v>70</v>
      </c>
      <c r="O144" s="139">
        <f t="shared" si="4"/>
        <v>49.431199999999997</v>
      </c>
      <c r="P144" s="139">
        <f t="shared" si="5"/>
        <v>51.435200000000002</v>
      </c>
    </row>
    <row r="145" spans="1:16" x14ac:dyDescent="0.25">
      <c r="A145" t="s">
        <v>94</v>
      </c>
      <c r="B145" t="s">
        <v>95</v>
      </c>
      <c r="C145" s="1" t="s">
        <v>387</v>
      </c>
      <c r="D145" t="s">
        <v>388</v>
      </c>
      <c r="E145" s="22">
        <v>58.99</v>
      </c>
      <c r="F145" s="20">
        <v>122690</v>
      </c>
      <c r="G145" s="21">
        <v>7.1</v>
      </c>
      <c r="H145" s="22">
        <v>24.8</v>
      </c>
      <c r="I145" s="22">
        <v>44.79</v>
      </c>
      <c r="J145" s="22">
        <v>62.57</v>
      </c>
      <c r="K145" s="22">
        <v>74.209999999999994</v>
      </c>
      <c r="L145" s="22">
        <v>79.83</v>
      </c>
      <c r="O145" s="108">
        <f t="shared" si="4"/>
        <v>63.966799999999999</v>
      </c>
      <c r="P145" s="108">
        <f t="shared" si="5"/>
        <v>68.622799999999998</v>
      </c>
    </row>
    <row r="146" spans="1:16" x14ac:dyDescent="0.25">
      <c r="A146" t="s">
        <v>94</v>
      </c>
      <c r="B146" t="s">
        <v>95</v>
      </c>
      <c r="C146" s="1" t="s">
        <v>389</v>
      </c>
      <c r="D146" t="s">
        <v>390</v>
      </c>
      <c r="E146" s="22">
        <v>64.459999999999994</v>
      </c>
      <c r="F146" s="20">
        <v>134080</v>
      </c>
      <c r="G146" s="21">
        <v>7.5</v>
      </c>
      <c r="H146" s="22">
        <v>38.69</v>
      </c>
      <c r="I146" s="22">
        <v>49.59</v>
      </c>
      <c r="J146" s="22">
        <v>65.3</v>
      </c>
      <c r="K146" s="22">
        <v>79.459999999999994</v>
      </c>
      <c r="L146" s="22">
        <v>80.290000000000006</v>
      </c>
      <c r="O146" s="108">
        <f t="shared" si="4"/>
        <v>66.999200000000002</v>
      </c>
      <c r="P146" s="108">
        <f t="shared" si="5"/>
        <v>72.663199999999989</v>
      </c>
    </row>
    <row r="147" spans="1:16" x14ac:dyDescent="0.25">
      <c r="A147" t="s">
        <v>94</v>
      </c>
      <c r="B147" t="s">
        <v>95</v>
      </c>
      <c r="C147" s="1" t="s">
        <v>391</v>
      </c>
      <c r="D147" t="s">
        <v>392</v>
      </c>
      <c r="E147" s="22">
        <v>42.95</v>
      </c>
      <c r="F147" s="20">
        <v>89340</v>
      </c>
      <c r="G147" s="21">
        <v>2.2000000000000002</v>
      </c>
      <c r="H147" s="22">
        <v>29.22</v>
      </c>
      <c r="I147" s="22">
        <v>35.5</v>
      </c>
      <c r="J147" s="22">
        <v>40.98</v>
      </c>
      <c r="K147" s="22">
        <v>50.3</v>
      </c>
      <c r="L147" s="22">
        <v>58.41</v>
      </c>
      <c r="O147" s="108">
        <f t="shared" si="4"/>
        <v>42.098399999999998</v>
      </c>
      <c r="P147" s="108">
        <f t="shared" si="5"/>
        <v>45.8264</v>
      </c>
    </row>
    <row r="148" spans="1:16" x14ac:dyDescent="0.25">
      <c r="A148" t="s">
        <v>94</v>
      </c>
      <c r="B148" t="s">
        <v>95</v>
      </c>
      <c r="C148" s="1" t="s">
        <v>393</v>
      </c>
      <c r="D148" t="s">
        <v>394</v>
      </c>
      <c r="E148" s="22">
        <v>58.25</v>
      </c>
      <c r="F148" s="20">
        <v>121160</v>
      </c>
      <c r="G148" s="21">
        <v>9.1999999999999993</v>
      </c>
      <c r="H148" s="22">
        <v>31.66</v>
      </c>
      <c r="I148" s="22">
        <v>36.85</v>
      </c>
      <c r="J148" s="22">
        <v>61.18</v>
      </c>
      <c r="K148" s="22">
        <v>74.819999999999993</v>
      </c>
      <c r="L148" s="22">
        <v>96.68</v>
      </c>
      <c r="O148" s="108">
        <f t="shared" si="4"/>
        <v>62.816800000000001</v>
      </c>
      <c r="P148" s="108">
        <f t="shared" si="5"/>
        <v>68.272799999999989</v>
      </c>
    </row>
    <row r="149" spans="1:16" x14ac:dyDescent="0.25">
      <c r="A149" t="s">
        <v>94</v>
      </c>
      <c r="B149" t="s">
        <v>95</v>
      </c>
      <c r="C149" s="1" t="s">
        <v>395</v>
      </c>
      <c r="D149" t="s">
        <v>396</v>
      </c>
      <c r="E149" s="22">
        <v>49.85</v>
      </c>
      <c r="F149" s="20">
        <v>103680</v>
      </c>
      <c r="G149" s="21">
        <v>4.7</v>
      </c>
      <c r="H149" s="22">
        <v>30.88</v>
      </c>
      <c r="I149" s="22">
        <v>42.35</v>
      </c>
      <c r="J149" s="22">
        <v>50.44</v>
      </c>
      <c r="K149" s="22">
        <v>58.59</v>
      </c>
      <c r="L149" s="22">
        <v>67.47</v>
      </c>
      <c r="O149" s="108">
        <f t="shared" si="4"/>
        <v>51.417999999999999</v>
      </c>
      <c r="P149" s="108">
        <f t="shared" si="5"/>
        <v>54.677999999999997</v>
      </c>
    </row>
    <row r="150" spans="1:16" x14ac:dyDescent="0.25">
      <c r="A150" t="s">
        <v>94</v>
      </c>
      <c r="B150" t="s">
        <v>95</v>
      </c>
      <c r="C150" s="1" t="s">
        <v>397</v>
      </c>
      <c r="D150" t="s">
        <v>398</v>
      </c>
      <c r="E150" s="22">
        <v>40.58</v>
      </c>
      <c r="F150" s="20">
        <v>84410</v>
      </c>
      <c r="G150" s="21">
        <v>17.600000000000001</v>
      </c>
      <c r="H150" s="22">
        <v>22.59</v>
      </c>
      <c r="I150" s="22">
        <v>39.42</v>
      </c>
      <c r="J150" s="22">
        <v>39.43</v>
      </c>
      <c r="K150" s="22">
        <v>48.07</v>
      </c>
      <c r="L150" s="22">
        <v>48.08</v>
      </c>
      <c r="O150" s="108">
        <f t="shared" si="4"/>
        <v>40.466799999999999</v>
      </c>
      <c r="P150" s="108">
        <f t="shared" si="5"/>
        <v>43.922800000000002</v>
      </c>
    </row>
    <row r="151" spans="1:16" x14ac:dyDescent="0.25">
      <c r="A151" t="s">
        <v>94</v>
      </c>
      <c r="B151" t="s">
        <v>95</v>
      </c>
      <c r="C151" s="1" t="s">
        <v>399</v>
      </c>
      <c r="D151" t="s">
        <v>400</v>
      </c>
      <c r="E151" s="22">
        <v>29.32</v>
      </c>
      <c r="F151" s="20">
        <v>60990</v>
      </c>
      <c r="G151" s="21">
        <v>1.7</v>
      </c>
      <c r="H151" s="22">
        <v>22.52</v>
      </c>
      <c r="I151" s="22">
        <v>23.9</v>
      </c>
      <c r="J151" s="22">
        <v>29.15</v>
      </c>
      <c r="K151" s="22">
        <v>32.159999999999997</v>
      </c>
      <c r="L151" s="22">
        <v>39.18</v>
      </c>
      <c r="O151" s="108">
        <f t="shared" si="4"/>
        <v>29.511199999999999</v>
      </c>
      <c r="P151" s="108">
        <f t="shared" si="5"/>
        <v>30.715199999999996</v>
      </c>
    </row>
    <row r="152" spans="1:16" x14ac:dyDescent="0.25">
      <c r="A152" t="s">
        <v>94</v>
      </c>
      <c r="B152" t="s">
        <v>95</v>
      </c>
      <c r="C152" s="1" t="s">
        <v>401</v>
      </c>
      <c r="D152" t="s">
        <v>402</v>
      </c>
      <c r="E152" s="22">
        <v>31.61</v>
      </c>
      <c r="F152" s="20">
        <v>65740</v>
      </c>
      <c r="G152" s="21">
        <v>1.3</v>
      </c>
      <c r="H152" s="22">
        <v>22.36</v>
      </c>
      <c r="I152" s="22">
        <v>23.06</v>
      </c>
      <c r="J152" s="22">
        <v>29.66</v>
      </c>
      <c r="K152" s="22">
        <v>38.200000000000003</v>
      </c>
      <c r="L152" s="22">
        <v>42.89</v>
      </c>
      <c r="O152" s="108">
        <f t="shared" si="4"/>
        <v>30.684800000000003</v>
      </c>
      <c r="P152" s="108">
        <f t="shared" si="5"/>
        <v>34.1008</v>
      </c>
    </row>
    <row r="153" spans="1:16" x14ac:dyDescent="0.25">
      <c r="A153" t="s">
        <v>94</v>
      </c>
      <c r="B153" t="s">
        <v>95</v>
      </c>
      <c r="C153" s="1" t="s">
        <v>403</v>
      </c>
      <c r="D153" t="s">
        <v>404</v>
      </c>
      <c r="E153" s="22">
        <v>32</v>
      </c>
      <c r="F153" s="20">
        <v>66560</v>
      </c>
      <c r="G153" s="21">
        <v>1.2</v>
      </c>
      <c r="H153" s="22">
        <v>23</v>
      </c>
      <c r="I153" s="22">
        <v>26.11</v>
      </c>
      <c r="J153" s="22">
        <v>29.6</v>
      </c>
      <c r="K153" s="22">
        <v>37.35</v>
      </c>
      <c r="L153" s="22">
        <v>41.6</v>
      </c>
      <c r="O153" s="108">
        <f t="shared" si="4"/>
        <v>30.53</v>
      </c>
      <c r="P153" s="108">
        <f t="shared" si="5"/>
        <v>33.630000000000003</v>
      </c>
    </row>
    <row r="154" spans="1:16" x14ac:dyDescent="0.25">
      <c r="A154" t="s">
        <v>94</v>
      </c>
      <c r="B154" t="s">
        <v>95</v>
      </c>
      <c r="C154" s="1" t="s">
        <v>405</v>
      </c>
      <c r="D154" t="s">
        <v>406</v>
      </c>
      <c r="E154" s="22">
        <v>25.42</v>
      </c>
      <c r="F154" s="20">
        <v>52870</v>
      </c>
      <c r="G154" s="21">
        <v>6.8</v>
      </c>
      <c r="H154" s="22">
        <v>18.170000000000002</v>
      </c>
      <c r="I154" s="22">
        <v>18.170000000000002</v>
      </c>
      <c r="J154" s="22">
        <v>23.36</v>
      </c>
      <c r="K154" s="22">
        <v>30.33</v>
      </c>
      <c r="L154" s="22">
        <v>37.22</v>
      </c>
      <c r="O154" s="108">
        <f t="shared" si="4"/>
        <v>24.196400000000001</v>
      </c>
      <c r="P154" s="108">
        <f t="shared" si="5"/>
        <v>26.984400000000001</v>
      </c>
    </row>
    <row r="155" spans="1:16" x14ac:dyDescent="0.25">
      <c r="A155" t="s">
        <v>94</v>
      </c>
      <c r="B155" t="s">
        <v>95</v>
      </c>
      <c r="C155" s="1" t="s">
        <v>407</v>
      </c>
      <c r="D155" t="s">
        <v>408</v>
      </c>
      <c r="E155" s="22">
        <v>33.950000000000003</v>
      </c>
      <c r="F155" s="20">
        <v>70610</v>
      </c>
      <c r="G155" s="21">
        <v>1.7</v>
      </c>
      <c r="H155" s="22">
        <v>23.88</v>
      </c>
      <c r="I155" s="22">
        <v>24.92</v>
      </c>
      <c r="J155" s="22">
        <v>32.229999999999997</v>
      </c>
      <c r="K155" s="22">
        <v>39.32</v>
      </c>
      <c r="L155" s="22">
        <v>45.5</v>
      </c>
      <c r="O155" s="108">
        <f t="shared" si="4"/>
        <v>33.080799999999996</v>
      </c>
      <c r="P155" s="108">
        <f t="shared" si="5"/>
        <v>35.916800000000002</v>
      </c>
    </row>
    <row r="156" spans="1:16" x14ac:dyDescent="0.25">
      <c r="A156" t="s">
        <v>94</v>
      </c>
      <c r="B156" t="s">
        <v>95</v>
      </c>
      <c r="C156" s="1" t="s">
        <v>409</v>
      </c>
      <c r="D156" t="s">
        <v>410</v>
      </c>
      <c r="E156" s="22">
        <v>28.47</v>
      </c>
      <c r="F156" s="20">
        <v>59230</v>
      </c>
      <c r="G156" s="21">
        <v>3.1</v>
      </c>
      <c r="H156" s="22">
        <v>20.93</v>
      </c>
      <c r="I156" s="22">
        <v>22.18</v>
      </c>
      <c r="J156" s="22">
        <v>28.47</v>
      </c>
      <c r="K156" s="22">
        <v>31.75</v>
      </c>
      <c r="L156" s="22">
        <v>39.21</v>
      </c>
      <c r="O156" s="108">
        <f t="shared" si="4"/>
        <v>28.863599999999998</v>
      </c>
      <c r="P156" s="108">
        <f t="shared" si="5"/>
        <v>30.175599999999999</v>
      </c>
    </row>
    <row r="157" spans="1:16" x14ac:dyDescent="0.25">
      <c r="A157" t="s">
        <v>94</v>
      </c>
      <c r="B157" t="s">
        <v>95</v>
      </c>
      <c r="C157" s="1" t="s">
        <v>411</v>
      </c>
      <c r="D157" t="s">
        <v>412</v>
      </c>
      <c r="E157" s="22">
        <v>23.23</v>
      </c>
      <c r="F157" s="20">
        <v>48330</v>
      </c>
      <c r="G157" s="21">
        <v>7.9</v>
      </c>
      <c r="H157" s="22">
        <v>15.44</v>
      </c>
      <c r="I157" s="22">
        <v>15.88</v>
      </c>
      <c r="J157" s="22">
        <v>22.01</v>
      </c>
      <c r="K157" s="22">
        <v>28.09</v>
      </c>
      <c r="L157" s="22">
        <v>32.5</v>
      </c>
      <c r="O157" s="108">
        <f t="shared" si="4"/>
        <v>22.739600000000003</v>
      </c>
      <c r="P157" s="108">
        <f t="shared" si="5"/>
        <v>25.171600000000002</v>
      </c>
    </row>
    <row r="158" spans="1:16" x14ac:dyDescent="0.25">
      <c r="A158" t="s">
        <v>94</v>
      </c>
      <c r="B158" t="s">
        <v>95</v>
      </c>
      <c r="C158" s="1" t="s">
        <v>413</v>
      </c>
      <c r="D158" t="s">
        <v>414</v>
      </c>
      <c r="E158" s="22">
        <v>39.68</v>
      </c>
      <c r="F158" s="20">
        <v>82520</v>
      </c>
      <c r="G158" s="21">
        <v>0.5</v>
      </c>
      <c r="H158" s="22">
        <v>26.55</v>
      </c>
      <c r="I158" s="22">
        <v>28.67</v>
      </c>
      <c r="J158" s="22">
        <v>33.76</v>
      </c>
      <c r="K158" s="22">
        <v>42.67</v>
      </c>
      <c r="L158" s="22">
        <v>61.91</v>
      </c>
      <c r="O158" s="108">
        <f t="shared" si="4"/>
        <v>34.8292</v>
      </c>
      <c r="P158" s="108">
        <f t="shared" si="5"/>
        <v>38.3932</v>
      </c>
    </row>
    <row r="159" spans="1:16" x14ac:dyDescent="0.25">
      <c r="A159" t="s">
        <v>94</v>
      </c>
      <c r="B159" t="s">
        <v>95</v>
      </c>
      <c r="C159" s="1" t="s">
        <v>415</v>
      </c>
      <c r="D159" t="s">
        <v>416</v>
      </c>
      <c r="E159" s="22">
        <v>39.799999999999997</v>
      </c>
      <c r="F159" s="20">
        <v>82790</v>
      </c>
      <c r="G159" s="21">
        <v>2.8</v>
      </c>
      <c r="H159" s="22">
        <v>21.07</v>
      </c>
      <c r="I159" s="22">
        <v>24.28</v>
      </c>
      <c r="J159" s="22">
        <v>38.340000000000003</v>
      </c>
      <c r="K159" s="22">
        <v>50.01</v>
      </c>
      <c r="L159" s="22">
        <v>62.23</v>
      </c>
      <c r="O159" s="108">
        <f t="shared" si="4"/>
        <v>39.740400000000001</v>
      </c>
      <c r="P159" s="108">
        <f t="shared" si="5"/>
        <v>44.4084</v>
      </c>
    </row>
    <row r="160" spans="1:16" x14ac:dyDescent="0.25">
      <c r="A160" t="s">
        <v>94</v>
      </c>
      <c r="B160" t="s">
        <v>95</v>
      </c>
      <c r="C160" s="1" t="s">
        <v>417</v>
      </c>
      <c r="D160" t="s">
        <v>418</v>
      </c>
      <c r="E160" s="22">
        <v>46.06</v>
      </c>
      <c r="F160" s="20">
        <v>95790</v>
      </c>
      <c r="G160" s="21">
        <v>1.4</v>
      </c>
      <c r="H160" s="22">
        <v>30.51</v>
      </c>
      <c r="I160" s="22">
        <v>36.78</v>
      </c>
      <c r="J160" s="22">
        <v>42.35</v>
      </c>
      <c r="K160" s="22">
        <v>52.29</v>
      </c>
      <c r="L160" s="22">
        <v>63.11</v>
      </c>
      <c r="O160" s="108">
        <f t="shared" si="4"/>
        <v>43.5428</v>
      </c>
      <c r="P160" s="108">
        <f t="shared" si="5"/>
        <v>47.518799999999999</v>
      </c>
    </row>
    <row r="161" spans="1:16" x14ac:dyDescent="0.25">
      <c r="A161" t="s">
        <v>94</v>
      </c>
      <c r="B161" t="s">
        <v>95</v>
      </c>
      <c r="C161" s="1" t="s">
        <v>419</v>
      </c>
      <c r="D161" t="s">
        <v>420</v>
      </c>
      <c r="E161" s="22">
        <v>35.69</v>
      </c>
      <c r="F161" s="20">
        <v>74240</v>
      </c>
      <c r="G161" s="21">
        <v>2.2000000000000002</v>
      </c>
      <c r="H161" s="22">
        <v>19.5</v>
      </c>
      <c r="I161" s="22">
        <v>26.45</v>
      </c>
      <c r="J161" s="22">
        <v>31.23</v>
      </c>
      <c r="K161" s="22">
        <v>45.46</v>
      </c>
      <c r="L161" s="22">
        <v>52.16</v>
      </c>
      <c r="O161" s="108">
        <f t="shared" si="4"/>
        <v>32.937600000000003</v>
      </c>
      <c r="P161" s="108">
        <f t="shared" si="5"/>
        <v>38.629600000000003</v>
      </c>
    </row>
    <row r="162" spans="1:16" x14ac:dyDescent="0.25">
      <c r="A162" t="s">
        <v>94</v>
      </c>
      <c r="B162" t="s">
        <v>95</v>
      </c>
      <c r="C162" s="1" t="s">
        <v>421</v>
      </c>
      <c r="D162" t="s">
        <v>422</v>
      </c>
      <c r="E162" s="22">
        <v>30.09</v>
      </c>
      <c r="F162" s="20">
        <v>62590</v>
      </c>
      <c r="G162" s="21">
        <v>0.6</v>
      </c>
      <c r="H162" s="22">
        <v>18.25</v>
      </c>
      <c r="I162" s="22">
        <v>21.9</v>
      </c>
      <c r="J162" s="22">
        <v>28.3</v>
      </c>
      <c r="K162" s="22">
        <v>36.76</v>
      </c>
      <c r="L162" s="22">
        <v>45.21</v>
      </c>
      <c r="O162" s="108">
        <f t="shared" si="4"/>
        <v>29.315200000000001</v>
      </c>
      <c r="P162" s="108">
        <f t="shared" si="5"/>
        <v>32.699199999999998</v>
      </c>
    </row>
    <row r="163" spans="1:16" x14ac:dyDescent="0.25">
      <c r="A163" t="s">
        <v>94</v>
      </c>
      <c r="B163" t="s">
        <v>95</v>
      </c>
      <c r="C163" s="1" t="s">
        <v>423</v>
      </c>
      <c r="D163" t="s">
        <v>424</v>
      </c>
      <c r="E163" s="22">
        <v>38.299999999999997</v>
      </c>
      <c r="F163" s="20">
        <v>79670</v>
      </c>
      <c r="G163" s="21">
        <v>1.3</v>
      </c>
      <c r="H163" s="22">
        <v>23.44</v>
      </c>
      <c r="I163" s="22">
        <v>29.12</v>
      </c>
      <c r="J163" s="22">
        <v>36.96</v>
      </c>
      <c r="K163" s="22">
        <v>47.14</v>
      </c>
      <c r="L163" s="22">
        <v>52.97</v>
      </c>
      <c r="O163" s="108">
        <f t="shared" si="4"/>
        <v>38.181600000000003</v>
      </c>
      <c r="P163" s="108">
        <f t="shared" si="5"/>
        <v>42.253599999999999</v>
      </c>
    </row>
    <row r="164" spans="1:16" x14ac:dyDescent="0.25">
      <c r="A164" t="s">
        <v>94</v>
      </c>
      <c r="B164" t="s">
        <v>95</v>
      </c>
      <c r="C164" s="1" t="s">
        <v>425</v>
      </c>
      <c r="D164" t="s">
        <v>426</v>
      </c>
      <c r="E164" s="22">
        <v>34.56</v>
      </c>
      <c r="F164" s="20">
        <v>71880</v>
      </c>
      <c r="G164" s="21">
        <v>10.6</v>
      </c>
      <c r="H164" s="22">
        <v>21</v>
      </c>
      <c r="I164" s="22">
        <v>23.03</v>
      </c>
      <c r="J164" s="22">
        <v>31.96</v>
      </c>
      <c r="K164" s="22">
        <v>39.43</v>
      </c>
      <c r="L164" s="22">
        <v>40.049999999999997</v>
      </c>
      <c r="O164" s="108">
        <f t="shared" si="4"/>
        <v>32.856400000000001</v>
      </c>
      <c r="P164" s="108">
        <f t="shared" si="5"/>
        <v>35.8444</v>
      </c>
    </row>
    <row r="165" spans="1:16" s="111" customFormat="1" x14ac:dyDescent="0.25">
      <c r="A165" s="111" t="s">
        <v>94</v>
      </c>
      <c r="B165" s="111" t="s">
        <v>95</v>
      </c>
      <c r="C165" s="112" t="s">
        <v>427</v>
      </c>
      <c r="D165" s="111" t="s">
        <v>428</v>
      </c>
      <c r="E165" s="113">
        <v>27.47</v>
      </c>
      <c r="F165" s="114">
        <v>57140</v>
      </c>
      <c r="G165" s="115">
        <v>4.9000000000000004</v>
      </c>
      <c r="H165" s="113">
        <v>17.8</v>
      </c>
      <c r="I165" s="113">
        <v>18.61</v>
      </c>
      <c r="J165" s="113">
        <v>24.47</v>
      </c>
      <c r="K165" s="113">
        <v>33.659999999999997</v>
      </c>
      <c r="L165" s="113">
        <v>43.11</v>
      </c>
      <c r="O165" s="116">
        <f t="shared" si="4"/>
        <v>25.572800000000001</v>
      </c>
      <c r="P165" s="116">
        <f t="shared" si="5"/>
        <v>29.248799999999996</v>
      </c>
    </row>
    <row r="166" spans="1:16" s="111" customFormat="1" x14ac:dyDescent="0.25">
      <c r="A166" s="111" t="s">
        <v>94</v>
      </c>
      <c r="B166" s="111" t="s">
        <v>95</v>
      </c>
      <c r="C166" s="112" t="s">
        <v>429</v>
      </c>
      <c r="D166" s="111" t="s">
        <v>430</v>
      </c>
      <c r="E166" s="113">
        <v>28.23</v>
      </c>
      <c r="F166" s="114">
        <v>58720</v>
      </c>
      <c r="G166" s="115">
        <v>1.6</v>
      </c>
      <c r="H166" s="113">
        <v>19.18</v>
      </c>
      <c r="I166" s="113">
        <v>22.19</v>
      </c>
      <c r="J166" s="113">
        <v>26.4</v>
      </c>
      <c r="K166" s="113">
        <v>31.26</v>
      </c>
      <c r="L166" s="113">
        <v>38.86</v>
      </c>
      <c r="O166" s="116">
        <f t="shared" si="4"/>
        <v>26.9832</v>
      </c>
      <c r="P166" s="116">
        <f t="shared" si="5"/>
        <v>28.927199999999999</v>
      </c>
    </row>
    <row r="167" spans="1:16" s="128" customFormat="1" x14ac:dyDescent="0.25">
      <c r="A167" s="128" t="s">
        <v>94</v>
      </c>
      <c r="B167" s="128" t="s">
        <v>95</v>
      </c>
      <c r="C167" s="129" t="s">
        <v>431</v>
      </c>
      <c r="D167" s="128" t="s">
        <v>432</v>
      </c>
      <c r="E167" s="130">
        <v>31.82</v>
      </c>
      <c r="F167" s="131">
        <v>66180</v>
      </c>
      <c r="G167" s="132">
        <v>11.7</v>
      </c>
      <c r="H167" s="130">
        <v>18.670000000000002</v>
      </c>
      <c r="I167" s="130">
        <v>22.07</v>
      </c>
      <c r="J167" s="130">
        <v>30.52</v>
      </c>
      <c r="K167" s="130">
        <v>35.909999999999997</v>
      </c>
      <c r="L167" s="130">
        <v>39.97</v>
      </c>
      <c r="O167" s="133">
        <f t="shared" si="4"/>
        <v>31.166799999999999</v>
      </c>
      <c r="P167" s="133">
        <f t="shared" si="5"/>
        <v>33.322800000000001</v>
      </c>
    </row>
    <row r="168" spans="1:16" s="128" customFormat="1" x14ac:dyDescent="0.25">
      <c r="A168" s="128" t="s">
        <v>94</v>
      </c>
      <c r="B168" s="128" t="s">
        <v>95</v>
      </c>
      <c r="C168" s="129" t="s">
        <v>433</v>
      </c>
      <c r="D168" s="134" t="s">
        <v>434</v>
      </c>
      <c r="E168" s="130">
        <v>31.13</v>
      </c>
      <c r="F168" s="131">
        <v>64750</v>
      </c>
      <c r="G168" s="132">
        <v>1.4</v>
      </c>
      <c r="H168" s="130">
        <v>19.059999999999999</v>
      </c>
      <c r="I168" s="130">
        <v>23.65</v>
      </c>
      <c r="J168" s="130">
        <v>29.79</v>
      </c>
      <c r="K168" s="130">
        <v>38.15</v>
      </c>
      <c r="L168" s="130">
        <v>44.02</v>
      </c>
      <c r="O168" s="133">
        <f t="shared" si="4"/>
        <v>30.793199999999999</v>
      </c>
      <c r="P168" s="133">
        <f t="shared" si="5"/>
        <v>34.1372</v>
      </c>
    </row>
    <row r="169" spans="1:16" s="128" customFormat="1" x14ac:dyDescent="0.25">
      <c r="A169" s="128" t="s">
        <v>94</v>
      </c>
      <c r="B169" s="128" t="s">
        <v>95</v>
      </c>
      <c r="C169" s="129" t="s">
        <v>435</v>
      </c>
      <c r="D169" s="134" t="s">
        <v>436</v>
      </c>
      <c r="E169" s="130">
        <v>33.54</v>
      </c>
      <c r="F169" s="131">
        <v>69770</v>
      </c>
      <c r="G169" s="132">
        <v>1.4</v>
      </c>
      <c r="H169" s="130">
        <v>23.05</v>
      </c>
      <c r="I169" s="130">
        <v>26.21</v>
      </c>
      <c r="J169" s="130">
        <v>31.18</v>
      </c>
      <c r="K169" s="130">
        <v>39.36</v>
      </c>
      <c r="L169" s="130">
        <v>46.53</v>
      </c>
      <c r="O169" s="133">
        <f t="shared" si="4"/>
        <v>32.1616</v>
      </c>
      <c r="P169" s="133">
        <f t="shared" si="5"/>
        <v>35.433599999999998</v>
      </c>
    </row>
    <row r="170" spans="1:16" s="111" customFormat="1" x14ac:dyDescent="0.25">
      <c r="A170" s="111" t="s">
        <v>94</v>
      </c>
      <c r="B170" s="111" t="s">
        <v>95</v>
      </c>
      <c r="C170" s="112" t="s">
        <v>437</v>
      </c>
      <c r="D170" s="111" t="s">
        <v>438</v>
      </c>
      <c r="E170" s="113">
        <v>31.16</v>
      </c>
      <c r="F170" s="114">
        <v>64810</v>
      </c>
      <c r="G170" s="115">
        <v>2.4</v>
      </c>
      <c r="H170" s="113">
        <v>20</v>
      </c>
      <c r="I170" s="113">
        <v>23.42</v>
      </c>
      <c r="J170" s="113">
        <v>29.69</v>
      </c>
      <c r="K170" s="113">
        <v>36.700000000000003</v>
      </c>
      <c r="L170" s="113">
        <v>46.19</v>
      </c>
      <c r="O170" s="116">
        <f t="shared" si="4"/>
        <v>30.531200000000002</v>
      </c>
      <c r="P170" s="116">
        <f t="shared" si="5"/>
        <v>33.3352</v>
      </c>
    </row>
    <row r="171" spans="1:16" s="128" customFormat="1" x14ac:dyDescent="0.25">
      <c r="A171" s="128" t="s">
        <v>94</v>
      </c>
      <c r="B171" s="128" t="s">
        <v>95</v>
      </c>
      <c r="C171" s="129" t="s">
        <v>439</v>
      </c>
      <c r="D171" s="128" t="s">
        <v>440</v>
      </c>
      <c r="E171" s="130">
        <v>39.200000000000003</v>
      </c>
      <c r="F171" s="131">
        <v>81530</v>
      </c>
      <c r="G171" s="132">
        <v>4.3</v>
      </c>
      <c r="H171" s="130">
        <v>23.56</v>
      </c>
      <c r="I171" s="130">
        <v>30.15</v>
      </c>
      <c r="J171" s="130">
        <v>39.86</v>
      </c>
      <c r="K171" s="130">
        <v>48.53</v>
      </c>
      <c r="L171" s="130">
        <v>52.26</v>
      </c>
      <c r="O171" s="133">
        <f t="shared" si="4"/>
        <v>40.900399999999998</v>
      </c>
      <c r="P171" s="133">
        <f t="shared" si="5"/>
        <v>44.368400000000001</v>
      </c>
    </row>
    <row r="172" spans="1:16" x14ac:dyDescent="0.25">
      <c r="A172" t="s">
        <v>94</v>
      </c>
      <c r="B172" t="s">
        <v>95</v>
      </c>
      <c r="C172" s="1" t="s">
        <v>441</v>
      </c>
      <c r="D172" t="s">
        <v>442</v>
      </c>
      <c r="E172" s="22">
        <v>36.92</v>
      </c>
      <c r="F172" s="20">
        <v>76790</v>
      </c>
      <c r="G172" s="21">
        <v>3.3</v>
      </c>
      <c r="H172" s="22">
        <v>20.6</v>
      </c>
      <c r="I172" s="22">
        <v>25.15</v>
      </c>
      <c r="J172" s="22">
        <v>32.65</v>
      </c>
      <c r="K172" s="22">
        <v>46.14</v>
      </c>
      <c r="L172" s="22">
        <v>54.24</v>
      </c>
      <c r="O172" s="108">
        <f t="shared" si="4"/>
        <v>34.268799999999999</v>
      </c>
      <c r="P172" s="108">
        <f t="shared" si="5"/>
        <v>39.6648</v>
      </c>
    </row>
    <row r="173" spans="1:16" x14ac:dyDescent="0.25">
      <c r="A173" t="s">
        <v>94</v>
      </c>
      <c r="B173" t="s">
        <v>95</v>
      </c>
      <c r="C173" s="1" t="s">
        <v>443</v>
      </c>
      <c r="D173" t="s">
        <v>444</v>
      </c>
      <c r="E173" s="22">
        <v>39.76</v>
      </c>
      <c r="F173" s="20">
        <v>82700</v>
      </c>
      <c r="G173" s="21">
        <v>0.2</v>
      </c>
      <c r="H173" s="22">
        <v>27.41</v>
      </c>
      <c r="I173" s="22">
        <v>33.57</v>
      </c>
      <c r="J173" s="22">
        <v>42.36</v>
      </c>
      <c r="K173" s="22">
        <v>46.49</v>
      </c>
      <c r="L173" s="22">
        <v>47.43</v>
      </c>
      <c r="O173" s="108">
        <f t="shared" si="4"/>
        <v>42.855600000000003</v>
      </c>
      <c r="P173" s="108">
        <f t="shared" si="5"/>
        <v>44.507600000000004</v>
      </c>
    </row>
    <row r="174" spans="1:16" s="111" customFormat="1" x14ac:dyDescent="0.25">
      <c r="A174" s="111" t="s">
        <v>94</v>
      </c>
      <c r="B174" s="111" t="s">
        <v>95</v>
      </c>
      <c r="C174" s="112" t="s">
        <v>445</v>
      </c>
      <c r="D174" s="111" t="s">
        <v>446</v>
      </c>
      <c r="E174" s="113">
        <v>23.3</v>
      </c>
      <c r="F174" s="114">
        <v>48460</v>
      </c>
      <c r="G174" s="115">
        <v>0.6</v>
      </c>
      <c r="H174" s="113">
        <v>15.62</v>
      </c>
      <c r="I174" s="113">
        <v>17.86</v>
      </c>
      <c r="J174" s="113">
        <v>21.25</v>
      </c>
      <c r="K174" s="113">
        <v>27.67</v>
      </c>
      <c r="L174" s="113">
        <v>35.270000000000003</v>
      </c>
      <c r="O174" s="108">
        <f t="shared" si="4"/>
        <v>22.020400000000002</v>
      </c>
      <c r="P174" s="108">
        <f t="shared" si="5"/>
        <v>24.5884</v>
      </c>
    </row>
    <row r="175" spans="1:16" s="111" customFormat="1" x14ac:dyDescent="0.25">
      <c r="A175" s="111" t="s">
        <v>94</v>
      </c>
      <c r="B175" s="111" t="s">
        <v>95</v>
      </c>
      <c r="C175" s="112" t="s">
        <v>447</v>
      </c>
      <c r="D175" s="111" t="s">
        <v>448</v>
      </c>
      <c r="E175" s="113">
        <v>26.49</v>
      </c>
      <c r="F175" s="114">
        <v>55090</v>
      </c>
      <c r="G175" s="115">
        <v>1.3</v>
      </c>
      <c r="H175" s="113">
        <v>18.48</v>
      </c>
      <c r="I175" s="113">
        <v>20.55</v>
      </c>
      <c r="J175" s="113">
        <v>24.18</v>
      </c>
      <c r="K175" s="113">
        <v>30.4</v>
      </c>
      <c r="L175" s="113">
        <v>37.659999999999997</v>
      </c>
      <c r="O175" s="116">
        <f t="shared" si="4"/>
        <v>24.926400000000001</v>
      </c>
      <c r="P175" s="116">
        <f t="shared" si="5"/>
        <v>27.414400000000001</v>
      </c>
    </row>
    <row r="176" spans="1:16" x14ac:dyDescent="0.25">
      <c r="A176" t="s">
        <v>94</v>
      </c>
      <c r="B176" t="s">
        <v>95</v>
      </c>
      <c r="C176" s="1" t="s">
        <v>449</v>
      </c>
      <c r="D176" t="s">
        <v>450</v>
      </c>
      <c r="E176" s="22">
        <v>27.6</v>
      </c>
      <c r="F176" s="20">
        <v>57410</v>
      </c>
      <c r="G176" s="21">
        <v>2.2000000000000002</v>
      </c>
      <c r="H176" s="22">
        <v>17.46</v>
      </c>
      <c r="I176" s="22">
        <v>20.5</v>
      </c>
      <c r="J176" s="22">
        <v>25.24</v>
      </c>
      <c r="K176" s="22">
        <v>31.72</v>
      </c>
      <c r="L176" s="22">
        <v>40.21</v>
      </c>
      <c r="O176" s="108">
        <f t="shared" si="4"/>
        <v>26.017599999999998</v>
      </c>
      <c r="P176" s="108">
        <f t="shared" si="5"/>
        <v>28.6096</v>
      </c>
    </row>
    <row r="177" spans="1:16" x14ac:dyDescent="0.25">
      <c r="A177" t="s">
        <v>94</v>
      </c>
      <c r="B177" t="s">
        <v>95</v>
      </c>
      <c r="C177" s="1" t="s">
        <v>451</v>
      </c>
      <c r="D177" t="s">
        <v>452</v>
      </c>
      <c r="E177" s="22">
        <v>32.51</v>
      </c>
      <c r="F177" s="20">
        <v>67620</v>
      </c>
      <c r="G177" s="21">
        <v>2.9</v>
      </c>
      <c r="H177" s="22">
        <v>20.82</v>
      </c>
      <c r="I177" s="22">
        <v>28.1</v>
      </c>
      <c r="J177" s="22">
        <v>32.729999999999997</v>
      </c>
      <c r="K177" s="22">
        <v>38.049999999999997</v>
      </c>
      <c r="L177" s="22">
        <v>41.86</v>
      </c>
      <c r="O177" s="108">
        <f t="shared" si="4"/>
        <v>33.368399999999994</v>
      </c>
      <c r="P177" s="108">
        <f t="shared" si="5"/>
        <v>35.496399999999994</v>
      </c>
    </row>
    <row r="178" spans="1:16" x14ac:dyDescent="0.25">
      <c r="A178" t="s">
        <v>94</v>
      </c>
      <c r="B178" t="s">
        <v>95</v>
      </c>
      <c r="C178" s="1" t="s">
        <v>453</v>
      </c>
      <c r="D178" t="s">
        <v>454</v>
      </c>
      <c r="E178" s="22">
        <v>22.39</v>
      </c>
      <c r="F178" s="20">
        <v>46570</v>
      </c>
      <c r="G178" s="21">
        <v>6.8</v>
      </c>
      <c r="H178" s="22">
        <v>17.21</v>
      </c>
      <c r="I178" s="22">
        <v>18.059999999999999</v>
      </c>
      <c r="J178" s="22">
        <v>19.100000000000001</v>
      </c>
      <c r="K178" s="22">
        <v>26.88</v>
      </c>
      <c r="L178" s="22">
        <v>26.99</v>
      </c>
      <c r="O178" s="108">
        <f t="shared" si="4"/>
        <v>20.033600000000003</v>
      </c>
      <c r="P178" s="108">
        <f t="shared" si="5"/>
        <v>23.145600000000002</v>
      </c>
    </row>
    <row r="179" spans="1:16" x14ac:dyDescent="0.25">
      <c r="A179" t="s">
        <v>94</v>
      </c>
      <c r="B179" t="s">
        <v>95</v>
      </c>
      <c r="C179" s="1" t="s">
        <v>455</v>
      </c>
      <c r="D179" t="s">
        <v>456</v>
      </c>
      <c r="E179" s="22">
        <v>74.89</v>
      </c>
      <c r="F179" s="20">
        <v>155780</v>
      </c>
      <c r="G179" s="21">
        <v>4.3</v>
      </c>
      <c r="H179" s="22">
        <v>28.33</v>
      </c>
      <c r="I179" s="22">
        <v>36.57</v>
      </c>
      <c r="J179" s="22">
        <v>54.13</v>
      </c>
      <c r="K179" s="22">
        <v>99.68</v>
      </c>
      <c r="L179" s="22" t="s">
        <v>101</v>
      </c>
      <c r="O179" s="108">
        <f t="shared" si="4"/>
        <v>46.930399999999999</v>
      </c>
      <c r="P179" s="108">
        <f t="shared" si="5"/>
        <v>52.198400000000007</v>
      </c>
    </row>
    <row r="180" spans="1:16" x14ac:dyDescent="0.25">
      <c r="A180" t="s">
        <v>94</v>
      </c>
      <c r="B180" t="s">
        <v>95</v>
      </c>
      <c r="C180" s="1" t="s">
        <v>457</v>
      </c>
      <c r="D180" t="s">
        <v>458</v>
      </c>
      <c r="E180" s="22">
        <v>90.85</v>
      </c>
      <c r="F180" s="20">
        <v>188960</v>
      </c>
      <c r="G180" s="21">
        <v>5.4</v>
      </c>
      <c r="H180" s="22">
        <v>36.57</v>
      </c>
      <c r="I180" s="22">
        <v>48.65</v>
      </c>
      <c r="J180" s="22">
        <v>71.33</v>
      </c>
      <c r="K180" s="22">
        <v>109.68</v>
      </c>
      <c r="L180" s="22" t="s">
        <v>101</v>
      </c>
      <c r="O180" s="108">
        <f t="shared" si="4"/>
        <v>62.031199999999998</v>
      </c>
      <c r="P180" s="108">
        <f t="shared" si="5"/>
        <v>68.8352</v>
      </c>
    </row>
    <row r="181" spans="1:16" x14ac:dyDescent="0.25">
      <c r="A181" t="s">
        <v>94</v>
      </c>
      <c r="B181" t="s">
        <v>95</v>
      </c>
      <c r="C181" s="1" t="s">
        <v>459</v>
      </c>
      <c r="D181" t="s">
        <v>460</v>
      </c>
      <c r="E181" s="22">
        <v>40.19</v>
      </c>
      <c r="F181" s="20">
        <v>83590</v>
      </c>
      <c r="G181" s="21">
        <v>0.2</v>
      </c>
      <c r="H181" s="22">
        <v>19.940000000000001</v>
      </c>
      <c r="I181" s="22">
        <v>20.149999999999999</v>
      </c>
      <c r="J181" s="22">
        <v>28.49</v>
      </c>
      <c r="K181" s="22">
        <v>64.61</v>
      </c>
      <c r="L181" s="22">
        <v>64.61</v>
      </c>
      <c r="O181" s="108">
        <f t="shared" si="4"/>
        <v>32.824400000000004</v>
      </c>
      <c r="P181" s="108">
        <f t="shared" si="5"/>
        <v>47.272400000000005</v>
      </c>
    </row>
    <row r="182" spans="1:16" x14ac:dyDescent="0.25">
      <c r="A182" t="s">
        <v>94</v>
      </c>
      <c r="B182" t="s">
        <v>95</v>
      </c>
      <c r="C182" s="1" t="s">
        <v>461</v>
      </c>
      <c r="D182" t="s">
        <v>462</v>
      </c>
      <c r="E182" s="22">
        <v>63.63</v>
      </c>
      <c r="F182" s="20">
        <v>132350</v>
      </c>
      <c r="G182" s="21">
        <v>0.4</v>
      </c>
      <c r="H182" s="22">
        <v>34.11</v>
      </c>
      <c r="I182" s="22">
        <v>47.49</v>
      </c>
      <c r="J182" s="22">
        <v>60.36</v>
      </c>
      <c r="K182" s="22">
        <v>88.22</v>
      </c>
      <c r="L182" s="22">
        <v>93.75</v>
      </c>
      <c r="O182" s="108">
        <f t="shared" si="4"/>
        <v>63.703200000000002</v>
      </c>
      <c r="P182" s="108">
        <f t="shared" si="5"/>
        <v>74.847200000000001</v>
      </c>
    </row>
    <row r="183" spans="1:16" x14ac:dyDescent="0.25">
      <c r="A183" t="s">
        <v>94</v>
      </c>
      <c r="B183" t="s">
        <v>95</v>
      </c>
      <c r="C183" s="1" t="s">
        <v>463</v>
      </c>
      <c r="D183" t="s">
        <v>464</v>
      </c>
      <c r="E183" s="22">
        <v>91.99</v>
      </c>
      <c r="F183" s="20">
        <v>191330</v>
      </c>
      <c r="G183" s="21">
        <v>0.3</v>
      </c>
      <c r="H183" s="22">
        <v>70.06</v>
      </c>
      <c r="I183" s="22">
        <v>83.9</v>
      </c>
      <c r="J183" s="22">
        <v>99.93</v>
      </c>
      <c r="K183" s="22">
        <v>99.93</v>
      </c>
      <c r="L183" s="22">
        <v>99.93</v>
      </c>
      <c r="O183" s="108">
        <f t="shared" si="4"/>
        <v>99.93</v>
      </c>
      <c r="P183" s="108">
        <f t="shared" si="5"/>
        <v>99.93</v>
      </c>
    </row>
    <row r="184" spans="1:16" x14ac:dyDescent="0.25">
      <c r="A184" t="s">
        <v>94</v>
      </c>
      <c r="B184" t="s">
        <v>95</v>
      </c>
      <c r="C184" s="1" t="s">
        <v>465</v>
      </c>
      <c r="D184" t="s">
        <v>466</v>
      </c>
      <c r="E184" s="22">
        <v>35.92</v>
      </c>
      <c r="F184" s="20">
        <v>74710</v>
      </c>
      <c r="G184" s="21">
        <v>2.2999999999999998</v>
      </c>
      <c r="H184" s="22">
        <v>22.93</v>
      </c>
      <c r="I184" s="22">
        <v>28.04</v>
      </c>
      <c r="J184" s="22">
        <v>33.93</v>
      </c>
      <c r="K184" s="22">
        <v>44.08</v>
      </c>
      <c r="L184" s="22">
        <v>49.29</v>
      </c>
      <c r="O184" s="108">
        <f t="shared" si="4"/>
        <v>35.148000000000003</v>
      </c>
      <c r="P184" s="108">
        <f t="shared" si="5"/>
        <v>39.207999999999998</v>
      </c>
    </row>
    <row r="185" spans="1:16" x14ac:dyDescent="0.25">
      <c r="A185" t="s">
        <v>94</v>
      </c>
      <c r="B185" t="s">
        <v>95</v>
      </c>
      <c r="C185" s="1" t="s">
        <v>467</v>
      </c>
      <c r="D185" t="s">
        <v>468</v>
      </c>
      <c r="E185" s="22">
        <v>34.299999999999997</v>
      </c>
      <c r="F185" s="20">
        <v>71350</v>
      </c>
      <c r="G185" s="21">
        <v>12.5</v>
      </c>
      <c r="H185" s="22">
        <v>20.97</v>
      </c>
      <c r="I185" s="22">
        <v>27.8</v>
      </c>
      <c r="J185" s="22">
        <v>28.36</v>
      </c>
      <c r="K185" s="22">
        <v>40.24</v>
      </c>
      <c r="L185" s="22">
        <v>47.85</v>
      </c>
      <c r="O185" s="108">
        <f t="shared" si="4"/>
        <v>29.785600000000002</v>
      </c>
      <c r="P185" s="108">
        <f t="shared" si="5"/>
        <v>34.537599999999998</v>
      </c>
    </row>
    <row r="186" spans="1:16" x14ac:dyDescent="0.25">
      <c r="A186" t="s">
        <v>94</v>
      </c>
      <c r="B186" t="s">
        <v>95</v>
      </c>
      <c r="C186" s="1" t="s">
        <v>469</v>
      </c>
      <c r="D186" t="s">
        <v>470</v>
      </c>
      <c r="E186" s="22">
        <v>43.35</v>
      </c>
      <c r="F186" s="20">
        <v>90170</v>
      </c>
      <c r="G186" s="21">
        <v>5.8</v>
      </c>
      <c r="H186" s="22">
        <v>22.66</v>
      </c>
      <c r="I186" s="22">
        <v>25</v>
      </c>
      <c r="J186" s="22">
        <v>42.44</v>
      </c>
      <c r="K186" s="22">
        <v>57.43</v>
      </c>
      <c r="L186" s="22">
        <v>72.400000000000006</v>
      </c>
      <c r="O186" s="108">
        <f t="shared" si="4"/>
        <v>44.238799999999998</v>
      </c>
      <c r="P186" s="108">
        <f t="shared" si="5"/>
        <v>50.2348</v>
      </c>
    </row>
    <row r="187" spans="1:16" x14ac:dyDescent="0.25">
      <c r="A187" t="s">
        <v>94</v>
      </c>
      <c r="B187" t="s">
        <v>95</v>
      </c>
      <c r="C187" s="1" t="s">
        <v>471</v>
      </c>
      <c r="D187" t="s">
        <v>472</v>
      </c>
      <c r="E187" s="22">
        <v>38.479999999999997</v>
      </c>
      <c r="F187" s="20">
        <v>80050</v>
      </c>
      <c r="G187" s="21">
        <v>0.6</v>
      </c>
      <c r="H187" s="22">
        <v>18.100000000000001</v>
      </c>
      <c r="I187" s="22">
        <v>23.57</v>
      </c>
      <c r="J187" s="22">
        <v>34.840000000000003</v>
      </c>
      <c r="K187" s="22">
        <v>47.69</v>
      </c>
      <c r="L187" s="22">
        <v>61.86</v>
      </c>
      <c r="O187" s="108">
        <f t="shared" si="4"/>
        <v>36.382000000000005</v>
      </c>
      <c r="P187" s="108">
        <f t="shared" si="5"/>
        <v>41.521999999999998</v>
      </c>
    </row>
    <row r="188" spans="1:16" x14ac:dyDescent="0.25">
      <c r="A188" t="s">
        <v>94</v>
      </c>
      <c r="B188" t="s">
        <v>95</v>
      </c>
      <c r="C188" s="1" t="s">
        <v>473</v>
      </c>
      <c r="D188" t="s">
        <v>474</v>
      </c>
      <c r="E188" s="22" t="s">
        <v>102</v>
      </c>
      <c r="F188" s="20">
        <v>123590</v>
      </c>
      <c r="G188" s="21">
        <v>3.1</v>
      </c>
      <c r="H188" s="22" t="s">
        <v>102</v>
      </c>
      <c r="I188" s="22" t="s">
        <v>102</v>
      </c>
      <c r="J188" s="22" t="s">
        <v>102</v>
      </c>
      <c r="K188" s="22" t="s">
        <v>102</v>
      </c>
      <c r="L188" s="22" t="s">
        <v>102</v>
      </c>
      <c r="O188" s="108" t="e">
        <f t="shared" si="4"/>
        <v>#NUM!</v>
      </c>
      <c r="P188" s="108" t="e">
        <f t="shared" si="5"/>
        <v>#NUM!</v>
      </c>
    </row>
    <row r="189" spans="1:16" x14ac:dyDescent="0.25">
      <c r="A189" t="s">
        <v>94</v>
      </c>
      <c r="B189" t="s">
        <v>95</v>
      </c>
      <c r="C189" s="1" t="s">
        <v>475</v>
      </c>
      <c r="D189" t="s">
        <v>476</v>
      </c>
      <c r="E189" s="22" t="s">
        <v>102</v>
      </c>
      <c r="F189" s="20">
        <v>125000</v>
      </c>
      <c r="G189" s="21">
        <v>0.4</v>
      </c>
      <c r="H189" s="22" t="s">
        <v>102</v>
      </c>
      <c r="I189" s="22" t="s">
        <v>102</v>
      </c>
      <c r="J189" s="22" t="s">
        <v>102</v>
      </c>
      <c r="K189" s="22" t="s">
        <v>102</v>
      </c>
      <c r="L189" s="22" t="s">
        <v>102</v>
      </c>
      <c r="O189" s="108" t="e">
        <f t="shared" si="4"/>
        <v>#NUM!</v>
      </c>
      <c r="P189" s="108" t="e">
        <f t="shared" si="5"/>
        <v>#NUM!</v>
      </c>
    </row>
    <row r="190" spans="1:16" x14ac:dyDescent="0.25">
      <c r="A190" t="s">
        <v>94</v>
      </c>
      <c r="B190" t="s">
        <v>95</v>
      </c>
      <c r="C190" s="1" t="s">
        <v>477</v>
      </c>
      <c r="D190" t="s">
        <v>478</v>
      </c>
      <c r="E190" s="22" t="s">
        <v>102</v>
      </c>
      <c r="F190" s="20">
        <v>104890</v>
      </c>
      <c r="G190" s="21">
        <v>0.4</v>
      </c>
      <c r="H190" s="22" t="s">
        <v>102</v>
      </c>
      <c r="I190" s="22" t="s">
        <v>102</v>
      </c>
      <c r="J190" s="22" t="s">
        <v>102</v>
      </c>
      <c r="K190" s="22" t="s">
        <v>102</v>
      </c>
      <c r="L190" s="22" t="s">
        <v>102</v>
      </c>
      <c r="O190" s="108" t="e">
        <f t="shared" si="4"/>
        <v>#NUM!</v>
      </c>
      <c r="P190" s="108" t="e">
        <f t="shared" si="5"/>
        <v>#NUM!</v>
      </c>
    </row>
    <row r="191" spans="1:16" x14ac:dyDescent="0.25">
      <c r="A191" t="s">
        <v>94</v>
      </c>
      <c r="B191" t="s">
        <v>95</v>
      </c>
      <c r="C191" s="1" t="s">
        <v>479</v>
      </c>
      <c r="D191" t="s">
        <v>480</v>
      </c>
      <c r="E191" s="22" t="s">
        <v>102</v>
      </c>
      <c r="F191" s="20">
        <v>104840</v>
      </c>
      <c r="G191" s="21">
        <v>1.6</v>
      </c>
      <c r="H191" s="22" t="s">
        <v>102</v>
      </c>
      <c r="I191" s="22" t="s">
        <v>102</v>
      </c>
      <c r="J191" s="22" t="s">
        <v>102</v>
      </c>
      <c r="K191" s="22" t="s">
        <v>102</v>
      </c>
      <c r="L191" s="22" t="s">
        <v>102</v>
      </c>
      <c r="O191" s="108" t="e">
        <f t="shared" si="4"/>
        <v>#NUM!</v>
      </c>
      <c r="P191" s="108" t="e">
        <f t="shared" si="5"/>
        <v>#NUM!</v>
      </c>
    </row>
    <row r="192" spans="1:16" x14ac:dyDescent="0.25">
      <c r="A192" t="s">
        <v>94</v>
      </c>
      <c r="B192" t="s">
        <v>95</v>
      </c>
      <c r="C192" s="1" t="s">
        <v>481</v>
      </c>
      <c r="D192" t="s">
        <v>482</v>
      </c>
      <c r="E192" s="22" t="s">
        <v>102</v>
      </c>
      <c r="F192" s="20">
        <v>128850</v>
      </c>
      <c r="G192" s="21">
        <v>0.3</v>
      </c>
      <c r="H192" s="22" t="s">
        <v>102</v>
      </c>
      <c r="I192" s="22" t="s">
        <v>102</v>
      </c>
      <c r="J192" s="22" t="s">
        <v>102</v>
      </c>
      <c r="K192" s="22" t="s">
        <v>102</v>
      </c>
      <c r="L192" s="22" t="s">
        <v>102</v>
      </c>
      <c r="O192" s="108" t="e">
        <f t="shared" si="4"/>
        <v>#NUM!</v>
      </c>
      <c r="P192" s="108" t="e">
        <f t="shared" si="5"/>
        <v>#NUM!</v>
      </c>
    </row>
    <row r="193" spans="1:16" x14ac:dyDescent="0.25">
      <c r="A193" t="s">
        <v>94</v>
      </c>
      <c r="B193" t="s">
        <v>95</v>
      </c>
      <c r="C193" s="1" t="s">
        <v>483</v>
      </c>
      <c r="D193" t="s">
        <v>484</v>
      </c>
      <c r="E193" s="22" t="s">
        <v>102</v>
      </c>
      <c r="F193" s="20">
        <v>85950</v>
      </c>
      <c r="G193" s="21">
        <v>2.4</v>
      </c>
      <c r="H193" s="22" t="s">
        <v>102</v>
      </c>
      <c r="I193" s="22" t="s">
        <v>102</v>
      </c>
      <c r="J193" s="22" t="s">
        <v>102</v>
      </c>
      <c r="K193" s="22" t="s">
        <v>102</v>
      </c>
      <c r="L193" s="22" t="s">
        <v>102</v>
      </c>
      <c r="O193" s="108" t="e">
        <f t="shared" si="4"/>
        <v>#NUM!</v>
      </c>
      <c r="P193" s="108" t="e">
        <f t="shared" si="5"/>
        <v>#NUM!</v>
      </c>
    </row>
    <row r="194" spans="1:16" x14ac:dyDescent="0.25">
      <c r="A194" t="s">
        <v>94</v>
      </c>
      <c r="B194" t="s">
        <v>95</v>
      </c>
      <c r="C194" s="1" t="s">
        <v>485</v>
      </c>
      <c r="D194" t="s">
        <v>486</v>
      </c>
      <c r="E194" s="22" t="s">
        <v>102</v>
      </c>
      <c r="F194" s="20">
        <v>105870</v>
      </c>
      <c r="G194" s="21">
        <v>2.5</v>
      </c>
      <c r="H194" s="22" t="s">
        <v>102</v>
      </c>
      <c r="I194" s="22" t="s">
        <v>102</v>
      </c>
      <c r="J194" s="22" t="s">
        <v>102</v>
      </c>
      <c r="K194" s="22" t="s">
        <v>102</v>
      </c>
      <c r="L194" s="22" t="s">
        <v>102</v>
      </c>
      <c r="O194" s="108" t="e">
        <f t="shared" ref="O194:O257" si="6">_xlfn.PERCENTILE.INC((H194:L194),$W$1)</f>
        <v>#NUM!</v>
      </c>
      <c r="P194" s="108" t="e">
        <f t="shared" ref="P194:P257" si="7">_xlfn.PERCENTILE.INC((H194:L194),$X$1)</f>
        <v>#NUM!</v>
      </c>
    </row>
    <row r="195" spans="1:16" x14ac:dyDescent="0.25">
      <c r="A195" t="s">
        <v>94</v>
      </c>
      <c r="B195" t="s">
        <v>95</v>
      </c>
      <c r="C195" s="1" t="s">
        <v>487</v>
      </c>
      <c r="D195" t="s">
        <v>488</v>
      </c>
      <c r="E195" s="22" t="s">
        <v>102</v>
      </c>
      <c r="F195" s="20">
        <v>129460</v>
      </c>
      <c r="G195" s="21">
        <v>0.6</v>
      </c>
      <c r="H195" s="22" t="s">
        <v>102</v>
      </c>
      <c r="I195" s="22" t="s">
        <v>102</v>
      </c>
      <c r="J195" s="22" t="s">
        <v>102</v>
      </c>
      <c r="K195" s="22" t="s">
        <v>102</v>
      </c>
      <c r="L195" s="22" t="s">
        <v>102</v>
      </c>
      <c r="O195" s="108" t="e">
        <f t="shared" si="6"/>
        <v>#NUM!</v>
      </c>
      <c r="P195" s="108" t="e">
        <f t="shared" si="7"/>
        <v>#NUM!</v>
      </c>
    </row>
    <row r="196" spans="1:16" x14ac:dyDescent="0.25">
      <c r="A196" t="s">
        <v>94</v>
      </c>
      <c r="B196" t="s">
        <v>95</v>
      </c>
      <c r="C196" s="1" t="s">
        <v>489</v>
      </c>
      <c r="D196" t="s">
        <v>490</v>
      </c>
      <c r="E196" s="22" t="s">
        <v>102</v>
      </c>
      <c r="F196" s="20">
        <v>114630</v>
      </c>
      <c r="G196" s="21">
        <v>0.6</v>
      </c>
      <c r="H196" s="22" t="s">
        <v>102</v>
      </c>
      <c r="I196" s="22" t="s">
        <v>102</v>
      </c>
      <c r="J196" s="22" t="s">
        <v>102</v>
      </c>
      <c r="K196" s="22" t="s">
        <v>102</v>
      </c>
      <c r="L196" s="22" t="s">
        <v>102</v>
      </c>
      <c r="O196" s="108" t="e">
        <f t="shared" si="6"/>
        <v>#NUM!</v>
      </c>
      <c r="P196" s="108" t="e">
        <f t="shared" si="7"/>
        <v>#NUM!</v>
      </c>
    </row>
    <row r="197" spans="1:16" x14ac:dyDescent="0.25">
      <c r="A197" t="s">
        <v>94</v>
      </c>
      <c r="B197" t="s">
        <v>95</v>
      </c>
      <c r="C197" s="1" t="s">
        <v>491</v>
      </c>
      <c r="D197" t="s">
        <v>492</v>
      </c>
      <c r="E197" s="22" t="s">
        <v>102</v>
      </c>
      <c r="F197" s="20">
        <v>102770</v>
      </c>
      <c r="G197" s="21">
        <v>0.6</v>
      </c>
      <c r="H197" s="22" t="s">
        <v>102</v>
      </c>
      <c r="I197" s="22" t="s">
        <v>102</v>
      </c>
      <c r="J197" s="22" t="s">
        <v>102</v>
      </c>
      <c r="K197" s="22" t="s">
        <v>102</v>
      </c>
      <c r="L197" s="22" t="s">
        <v>102</v>
      </c>
      <c r="O197" s="108" t="e">
        <f t="shared" si="6"/>
        <v>#NUM!</v>
      </c>
      <c r="P197" s="108" t="e">
        <f t="shared" si="7"/>
        <v>#NUM!</v>
      </c>
    </row>
    <row r="198" spans="1:16" x14ac:dyDescent="0.25">
      <c r="A198" t="s">
        <v>94</v>
      </c>
      <c r="B198" t="s">
        <v>95</v>
      </c>
      <c r="C198" s="1" t="s">
        <v>493</v>
      </c>
      <c r="D198" t="s">
        <v>494</v>
      </c>
      <c r="E198" s="22" t="s">
        <v>102</v>
      </c>
      <c r="F198" s="20">
        <v>125880</v>
      </c>
      <c r="G198" s="21">
        <v>0.6</v>
      </c>
      <c r="H198" s="22" t="s">
        <v>102</v>
      </c>
      <c r="I198" s="22" t="s">
        <v>102</v>
      </c>
      <c r="J198" s="22" t="s">
        <v>102</v>
      </c>
      <c r="K198" s="22" t="s">
        <v>102</v>
      </c>
      <c r="L198" s="22" t="s">
        <v>102</v>
      </c>
      <c r="O198" s="108" t="e">
        <f t="shared" si="6"/>
        <v>#NUM!</v>
      </c>
      <c r="P198" s="108" t="e">
        <f t="shared" si="7"/>
        <v>#NUM!</v>
      </c>
    </row>
    <row r="199" spans="1:16" x14ac:dyDescent="0.25">
      <c r="A199" t="s">
        <v>94</v>
      </c>
      <c r="B199" t="s">
        <v>95</v>
      </c>
      <c r="C199" s="1" t="s">
        <v>495</v>
      </c>
      <c r="D199" t="s">
        <v>496</v>
      </c>
      <c r="E199" s="22" t="s">
        <v>102</v>
      </c>
      <c r="F199" s="20">
        <v>123590</v>
      </c>
      <c r="G199" s="21">
        <v>0.3</v>
      </c>
      <c r="H199" s="22" t="s">
        <v>102</v>
      </c>
      <c r="I199" s="22" t="s">
        <v>102</v>
      </c>
      <c r="J199" s="22" t="s">
        <v>102</v>
      </c>
      <c r="K199" s="22" t="s">
        <v>102</v>
      </c>
      <c r="L199" s="22" t="s">
        <v>102</v>
      </c>
      <c r="O199" s="108" t="e">
        <f t="shared" si="6"/>
        <v>#NUM!</v>
      </c>
      <c r="P199" s="108" t="e">
        <f t="shared" si="7"/>
        <v>#NUM!</v>
      </c>
    </row>
    <row r="200" spans="1:16" x14ac:dyDescent="0.25">
      <c r="A200" t="s">
        <v>94</v>
      </c>
      <c r="B200" t="s">
        <v>95</v>
      </c>
      <c r="C200" s="1" t="s">
        <v>497</v>
      </c>
      <c r="D200" t="s">
        <v>498</v>
      </c>
      <c r="E200" s="22" t="s">
        <v>102</v>
      </c>
      <c r="F200" s="20">
        <v>107390</v>
      </c>
      <c r="G200" s="21">
        <v>0.6</v>
      </c>
      <c r="H200" s="22" t="s">
        <v>102</v>
      </c>
      <c r="I200" s="22" t="s">
        <v>102</v>
      </c>
      <c r="J200" s="22" t="s">
        <v>102</v>
      </c>
      <c r="K200" s="22" t="s">
        <v>102</v>
      </c>
      <c r="L200" s="22" t="s">
        <v>102</v>
      </c>
      <c r="O200" s="108" t="e">
        <f t="shared" si="6"/>
        <v>#NUM!</v>
      </c>
      <c r="P200" s="108" t="e">
        <f t="shared" si="7"/>
        <v>#NUM!</v>
      </c>
    </row>
    <row r="201" spans="1:16" x14ac:dyDescent="0.25">
      <c r="A201" t="s">
        <v>94</v>
      </c>
      <c r="B201" t="s">
        <v>95</v>
      </c>
      <c r="C201" s="1" t="s">
        <v>499</v>
      </c>
      <c r="D201" t="s">
        <v>500</v>
      </c>
      <c r="E201" s="22" t="s">
        <v>102</v>
      </c>
      <c r="F201" s="20">
        <v>157840</v>
      </c>
      <c r="G201" s="21">
        <v>0.5</v>
      </c>
      <c r="H201" s="22" t="s">
        <v>102</v>
      </c>
      <c r="I201" s="22" t="s">
        <v>102</v>
      </c>
      <c r="J201" s="22" t="s">
        <v>102</v>
      </c>
      <c r="K201" s="22" t="s">
        <v>102</v>
      </c>
      <c r="L201" s="22" t="s">
        <v>102</v>
      </c>
      <c r="O201" s="108" t="e">
        <f t="shared" si="6"/>
        <v>#NUM!</v>
      </c>
      <c r="P201" s="108" t="e">
        <f t="shared" si="7"/>
        <v>#NUM!</v>
      </c>
    </row>
    <row r="202" spans="1:16" x14ac:dyDescent="0.25">
      <c r="A202" t="s">
        <v>94</v>
      </c>
      <c r="B202" t="s">
        <v>95</v>
      </c>
      <c r="C202" s="1" t="s">
        <v>501</v>
      </c>
      <c r="D202" t="s">
        <v>502</v>
      </c>
      <c r="E202" s="22" t="s">
        <v>102</v>
      </c>
      <c r="F202" s="20">
        <v>107150</v>
      </c>
      <c r="G202" s="21">
        <v>0.4</v>
      </c>
      <c r="H202" s="22" t="s">
        <v>102</v>
      </c>
      <c r="I202" s="22" t="s">
        <v>102</v>
      </c>
      <c r="J202" s="22" t="s">
        <v>102</v>
      </c>
      <c r="K202" s="22" t="s">
        <v>102</v>
      </c>
      <c r="L202" s="22" t="s">
        <v>102</v>
      </c>
      <c r="O202" s="108" t="e">
        <f t="shared" si="6"/>
        <v>#NUM!</v>
      </c>
      <c r="P202" s="108" t="e">
        <f t="shared" si="7"/>
        <v>#NUM!</v>
      </c>
    </row>
    <row r="203" spans="1:16" x14ac:dyDescent="0.25">
      <c r="A203" t="s">
        <v>94</v>
      </c>
      <c r="B203" t="s">
        <v>95</v>
      </c>
      <c r="C203" s="1" t="s">
        <v>503</v>
      </c>
      <c r="D203" t="s">
        <v>504</v>
      </c>
      <c r="E203" s="22" t="s">
        <v>102</v>
      </c>
      <c r="F203" s="20">
        <v>121350</v>
      </c>
      <c r="G203" s="21">
        <v>0.6</v>
      </c>
      <c r="H203" s="22" t="s">
        <v>102</v>
      </c>
      <c r="I203" s="22" t="s">
        <v>102</v>
      </c>
      <c r="J203" s="22" t="s">
        <v>102</v>
      </c>
      <c r="K203" s="22" t="s">
        <v>102</v>
      </c>
      <c r="L203" s="22" t="s">
        <v>102</v>
      </c>
      <c r="O203" s="108" t="e">
        <f t="shared" si="6"/>
        <v>#NUM!</v>
      </c>
      <c r="P203" s="108" t="e">
        <f t="shared" si="7"/>
        <v>#NUM!</v>
      </c>
    </row>
    <row r="204" spans="1:16" x14ac:dyDescent="0.25">
      <c r="A204" t="s">
        <v>94</v>
      </c>
      <c r="B204" t="s">
        <v>95</v>
      </c>
      <c r="C204" s="1" t="s">
        <v>505</v>
      </c>
      <c r="D204" t="s">
        <v>506</v>
      </c>
      <c r="E204" s="22" t="s">
        <v>102</v>
      </c>
      <c r="F204" s="20">
        <v>104100</v>
      </c>
      <c r="G204" s="21">
        <v>0.4</v>
      </c>
      <c r="H204" s="22" t="s">
        <v>102</v>
      </c>
      <c r="I204" s="22" t="s">
        <v>102</v>
      </c>
      <c r="J204" s="22" t="s">
        <v>102</v>
      </c>
      <c r="K204" s="22" t="s">
        <v>102</v>
      </c>
      <c r="L204" s="22" t="s">
        <v>102</v>
      </c>
      <c r="O204" s="108" t="e">
        <f t="shared" si="6"/>
        <v>#NUM!</v>
      </c>
      <c r="P204" s="108" t="e">
        <f t="shared" si="7"/>
        <v>#NUM!</v>
      </c>
    </row>
    <row r="205" spans="1:16" x14ac:dyDescent="0.25">
      <c r="A205" t="s">
        <v>94</v>
      </c>
      <c r="B205" t="s">
        <v>95</v>
      </c>
      <c r="C205" s="1" t="s">
        <v>507</v>
      </c>
      <c r="D205" t="s">
        <v>508</v>
      </c>
      <c r="E205" s="22" t="s">
        <v>102</v>
      </c>
      <c r="F205" s="20">
        <v>104220</v>
      </c>
      <c r="G205" s="21">
        <v>0.5</v>
      </c>
      <c r="H205" s="22" t="s">
        <v>102</v>
      </c>
      <c r="I205" s="22" t="s">
        <v>102</v>
      </c>
      <c r="J205" s="22" t="s">
        <v>102</v>
      </c>
      <c r="K205" s="22" t="s">
        <v>102</v>
      </c>
      <c r="L205" s="22" t="s">
        <v>102</v>
      </c>
      <c r="O205" s="108" t="e">
        <f t="shared" si="6"/>
        <v>#NUM!</v>
      </c>
      <c r="P205" s="108" t="e">
        <f t="shared" si="7"/>
        <v>#NUM!</v>
      </c>
    </row>
    <row r="206" spans="1:16" x14ac:dyDescent="0.25">
      <c r="A206" t="s">
        <v>94</v>
      </c>
      <c r="B206" t="s">
        <v>95</v>
      </c>
      <c r="C206" s="1" t="s">
        <v>509</v>
      </c>
      <c r="D206" t="s">
        <v>510</v>
      </c>
      <c r="E206" s="22" t="s">
        <v>102</v>
      </c>
      <c r="F206" s="20">
        <v>81920</v>
      </c>
      <c r="G206" s="21">
        <v>0.6</v>
      </c>
      <c r="H206" s="22" t="s">
        <v>102</v>
      </c>
      <c r="I206" s="22" t="s">
        <v>102</v>
      </c>
      <c r="J206" s="22" t="s">
        <v>102</v>
      </c>
      <c r="K206" s="22" t="s">
        <v>102</v>
      </c>
      <c r="L206" s="22" t="s">
        <v>102</v>
      </c>
      <c r="O206" s="108" t="e">
        <f t="shared" si="6"/>
        <v>#NUM!</v>
      </c>
      <c r="P206" s="108" t="e">
        <f t="shared" si="7"/>
        <v>#NUM!</v>
      </c>
    </row>
    <row r="207" spans="1:16" x14ac:dyDescent="0.25">
      <c r="A207" t="s">
        <v>94</v>
      </c>
      <c r="B207" t="s">
        <v>95</v>
      </c>
      <c r="C207" s="1" t="s">
        <v>511</v>
      </c>
      <c r="D207" t="s">
        <v>512</v>
      </c>
      <c r="E207" s="22" t="s">
        <v>102</v>
      </c>
      <c r="F207" s="20">
        <v>138270</v>
      </c>
      <c r="G207" s="21">
        <v>0.5</v>
      </c>
      <c r="H207" s="22" t="s">
        <v>102</v>
      </c>
      <c r="I207" s="22" t="s">
        <v>102</v>
      </c>
      <c r="J207" s="22" t="s">
        <v>102</v>
      </c>
      <c r="K207" s="22" t="s">
        <v>102</v>
      </c>
      <c r="L207" s="22" t="s">
        <v>102</v>
      </c>
      <c r="O207" s="108" t="e">
        <f t="shared" si="6"/>
        <v>#NUM!</v>
      </c>
      <c r="P207" s="108" t="e">
        <f t="shared" si="7"/>
        <v>#NUM!</v>
      </c>
    </row>
    <row r="208" spans="1:16" x14ac:dyDescent="0.25">
      <c r="A208" t="s">
        <v>94</v>
      </c>
      <c r="B208" t="s">
        <v>95</v>
      </c>
      <c r="C208" s="1" t="s">
        <v>513</v>
      </c>
      <c r="D208" t="s">
        <v>514</v>
      </c>
      <c r="E208" s="22" t="s">
        <v>102</v>
      </c>
      <c r="F208" s="20">
        <v>87140</v>
      </c>
      <c r="G208" s="21">
        <v>0.5</v>
      </c>
      <c r="H208" s="22" t="s">
        <v>102</v>
      </c>
      <c r="I208" s="22" t="s">
        <v>102</v>
      </c>
      <c r="J208" s="22" t="s">
        <v>102</v>
      </c>
      <c r="K208" s="22" t="s">
        <v>102</v>
      </c>
      <c r="L208" s="22" t="s">
        <v>102</v>
      </c>
      <c r="O208" s="108" t="e">
        <f t="shared" si="6"/>
        <v>#NUM!</v>
      </c>
      <c r="P208" s="108" t="e">
        <f t="shared" si="7"/>
        <v>#NUM!</v>
      </c>
    </row>
    <row r="209" spans="1:16" x14ac:dyDescent="0.25">
      <c r="A209" t="s">
        <v>94</v>
      </c>
      <c r="B209" t="s">
        <v>95</v>
      </c>
      <c r="C209" s="1" t="s">
        <v>515</v>
      </c>
      <c r="D209" t="s">
        <v>516</v>
      </c>
      <c r="E209" s="22" t="s">
        <v>102</v>
      </c>
      <c r="F209" s="20">
        <v>93270</v>
      </c>
      <c r="G209" s="21">
        <v>0.3</v>
      </c>
      <c r="H209" s="22" t="s">
        <v>102</v>
      </c>
      <c r="I209" s="22" t="s">
        <v>102</v>
      </c>
      <c r="J209" s="22" t="s">
        <v>102</v>
      </c>
      <c r="K209" s="22" t="s">
        <v>102</v>
      </c>
      <c r="L209" s="22" t="s">
        <v>102</v>
      </c>
      <c r="O209" s="108" t="e">
        <f t="shared" si="6"/>
        <v>#NUM!</v>
      </c>
      <c r="P209" s="108" t="e">
        <f t="shared" si="7"/>
        <v>#NUM!</v>
      </c>
    </row>
    <row r="210" spans="1:16" x14ac:dyDescent="0.25">
      <c r="A210" t="s">
        <v>94</v>
      </c>
      <c r="B210" t="s">
        <v>95</v>
      </c>
      <c r="C210" s="1" t="s">
        <v>517</v>
      </c>
      <c r="D210" t="s">
        <v>518</v>
      </c>
      <c r="E210" s="22" t="s">
        <v>102</v>
      </c>
      <c r="F210" s="20">
        <v>80520</v>
      </c>
      <c r="G210" s="21">
        <v>1.4</v>
      </c>
      <c r="H210" s="22" t="s">
        <v>102</v>
      </c>
      <c r="I210" s="22" t="s">
        <v>102</v>
      </c>
      <c r="J210" s="22" t="s">
        <v>102</v>
      </c>
      <c r="K210" s="22" t="s">
        <v>102</v>
      </c>
      <c r="L210" s="22" t="s">
        <v>102</v>
      </c>
      <c r="O210" s="108" t="e">
        <f t="shared" si="6"/>
        <v>#NUM!</v>
      </c>
      <c r="P210" s="108" t="e">
        <f t="shared" si="7"/>
        <v>#NUM!</v>
      </c>
    </row>
    <row r="211" spans="1:16" x14ac:dyDescent="0.25">
      <c r="A211" t="s">
        <v>94</v>
      </c>
      <c r="B211" t="s">
        <v>95</v>
      </c>
      <c r="C211" s="1" t="s">
        <v>519</v>
      </c>
      <c r="D211" t="s">
        <v>520</v>
      </c>
      <c r="E211" s="22" t="s">
        <v>102</v>
      </c>
      <c r="F211" s="20">
        <v>104910</v>
      </c>
      <c r="G211" s="21">
        <v>0.5</v>
      </c>
      <c r="H211" s="22" t="s">
        <v>102</v>
      </c>
      <c r="I211" s="22" t="s">
        <v>102</v>
      </c>
      <c r="J211" s="22" t="s">
        <v>102</v>
      </c>
      <c r="K211" s="22" t="s">
        <v>102</v>
      </c>
      <c r="L211" s="22" t="s">
        <v>102</v>
      </c>
      <c r="O211" s="108" t="e">
        <f t="shared" si="6"/>
        <v>#NUM!</v>
      </c>
      <c r="P211" s="108" t="e">
        <f t="shared" si="7"/>
        <v>#NUM!</v>
      </c>
    </row>
    <row r="212" spans="1:16" x14ac:dyDescent="0.25">
      <c r="A212" t="s">
        <v>94</v>
      </c>
      <c r="B212" t="s">
        <v>95</v>
      </c>
      <c r="C212" s="1" t="s">
        <v>521</v>
      </c>
      <c r="D212" t="s">
        <v>522</v>
      </c>
      <c r="E212" s="22" t="s">
        <v>102</v>
      </c>
      <c r="F212" s="20">
        <v>168370</v>
      </c>
      <c r="G212" s="21">
        <v>0.8</v>
      </c>
      <c r="H212" s="22" t="s">
        <v>102</v>
      </c>
      <c r="I212" s="22" t="s">
        <v>102</v>
      </c>
      <c r="J212" s="22" t="s">
        <v>102</v>
      </c>
      <c r="K212" s="22" t="s">
        <v>102</v>
      </c>
      <c r="L212" s="22" t="s">
        <v>102</v>
      </c>
      <c r="O212" s="108" t="e">
        <f t="shared" si="6"/>
        <v>#NUM!</v>
      </c>
      <c r="P212" s="108" t="e">
        <f t="shared" si="7"/>
        <v>#NUM!</v>
      </c>
    </row>
    <row r="213" spans="1:16" x14ac:dyDescent="0.25">
      <c r="A213" t="s">
        <v>94</v>
      </c>
      <c r="B213" t="s">
        <v>95</v>
      </c>
      <c r="C213" s="1" t="s">
        <v>523</v>
      </c>
      <c r="D213" t="s">
        <v>524</v>
      </c>
      <c r="E213" s="22" t="s">
        <v>102</v>
      </c>
      <c r="F213" s="20">
        <v>95220</v>
      </c>
      <c r="G213" s="21">
        <v>0.5</v>
      </c>
      <c r="H213" s="22" t="s">
        <v>102</v>
      </c>
      <c r="I213" s="22" t="s">
        <v>102</v>
      </c>
      <c r="J213" s="22" t="s">
        <v>102</v>
      </c>
      <c r="K213" s="22" t="s">
        <v>102</v>
      </c>
      <c r="L213" s="22" t="s">
        <v>102</v>
      </c>
      <c r="O213" s="108" t="e">
        <f t="shared" si="6"/>
        <v>#NUM!</v>
      </c>
      <c r="P213" s="108" t="e">
        <f t="shared" si="7"/>
        <v>#NUM!</v>
      </c>
    </row>
    <row r="214" spans="1:16" x14ac:dyDescent="0.25">
      <c r="A214" t="s">
        <v>94</v>
      </c>
      <c r="B214" t="s">
        <v>95</v>
      </c>
      <c r="C214" s="1" t="s">
        <v>525</v>
      </c>
      <c r="D214" t="s">
        <v>526</v>
      </c>
      <c r="E214" s="22" t="s">
        <v>102</v>
      </c>
      <c r="F214" s="20">
        <v>92040</v>
      </c>
      <c r="G214" s="21">
        <v>0.6</v>
      </c>
      <c r="H214" s="22" t="s">
        <v>102</v>
      </c>
      <c r="I214" s="22" t="s">
        <v>102</v>
      </c>
      <c r="J214" s="22" t="s">
        <v>102</v>
      </c>
      <c r="K214" s="22" t="s">
        <v>102</v>
      </c>
      <c r="L214" s="22" t="s">
        <v>102</v>
      </c>
      <c r="O214" s="108" t="e">
        <f t="shared" si="6"/>
        <v>#NUM!</v>
      </c>
      <c r="P214" s="108" t="e">
        <f t="shared" si="7"/>
        <v>#NUM!</v>
      </c>
    </row>
    <row r="215" spans="1:16" x14ac:dyDescent="0.25">
      <c r="A215" t="s">
        <v>94</v>
      </c>
      <c r="B215" t="s">
        <v>95</v>
      </c>
      <c r="C215" s="1" t="s">
        <v>527</v>
      </c>
      <c r="D215" t="s">
        <v>528</v>
      </c>
      <c r="E215" s="22" t="s">
        <v>102</v>
      </c>
      <c r="F215" s="20">
        <v>96730</v>
      </c>
      <c r="G215" s="21">
        <v>0.8</v>
      </c>
      <c r="H215" s="22" t="s">
        <v>102</v>
      </c>
      <c r="I215" s="22" t="s">
        <v>102</v>
      </c>
      <c r="J215" s="22" t="s">
        <v>102</v>
      </c>
      <c r="K215" s="22" t="s">
        <v>102</v>
      </c>
      <c r="L215" s="22" t="s">
        <v>102</v>
      </c>
      <c r="O215" s="108" t="e">
        <f t="shared" si="6"/>
        <v>#NUM!</v>
      </c>
      <c r="P215" s="108" t="e">
        <f t="shared" si="7"/>
        <v>#NUM!</v>
      </c>
    </row>
    <row r="216" spans="1:16" x14ac:dyDescent="0.25">
      <c r="A216" t="s">
        <v>94</v>
      </c>
      <c r="B216" t="s">
        <v>95</v>
      </c>
      <c r="C216" s="1" t="s">
        <v>529</v>
      </c>
      <c r="D216" t="s">
        <v>530</v>
      </c>
      <c r="E216" s="22" t="s">
        <v>102</v>
      </c>
      <c r="F216" s="20">
        <v>97340</v>
      </c>
      <c r="G216" s="21">
        <v>0.4</v>
      </c>
      <c r="H216" s="22" t="s">
        <v>102</v>
      </c>
      <c r="I216" s="22" t="s">
        <v>102</v>
      </c>
      <c r="J216" s="22" t="s">
        <v>102</v>
      </c>
      <c r="K216" s="22" t="s">
        <v>102</v>
      </c>
      <c r="L216" s="22" t="s">
        <v>102</v>
      </c>
      <c r="O216" s="108" t="e">
        <f t="shared" si="6"/>
        <v>#NUM!</v>
      </c>
      <c r="P216" s="108" t="e">
        <f t="shared" si="7"/>
        <v>#NUM!</v>
      </c>
    </row>
    <row r="217" spans="1:16" x14ac:dyDescent="0.25">
      <c r="A217" t="s">
        <v>94</v>
      </c>
      <c r="B217" t="s">
        <v>95</v>
      </c>
      <c r="C217" s="1" t="s">
        <v>531</v>
      </c>
      <c r="D217" t="s">
        <v>532</v>
      </c>
      <c r="E217" s="22" t="s">
        <v>102</v>
      </c>
      <c r="F217" s="20">
        <v>102930</v>
      </c>
      <c r="G217" s="21">
        <v>0.5</v>
      </c>
      <c r="H217" s="22" t="s">
        <v>102</v>
      </c>
      <c r="I217" s="22" t="s">
        <v>102</v>
      </c>
      <c r="J217" s="22" t="s">
        <v>102</v>
      </c>
      <c r="K217" s="22" t="s">
        <v>102</v>
      </c>
      <c r="L217" s="22" t="s">
        <v>102</v>
      </c>
      <c r="O217" s="108" t="e">
        <f t="shared" si="6"/>
        <v>#NUM!</v>
      </c>
      <c r="P217" s="108" t="e">
        <f t="shared" si="7"/>
        <v>#NUM!</v>
      </c>
    </row>
    <row r="218" spans="1:16" x14ac:dyDescent="0.25">
      <c r="A218" t="s">
        <v>94</v>
      </c>
      <c r="B218" t="s">
        <v>95</v>
      </c>
      <c r="C218" s="1" t="s">
        <v>533</v>
      </c>
      <c r="D218" t="s">
        <v>534</v>
      </c>
      <c r="E218" s="22" t="s">
        <v>102</v>
      </c>
      <c r="F218" s="20">
        <v>113430</v>
      </c>
      <c r="G218" s="21">
        <v>0.9</v>
      </c>
      <c r="H218" s="22" t="s">
        <v>102</v>
      </c>
      <c r="I218" s="22" t="s">
        <v>102</v>
      </c>
      <c r="J218" s="22" t="s">
        <v>102</v>
      </c>
      <c r="K218" s="22" t="s">
        <v>102</v>
      </c>
      <c r="L218" s="22" t="s">
        <v>102</v>
      </c>
      <c r="O218" s="108" t="e">
        <f t="shared" si="6"/>
        <v>#NUM!</v>
      </c>
      <c r="P218" s="108" t="e">
        <f t="shared" si="7"/>
        <v>#NUM!</v>
      </c>
    </row>
    <row r="219" spans="1:16" x14ac:dyDescent="0.25">
      <c r="A219" t="s">
        <v>94</v>
      </c>
      <c r="B219" t="s">
        <v>95</v>
      </c>
      <c r="C219" s="1" t="s">
        <v>535</v>
      </c>
      <c r="D219" t="s">
        <v>536</v>
      </c>
      <c r="E219" s="22" t="s">
        <v>102</v>
      </c>
      <c r="F219" s="20">
        <v>117520</v>
      </c>
      <c r="G219" s="21">
        <v>0.9</v>
      </c>
      <c r="H219" s="22" t="s">
        <v>102</v>
      </c>
      <c r="I219" s="22" t="s">
        <v>102</v>
      </c>
      <c r="J219" s="22" t="s">
        <v>102</v>
      </c>
      <c r="K219" s="22" t="s">
        <v>102</v>
      </c>
      <c r="L219" s="22" t="s">
        <v>102</v>
      </c>
      <c r="O219" s="108" t="e">
        <f t="shared" si="6"/>
        <v>#NUM!</v>
      </c>
      <c r="P219" s="108" t="e">
        <f t="shared" si="7"/>
        <v>#NUM!</v>
      </c>
    </row>
    <row r="220" spans="1:16" x14ac:dyDescent="0.25">
      <c r="A220" t="s">
        <v>94</v>
      </c>
      <c r="B220" t="s">
        <v>95</v>
      </c>
      <c r="C220" s="1" t="s">
        <v>537</v>
      </c>
      <c r="D220" t="s">
        <v>538</v>
      </c>
      <c r="E220" s="22" t="s">
        <v>102</v>
      </c>
      <c r="F220" s="20">
        <v>82350</v>
      </c>
      <c r="G220" s="21">
        <v>0.6</v>
      </c>
      <c r="H220" s="22" t="s">
        <v>102</v>
      </c>
      <c r="I220" s="22" t="s">
        <v>102</v>
      </c>
      <c r="J220" s="22" t="s">
        <v>102</v>
      </c>
      <c r="K220" s="22" t="s">
        <v>102</v>
      </c>
      <c r="L220" s="22" t="s">
        <v>102</v>
      </c>
      <c r="O220" s="108" t="e">
        <f t="shared" si="6"/>
        <v>#NUM!</v>
      </c>
      <c r="P220" s="108" t="e">
        <f t="shared" si="7"/>
        <v>#NUM!</v>
      </c>
    </row>
    <row r="221" spans="1:16" x14ac:dyDescent="0.25">
      <c r="A221" t="s">
        <v>94</v>
      </c>
      <c r="B221" t="s">
        <v>95</v>
      </c>
      <c r="C221" s="1" t="s">
        <v>539</v>
      </c>
      <c r="D221" t="s">
        <v>540</v>
      </c>
      <c r="E221" s="22">
        <v>36.14</v>
      </c>
      <c r="F221" s="20">
        <v>75160</v>
      </c>
      <c r="G221" s="21">
        <v>2.7</v>
      </c>
      <c r="H221" s="22">
        <v>23.89</v>
      </c>
      <c r="I221" s="22">
        <v>25.4</v>
      </c>
      <c r="J221" s="22">
        <v>33.86</v>
      </c>
      <c r="K221" s="22">
        <v>43.64</v>
      </c>
      <c r="L221" s="22">
        <v>50.56</v>
      </c>
      <c r="O221" s="108">
        <f t="shared" si="6"/>
        <v>35.0336</v>
      </c>
      <c r="P221" s="108">
        <f t="shared" si="7"/>
        <v>38.945599999999999</v>
      </c>
    </row>
    <row r="222" spans="1:16" x14ac:dyDescent="0.25">
      <c r="A222" t="s">
        <v>94</v>
      </c>
      <c r="B222" t="s">
        <v>95</v>
      </c>
      <c r="C222" s="1" t="s">
        <v>541</v>
      </c>
      <c r="D222" t="s">
        <v>542</v>
      </c>
      <c r="E222" s="22" t="s">
        <v>102</v>
      </c>
      <c r="F222" s="20">
        <v>98750</v>
      </c>
      <c r="G222" s="21">
        <v>0.4</v>
      </c>
      <c r="H222" s="22" t="s">
        <v>102</v>
      </c>
      <c r="I222" s="22" t="s">
        <v>102</v>
      </c>
      <c r="J222" s="22" t="s">
        <v>102</v>
      </c>
      <c r="K222" s="22" t="s">
        <v>102</v>
      </c>
      <c r="L222" s="22" t="s">
        <v>102</v>
      </c>
      <c r="O222" s="108" t="e">
        <f t="shared" si="6"/>
        <v>#NUM!</v>
      </c>
      <c r="P222" s="108" t="e">
        <f t="shared" si="7"/>
        <v>#NUM!</v>
      </c>
    </row>
    <row r="223" spans="1:16" x14ac:dyDescent="0.25">
      <c r="A223" t="s">
        <v>94</v>
      </c>
      <c r="B223" t="s">
        <v>95</v>
      </c>
      <c r="C223" s="1" t="s">
        <v>543</v>
      </c>
      <c r="D223" t="s">
        <v>544</v>
      </c>
      <c r="E223" s="22">
        <v>22.27</v>
      </c>
      <c r="F223" s="20">
        <v>46330</v>
      </c>
      <c r="G223" s="21">
        <v>2.9</v>
      </c>
      <c r="H223" s="22">
        <v>17.54</v>
      </c>
      <c r="I223" s="22">
        <v>18.100000000000001</v>
      </c>
      <c r="J223" s="22">
        <v>21.35</v>
      </c>
      <c r="K223" s="22">
        <v>23.02</v>
      </c>
      <c r="L223" s="22">
        <v>28.74</v>
      </c>
      <c r="O223" s="108">
        <f t="shared" si="6"/>
        <v>21.5504</v>
      </c>
      <c r="P223" s="108">
        <f t="shared" si="7"/>
        <v>22.218399999999999</v>
      </c>
    </row>
    <row r="224" spans="1:16" x14ac:dyDescent="0.25">
      <c r="A224" t="s">
        <v>94</v>
      </c>
      <c r="B224" t="s">
        <v>95</v>
      </c>
      <c r="C224" s="1" t="s">
        <v>545</v>
      </c>
      <c r="D224" t="s">
        <v>546</v>
      </c>
      <c r="E224" s="22" t="s">
        <v>102</v>
      </c>
      <c r="F224" s="20">
        <v>88800</v>
      </c>
      <c r="G224" s="21">
        <v>0.8</v>
      </c>
      <c r="H224" s="22" t="s">
        <v>102</v>
      </c>
      <c r="I224" s="22" t="s">
        <v>102</v>
      </c>
      <c r="J224" s="22" t="s">
        <v>102</v>
      </c>
      <c r="K224" s="22" t="s">
        <v>102</v>
      </c>
      <c r="L224" s="22" t="s">
        <v>102</v>
      </c>
      <c r="O224" s="108" t="e">
        <f t="shared" si="6"/>
        <v>#NUM!</v>
      </c>
      <c r="P224" s="108" t="e">
        <f t="shared" si="7"/>
        <v>#NUM!</v>
      </c>
    </row>
    <row r="225" spans="1:16" x14ac:dyDescent="0.25">
      <c r="A225" t="s">
        <v>94</v>
      </c>
      <c r="B225" t="s">
        <v>95</v>
      </c>
      <c r="C225" s="1" t="s">
        <v>547</v>
      </c>
      <c r="D225" t="s">
        <v>548</v>
      </c>
      <c r="E225" s="22" t="s">
        <v>102</v>
      </c>
      <c r="F225" s="20">
        <v>85650</v>
      </c>
      <c r="G225" s="21">
        <v>0.5</v>
      </c>
      <c r="H225" s="22" t="s">
        <v>102</v>
      </c>
      <c r="I225" s="22" t="s">
        <v>102</v>
      </c>
      <c r="J225" s="22" t="s">
        <v>102</v>
      </c>
      <c r="K225" s="22" t="s">
        <v>102</v>
      </c>
      <c r="L225" s="22" t="s">
        <v>102</v>
      </c>
      <c r="O225" s="108" t="e">
        <f t="shared" si="6"/>
        <v>#NUM!</v>
      </c>
      <c r="P225" s="108" t="e">
        <f t="shared" si="7"/>
        <v>#NUM!</v>
      </c>
    </row>
    <row r="226" spans="1:16" x14ac:dyDescent="0.25">
      <c r="A226" t="s">
        <v>94</v>
      </c>
      <c r="B226" t="s">
        <v>95</v>
      </c>
      <c r="C226" s="1" t="s">
        <v>549</v>
      </c>
      <c r="D226" t="s">
        <v>550</v>
      </c>
      <c r="E226" s="22" t="s">
        <v>102</v>
      </c>
      <c r="F226" s="20">
        <v>87930</v>
      </c>
      <c r="G226" s="21">
        <v>0.7</v>
      </c>
      <c r="H226" s="22" t="s">
        <v>102</v>
      </c>
      <c r="I226" s="22" t="s">
        <v>102</v>
      </c>
      <c r="J226" s="22" t="s">
        <v>102</v>
      </c>
      <c r="K226" s="22" t="s">
        <v>102</v>
      </c>
      <c r="L226" s="22" t="s">
        <v>102</v>
      </c>
      <c r="O226" s="108" t="e">
        <f t="shared" si="6"/>
        <v>#NUM!</v>
      </c>
      <c r="P226" s="108" t="e">
        <f t="shared" si="7"/>
        <v>#NUM!</v>
      </c>
    </row>
    <row r="227" spans="1:16" x14ac:dyDescent="0.25">
      <c r="A227" t="s">
        <v>94</v>
      </c>
      <c r="B227" t="s">
        <v>95</v>
      </c>
      <c r="C227" s="1" t="s">
        <v>551</v>
      </c>
      <c r="D227" t="s">
        <v>552</v>
      </c>
      <c r="E227" s="22" t="s">
        <v>102</v>
      </c>
      <c r="F227" s="20">
        <v>77800</v>
      </c>
      <c r="G227" s="21">
        <v>4.3</v>
      </c>
      <c r="H227" s="22" t="s">
        <v>102</v>
      </c>
      <c r="I227" s="22" t="s">
        <v>102</v>
      </c>
      <c r="J227" s="22" t="s">
        <v>102</v>
      </c>
      <c r="K227" s="22" t="s">
        <v>102</v>
      </c>
      <c r="L227" s="22" t="s">
        <v>102</v>
      </c>
      <c r="O227" s="108" t="e">
        <f t="shared" si="6"/>
        <v>#NUM!</v>
      </c>
      <c r="P227" s="108" t="e">
        <f t="shared" si="7"/>
        <v>#NUM!</v>
      </c>
    </row>
    <row r="228" spans="1:16" x14ac:dyDescent="0.25">
      <c r="A228" t="s">
        <v>94</v>
      </c>
      <c r="B228" t="s">
        <v>95</v>
      </c>
      <c r="C228" s="1" t="s">
        <v>553</v>
      </c>
      <c r="D228" t="s">
        <v>554</v>
      </c>
      <c r="E228" s="22" t="s">
        <v>102</v>
      </c>
      <c r="F228" s="20">
        <v>87000</v>
      </c>
      <c r="G228" s="21">
        <v>0.6</v>
      </c>
      <c r="H228" s="22" t="s">
        <v>102</v>
      </c>
      <c r="I228" s="22" t="s">
        <v>102</v>
      </c>
      <c r="J228" s="22" t="s">
        <v>102</v>
      </c>
      <c r="K228" s="22" t="s">
        <v>102</v>
      </c>
      <c r="L228" s="22" t="s">
        <v>102</v>
      </c>
      <c r="O228" s="108" t="e">
        <f t="shared" si="6"/>
        <v>#NUM!</v>
      </c>
      <c r="P228" s="108" t="e">
        <f t="shared" si="7"/>
        <v>#NUM!</v>
      </c>
    </row>
    <row r="229" spans="1:16" x14ac:dyDescent="0.25">
      <c r="A229" t="s">
        <v>94</v>
      </c>
      <c r="B229" t="s">
        <v>95</v>
      </c>
      <c r="C229" s="1" t="s">
        <v>555</v>
      </c>
      <c r="D229" t="s">
        <v>556</v>
      </c>
      <c r="E229" s="22" t="s">
        <v>102</v>
      </c>
      <c r="F229" s="20">
        <v>89900</v>
      </c>
      <c r="G229" s="21">
        <v>1</v>
      </c>
      <c r="H229" s="22" t="s">
        <v>102</v>
      </c>
      <c r="I229" s="22" t="s">
        <v>102</v>
      </c>
      <c r="J229" s="22" t="s">
        <v>102</v>
      </c>
      <c r="K229" s="22" t="s">
        <v>102</v>
      </c>
      <c r="L229" s="22" t="s">
        <v>102</v>
      </c>
      <c r="O229" s="108" t="e">
        <f t="shared" si="6"/>
        <v>#NUM!</v>
      </c>
      <c r="P229" s="108" t="e">
        <f t="shared" si="7"/>
        <v>#NUM!</v>
      </c>
    </row>
    <row r="230" spans="1:16" x14ac:dyDescent="0.25">
      <c r="A230" t="s">
        <v>94</v>
      </c>
      <c r="B230" t="s">
        <v>95</v>
      </c>
      <c r="C230" s="1" t="s">
        <v>557</v>
      </c>
      <c r="D230" t="s">
        <v>558</v>
      </c>
      <c r="E230" s="22" t="s">
        <v>102</v>
      </c>
      <c r="F230" s="20">
        <v>91110</v>
      </c>
      <c r="G230" s="21">
        <v>2.1</v>
      </c>
      <c r="H230" s="22" t="s">
        <v>102</v>
      </c>
      <c r="I230" s="22" t="s">
        <v>102</v>
      </c>
      <c r="J230" s="22" t="s">
        <v>102</v>
      </c>
      <c r="K230" s="22" t="s">
        <v>102</v>
      </c>
      <c r="L230" s="22" t="s">
        <v>102</v>
      </c>
      <c r="O230" s="108" t="e">
        <f t="shared" si="6"/>
        <v>#NUM!</v>
      </c>
      <c r="P230" s="108" t="e">
        <f t="shared" si="7"/>
        <v>#NUM!</v>
      </c>
    </row>
    <row r="231" spans="1:16" x14ac:dyDescent="0.25">
      <c r="A231" t="s">
        <v>94</v>
      </c>
      <c r="B231" t="s">
        <v>95</v>
      </c>
      <c r="C231" s="1" t="s">
        <v>559</v>
      </c>
      <c r="D231" t="s">
        <v>560</v>
      </c>
      <c r="E231" s="22" t="s">
        <v>102</v>
      </c>
      <c r="F231" s="20">
        <v>84780</v>
      </c>
      <c r="G231" s="21">
        <v>0.7</v>
      </c>
      <c r="H231" s="22" t="s">
        <v>102</v>
      </c>
      <c r="I231" s="22" t="s">
        <v>102</v>
      </c>
      <c r="J231" s="22" t="s">
        <v>102</v>
      </c>
      <c r="K231" s="22" t="s">
        <v>102</v>
      </c>
      <c r="L231" s="22" t="s">
        <v>102</v>
      </c>
      <c r="O231" s="108" t="e">
        <f t="shared" si="6"/>
        <v>#NUM!</v>
      </c>
      <c r="P231" s="108" t="e">
        <f t="shared" si="7"/>
        <v>#NUM!</v>
      </c>
    </row>
    <row r="232" spans="1:16" x14ac:dyDescent="0.25">
      <c r="A232" t="s">
        <v>94</v>
      </c>
      <c r="B232" t="s">
        <v>95</v>
      </c>
      <c r="C232" s="1" t="s">
        <v>561</v>
      </c>
      <c r="D232" t="s">
        <v>562</v>
      </c>
      <c r="E232" s="22" t="s">
        <v>102</v>
      </c>
      <c r="F232" s="20">
        <v>87730</v>
      </c>
      <c r="G232" s="21">
        <v>1.7</v>
      </c>
      <c r="H232" s="22" t="s">
        <v>102</v>
      </c>
      <c r="I232" s="22" t="s">
        <v>102</v>
      </c>
      <c r="J232" s="22" t="s">
        <v>102</v>
      </c>
      <c r="K232" s="22" t="s">
        <v>102</v>
      </c>
      <c r="L232" s="22" t="s">
        <v>102</v>
      </c>
      <c r="O232" s="108" t="e">
        <f t="shared" si="6"/>
        <v>#NUM!</v>
      </c>
      <c r="P232" s="108" t="e">
        <f t="shared" si="7"/>
        <v>#NUM!</v>
      </c>
    </row>
    <row r="233" spans="1:16" x14ac:dyDescent="0.25">
      <c r="A233" t="s">
        <v>94</v>
      </c>
      <c r="B233" t="s">
        <v>95</v>
      </c>
      <c r="C233" s="1" t="s">
        <v>563</v>
      </c>
      <c r="D233" t="s">
        <v>564</v>
      </c>
      <c r="E233" s="22" t="s">
        <v>102</v>
      </c>
      <c r="F233" s="20">
        <v>87400</v>
      </c>
      <c r="G233" s="21">
        <v>1.1000000000000001</v>
      </c>
      <c r="H233" s="22" t="s">
        <v>102</v>
      </c>
      <c r="I233" s="22" t="s">
        <v>102</v>
      </c>
      <c r="J233" s="22" t="s">
        <v>102</v>
      </c>
      <c r="K233" s="22" t="s">
        <v>102</v>
      </c>
      <c r="L233" s="22" t="s">
        <v>102</v>
      </c>
      <c r="O233" s="108" t="e">
        <f t="shared" si="6"/>
        <v>#NUM!</v>
      </c>
      <c r="P233" s="108" t="e">
        <f t="shared" si="7"/>
        <v>#NUM!</v>
      </c>
    </row>
    <row r="234" spans="1:16" x14ac:dyDescent="0.25">
      <c r="A234" t="s">
        <v>94</v>
      </c>
      <c r="B234" t="s">
        <v>95</v>
      </c>
      <c r="C234" s="1" t="s">
        <v>565</v>
      </c>
      <c r="D234" t="s">
        <v>566</v>
      </c>
      <c r="E234" s="22" t="s">
        <v>102</v>
      </c>
      <c r="F234" s="20">
        <v>88380</v>
      </c>
      <c r="G234" s="21">
        <v>1.8</v>
      </c>
      <c r="H234" s="22" t="s">
        <v>102</v>
      </c>
      <c r="I234" s="22" t="s">
        <v>102</v>
      </c>
      <c r="J234" s="22" t="s">
        <v>102</v>
      </c>
      <c r="K234" s="22" t="s">
        <v>102</v>
      </c>
      <c r="L234" s="22" t="s">
        <v>102</v>
      </c>
      <c r="O234" s="108" t="e">
        <f t="shared" si="6"/>
        <v>#NUM!</v>
      </c>
      <c r="P234" s="108" t="e">
        <f t="shared" si="7"/>
        <v>#NUM!</v>
      </c>
    </row>
    <row r="235" spans="1:16" x14ac:dyDescent="0.25">
      <c r="A235" t="s">
        <v>94</v>
      </c>
      <c r="B235" t="s">
        <v>95</v>
      </c>
      <c r="C235" s="1" t="s">
        <v>567</v>
      </c>
      <c r="D235" t="s">
        <v>568</v>
      </c>
      <c r="E235" s="22">
        <v>32.380000000000003</v>
      </c>
      <c r="F235" s="20">
        <v>67360</v>
      </c>
      <c r="G235" s="21">
        <v>3.4</v>
      </c>
      <c r="H235" s="22">
        <v>21.15</v>
      </c>
      <c r="I235" s="22">
        <v>24.81</v>
      </c>
      <c r="J235" s="22">
        <v>29.98</v>
      </c>
      <c r="K235" s="22">
        <v>36.67</v>
      </c>
      <c r="L235" s="22">
        <v>48.57</v>
      </c>
      <c r="O235" s="108">
        <f t="shared" si="6"/>
        <v>30.782800000000002</v>
      </c>
      <c r="P235" s="108">
        <f t="shared" si="7"/>
        <v>33.458800000000004</v>
      </c>
    </row>
    <row r="236" spans="1:16" x14ac:dyDescent="0.25">
      <c r="A236" t="s">
        <v>94</v>
      </c>
      <c r="B236" t="s">
        <v>95</v>
      </c>
      <c r="C236" s="1" t="s">
        <v>569</v>
      </c>
      <c r="D236" t="s">
        <v>570</v>
      </c>
      <c r="E236" s="22">
        <v>31.6</v>
      </c>
      <c r="F236" s="20">
        <v>65730</v>
      </c>
      <c r="G236" s="21">
        <v>5.3</v>
      </c>
      <c r="H236" s="22">
        <v>16.79</v>
      </c>
      <c r="I236" s="22">
        <v>19.12</v>
      </c>
      <c r="J236" s="22">
        <v>29.17</v>
      </c>
      <c r="K236" s="22">
        <v>39.4</v>
      </c>
      <c r="L236" s="22">
        <v>51.26</v>
      </c>
      <c r="O236" s="108">
        <f t="shared" si="6"/>
        <v>30.397600000000004</v>
      </c>
      <c r="P236" s="108">
        <f t="shared" si="7"/>
        <v>34.489600000000003</v>
      </c>
    </row>
    <row r="237" spans="1:16" x14ac:dyDescent="0.25">
      <c r="A237" t="s">
        <v>94</v>
      </c>
      <c r="B237" t="s">
        <v>95</v>
      </c>
      <c r="C237" s="1" t="s">
        <v>571</v>
      </c>
      <c r="D237" t="s">
        <v>572</v>
      </c>
      <c r="E237" s="22">
        <v>21.61</v>
      </c>
      <c r="F237" s="20">
        <v>44940</v>
      </c>
      <c r="G237" s="21">
        <v>2.1</v>
      </c>
      <c r="H237" s="22">
        <v>15</v>
      </c>
      <c r="I237" s="22">
        <v>15.85</v>
      </c>
      <c r="J237" s="22">
        <v>18.350000000000001</v>
      </c>
      <c r="K237" s="22">
        <v>21.95</v>
      </c>
      <c r="L237" s="22">
        <v>30.39</v>
      </c>
      <c r="O237" s="108">
        <f t="shared" si="6"/>
        <v>18.782</v>
      </c>
      <c r="P237" s="108">
        <f t="shared" si="7"/>
        <v>20.222000000000001</v>
      </c>
    </row>
    <row r="238" spans="1:16" x14ac:dyDescent="0.25">
      <c r="A238" t="s">
        <v>94</v>
      </c>
      <c r="B238" t="s">
        <v>95</v>
      </c>
      <c r="C238" s="1" t="s">
        <v>573</v>
      </c>
      <c r="D238" t="s">
        <v>574</v>
      </c>
      <c r="E238" s="22">
        <v>31.54</v>
      </c>
      <c r="F238" s="20">
        <v>65610</v>
      </c>
      <c r="G238" s="21">
        <v>5.0999999999999996</v>
      </c>
      <c r="H238" s="22">
        <v>16.12</v>
      </c>
      <c r="I238" s="22">
        <v>19.14</v>
      </c>
      <c r="J238" s="22">
        <v>31.06</v>
      </c>
      <c r="K238" s="22">
        <v>39.5</v>
      </c>
      <c r="L238" s="22">
        <v>47.72</v>
      </c>
      <c r="O238" s="108">
        <f t="shared" si="6"/>
        <v>32.072800000000001</v>
      </c>
      <c r="P238" s="108">
        <f t="shared" si="7"/>
        <v>35.448799999999999</v>
      </c>
    </row>
    <row r="239" spans="1:16" x14ac:dyDescent="0.25">
      <c r="A239" t="s">
        <v>94</v>
      </c>
      <c r="B239" t="s">
        <v>95</v>
      </c>
      <c r="C239" s="1" t="s">
        <v>575</v>
      </c>
      <c r="D239" t="s">
        <v>576</v>
      </c>
      <c r="E239" s="22" t="s">
        <v>102</v>
      </c>
      <c r="F239" s="20">
        <v>93240</v>
      </c>
      <c r="G239" s="21">
        <v>2.7</v>
      </c>
      <c r="H239" s="22" t="s">
        <v>102</v>
      </c>
      <c r="I239" s="22" t="s">
        <v>102</v>
      </c>
      <c r="J239" s="22" t="s">
        <v>102</v>
      </c>
      <c r="K239" s="22" t="s">
        <v>102</v>
      </c>
      <c r="L239" s="22" t="s">
        <v>102</v>
      </c>
      <c r="O239" s="108" t="e">
        <f t="shared" si="6"/>
        <v>#NUM!</v>
      </c>
      <c r="P239" s="108" t="e">
        <f t="shared" si="7"/>
        <v>#NUM!</v>
      </c>
    </row>
    <row r="240" spans="1:16" x14ac:dyDescent="0.25">
      <c r="A240" t="s">
        <v>94</v>
      </c>
      <c r="B240" t="s">
        <v>95</v>
      </c>
      <c r="C240" s="1" t="s">
        <v>577</v>
      </c>
      <c r="D240" t="s">
        <v>578</v>
      </c>
      <c r="E240" s="22">
        <v>36.94</v>
      </c>
      <c r="F240" s="20">
        <v>76840</v>
      </c>
      <c r="G240" s="21">
        <v>3.3</v>
      </c>
      <c r="H240" s="22">
        <v>22.84</v>
      </c>
      <c r="I240" s="22">
        <v>28.35</v>
      </c>
      <c r="J240" s="22">
        <v>35.99</v>
      </c>
      <c r="K240" s="22">
        <v>44.34</v>
      </c>
      <c r="L240" s="22">
        <v>55.24</v>
      </c>
      <c r="O240" s="108">
        <f t="shared" si="6"/>
        <v>36.992000000000004</v>
      </c>
      <c r="P240" s="108">
        <f t="shared" si="7"/>
        <v>40.332000000000001</v>
      </c>
    </row>
    <row r="241" spans="1:16" x14ac:dyDescent="0.25">
      <c r="A241" t="s">
        <v>94</v>
      </c>
      <c r="B241" t="s">
        <v>95</v>
      </c>
      <c r="C241" s="1" t="s">
        <v>579</v>
      </c>
      <c r="D241" t="s">
        <v>580</v>
      </c>
      <c r="E241" s="22">
        <v>36.61</v>
      </c>
      <c r="F241" s="20">
        <v>76160</v>
      </c>
      <c r="G241" s="21">
        <v>13.7</v>
      </c>
      <c r="H241" s="22">
        <v>17.399999999999999</v>
      </c>
      <c r="I241" s="22">
        <v>21.71</v>
      </c>
      <c r="J241" s="22">
        <v>34</v>
      </c>
      <c r="K241" s="22">
        <v>43.54</v>
      </c>
      <c r="L241" s="22">
        <v>60.71</v>
      </c>
      <c r="O241" s="108">
        <f t="shared" si="6"/>
        <v>35.144800000000004</v>
      </c>
      <c r="P241" s="108">
        <f t="shared" si="7"/>
        <v>38.960799999999999</v>
      </c>
    </row>
    <row r="242" spans="1:16" x14ac:dyDescent="0.25">
      <c r="A242" t="s">
        <v>94</v>
      </c>
      <c r="B242" t="s">
        <v>95</v>
      </c>
      <c r="C242" s="1" t="s">
        <v>581</v>
      </c>
      <c r="D242" t="s">
        <v>582</v>
      </c>
      <c r="E242" s="22">
        <v>33.44</v>
      </c>
      <c r="F242" s="20">
        <v>69550</v>
      </c>
      <c r="G242" s="21">
        <v>2.6</v>
      </c>
      <c r="H242" s="22">
        <v>20.25</v>
      </c>
      <c r="I242" s="22">
        <v>22.83</v>
      </c>
      <c r="J242" s="22">
        <v>32.19</v>
      </c>
      <c r="K242" s="22">
        <v>40.14</v>
      </c>
      <c r="L242" s="22">
        <v>51.38</v>
      </c>
      <c r="O242" s="108">
        <f t="shared" si="6"/>
        <v>33.143999999999998</v>
      </c>
      <c r="P242" s="108">
        <f t="shared" si="7"/>
        <v>36.323999999999998</v>
      </c>
    </row>
    <row r="243" spans="1:16" x14ac:dyDescent="0.25">
      <c r="A243" t="s">
        <v>94</v>
      </c>
      <c r="B243" t="s">
        <v>95</v>
      </c>
      <c r="C243" s="1" t="s">
        <v>583</v>
      </c>
      <c r="D243" t="s">
        <v>584</v>
      </c>
      <c r="E243" s="22">
        <v>36.93</v>
      </c>
      <c r="F243" s="20">
        <v>76810</v>
      </c>
      <c r="G243" s="21">
        <v>0.7</v>
      </c>
      <c r="H243" s="22">
        <v>22.56</v>
      </c>
      <c r="I243" s="22">
        <v>28.61</v>
      </c>
      <c r="J243" s="22">
        <v>36.86</v>
      </c>
      <c r="K243" s="22">
        <v>44.28</v>
      </c>
      <c r="L243" s="22">
        <v>51.6</v>
      </c>
      <c r="O243" s="108">
        <f t="shared" si="6"/>
        <v>37.750399999999999</v>
      </c>
      <c r="P243" s="108">
        <f t="shared" si="7"/>
        <v>40.718400000000003</v>
      </c>
    </row>
    <row r="244" spans="1:16" x14ac:dyDescent="0.25">
      <c r="A244" t="s">
        <v>94</v>
      </c>
      <c r="B244" t="s">
        <v>95</v>
      </c>
      <c r="C244" s="1" t="s">
        <v>585</v>
      </c>
      <c r="D244" t="s">
        <v>586</v>
      </c>
      <c r="E244" s="22">
        <v>25.08</v>
      </c>
      <c r="F244" s="20">
        <v>52170</v>
      </c>
      <c r="G244" s="21">
        <v>0.6</v>
      </c>
      <c r="H244" s="22">
        <v>16.649999999999999</v>
      </c>
      <c r="I244" s="22">
        <v>20.46</v>
      </c>
      <c r="J244" s="22">
        <v>23.97</v>
      </c>
      <c r="K244" s="22">
        <v>29.33</v>
      </c>
      <c r="L244" s="22">
        <v>33.18</v>
      </c>
      <c r="O244" s="108">
        <f t="shared" si="6"/>
        <v>24.613199999999999</v>
      </c>
      <c r="P244" s="108">
        <f t="shared" si="7"/>
        <v>26.757199999999997</v>
      </c>
    </row>
    <row r="245" spans="1:16" x14ac:dyDescent="0.25">
      <c r="A245" t="s">
        <v>94</v>
      </c>
      <c r="B245" t="s">
        <v>95</v>
      </c>
      <c r="C245" s="1" t="s">
        <v>587</v>
      </c>
      <c r="D245" t="s">
        <v>588</v>
      </c>
      <c r="E245" s="22">
        <v>41.96</v>
      </c>
      <c r="F245" s="20">
        <v>87270</v>
      </c>
      <c r="G245" s="21">
        <v>1.1000000000000001</v>
      </c>
      <c r="H245" s="22">
        <v>24.8</v>
      </c>
      <c r="I245" s="22">
        <v>30.57</v>
      </c>
      <c r="J245" s="22">
        <v>40.26</v>
      </c>
      <c r="K245" s="22">
        <v>50.85</v>
      </c>
      <c r="L245" s="22">
        <v>60.25</v>
      </c>
      <c r="O245" s="108">
        <f t="shared" si="6"/>
        <v>41.530799999999999</v>
      </c>
      <c r="P245" s="108">
        <f t="shared" si="7"/>
        <v>45.766800000000003</v>
      </c>
    </row>
    <row r="246" spans="1:16" x14ac:dyDescent="0.25">
      <c r="A246" t="s">
        <v>94</v>
      </c>
      <c r="B246" t="s">
        <v>95</v>
      </c>
      <c r="C246" s="1" t="s">
        <v>589</v>
      </c>
      <c r="D246" t="s">
        <v>590</v>
      </c>
      <c r="E246" s="22" t="s">
        <v>102</v>
      </c>
      <c r="F246" s="20">
        <v>51860</v>
      </c>
      <c r="G246" s="21">
        <v>0.7</v>
      </c>
      <c r="H246" s="22" t="s">
        <v>102</v>
      </c>
      <c r="I246" s="22" t="s">
        <v>102</v>
      </c>
      <c r="J246" s="22" t="s">
        <v>102</v>
      </c>
      <c r="K246" s="22" t="s">
        <v>102</v>
      </c>
      <c r="L246" s="22" t="s">
        <v>102</v>
      </c>
      <c r="O246" s="108" t="e">
        <f t="shared" si="6"/>
        <v>#NUM!</v>
      </c>
      <c r="P246" s="108" t="e">
        <f t="shared" si="7"/>
        <v>#NUM!</v>
      </c>
    </row>
    <row r="247" spans="1:16" x14ac:dyDescent="0.25">
      <c r="A247" t="s">
        <v>94</v>
      </c>
      <c r="B247" t="s">
        <v>95</v>
      </c>
      <c r="C247" s="1" t="s">
        <v>591</v>
      </c>
      <c r="D247" t="s">
        <v>592</v>
      </c>
      <c r="E247" s="22" t="s">
        <v>102</v>
      </c>
      <c r="F247" s="20">
        <v>43620</v>
      </c>
      <c r="G247" s="21">
        <v>0.5</v>
      </c>
      <c r="H247" s="22" t="s">
        <v>102</v>
      </c>
      <c r="I247" s="22" t="s">
        <v>102</v>
      </c>
      <c r="J247" s="22" t="s">
        <v>102</v>
      </c>
      <c r="K247" s="22" t="s">
        <v>102</v>
      </c>
      <c r="L247" s="22" t="s">
        <v>102</v>
      </c>
      <c r="O247" s="108" t="e">
        <f t="shared" si="6"/>
        <v>#NUM!</v>
      </c>
      <c r="P247" s="108" t="e">
        <f t="shared" si="7"/>
        <v>#NUM!</v>
      </c>
    </row>
    <row r="248" spans="1:16" x14ac:dyDescent="0.25">
      <c r="A248" t="s">
        <v>94</v>
      </c>
      <c r="B248" t="s">
        <v>95</v>
      </c>
      <c r="C248" s="1" t="s">
        <v>593</v>
      </c>
      <c r="D248" t="s">
        <v>594</v>
      </c>
      <c r="E248" s="22">
        <v>31.93</v>
      </c>
      <c r="F248" s="20">
        <v>66410</v>
      </c>
      <c r="G248" s="21">
        <v>1.1000000000000001</v>
      </c>
      <c r="H248" s="22">
        <v>18.760000000000002</v>
      </c>
      <c r="I248" s="22">
        <v>24.13</v>
      </c>
      <c r="J248" s="22">
        <v>29.67</v>
      </c>
      <c r="K248" s="22">
        <v>40.18</v>
      </c>
      <c r="L248" s="22">
        <v>50.97</v>
      </c>
      <c r="O248" s="108">
        <f t="shared" si="6"/>
        <v>30.931200000000004</v>
      </c>
      <c r="P248" s="108">
        <f t="shared" si="7"/>
        <v>35.135199999999998</v>
      </c>
    </row>
    <row r="249" spans="1:16" x14ac:dyDescent="0.25">
      <c r="A249" t="s">
        <v>94</v>
      </c>
      <c r="B249" t="s">
        <v>95</v>
      </c>
      <c r="C249" s="1" t="s">
        <v>595</v>
      </c>
      <c r="D249" t="s">
        <v>596</v>
      </c>
      <c r="E249" s="22">
        <v>39.28</v>
      </c>
      <c r="F249" s="20">
        <v>81700</v>
      </c>
      <c r="G249" s="21">
        <v>3.1</v>
      </c>
      <c r="H249" s="22">
        <v>18.03</v>
      </c>
      <c r="I249" s="22">
        <v>23.02</v>
      </c>
      <c r="J249" s="22">
        <v>31.61</v>
      </c>
      <c r="K249" s="22">
        <v>45.67</v>
      </c>
      <c r="L249" s="22">
        <v>62.31</v>
      </c>
      <c r="O249" s="108">
        <f t="shared" si="6"/>
        <v>33.297200000000004</v>
      </c>
      <c r="P249" s="108">
        <f t="shared" si="7"/>
        <v>38.921199999999999</v>
      </c>
    </row>
    <row r="250" spans="1:16" x14ac:dyDescent="0.25">
      <c r="A250" t="s">
        <v>94</v>
      </c>
      <c r="B250" t="s">
        <v>95</v>
      </c>
      <c r="C250" s="1" t="s">
        <v>597</v>
      </c>
      <c r="D250" t="s">
        <v>598</v>
      </c>
      <c r="E250" s="22">
        <v>60.35</v>
      </c>
      <c r="F250" s="20">
        <v>125530</v>
      </c>
      <c r="G250" s="21">
        <v>3.7</v>
      </c>
      <c r="H250" s="22">
        <v>33.71</v>
      </c>
      <c r="I250" s="22">
        <v>39.46</v>
      </c>
      <c r="J250" s="22">
        <v>51.51</v>
      </c>
      <c r="K250" s="22">
        <v>74.61</v>
      </c>
      <c r="L250" s="22">
        <v>97.21</v>
      </c>
      <c r="O250" s="108">
        <f t="shared" si="6"/>
        <v>54.282000000000004</v>
      </c>
      <c r="P250" s="108">
        <f t="shared" si="7"/>
        <v>63.521999999999998</v>
      </c>
    </row>
    <row r="251" spans="1:16" x14ac:dyDescent="0.25">
      <c r="A251" t="s">
        <v>94</v>
      </c>
      <c r="B251" t="s">
        <v>95</v>
      </c>
      <c r="C251" s="1" t="s">
        <v>599</v>
      </c>
      <c r="D251" t="s">
        <v>600</v>
      </c>
      <c r="E251" s="22">
        <v>18.59</v>
      </c>
      <c r="F251" s="20">
        <v>38670</v>
      </c>
      <c r="G251" s="21">
        <v>5.0999999999999996</v>
      </c>
      <c r="H251" s="22">
        <v>15.28</v>
      </c>
      <c r="I251" s="22">
        <v>16</v>
      </c>
      <c r="J251" s="22">
        <v>16.62</v>
      </c>
      <c r="K251" s="22">
        <v>18.190000000000001</v>
      </c>
      <c r="L251" s="22">
        <v>28.44</v>
      </c>
      <c r="O251" s="108">
        <f t="shared" si="6"/>
        <v>16.808400000000002</v>
      </c>
      <c r="P251" s="108">
        <f t="shared" si="7"/>
        <v>17.436400000000003</v>
      </c>
    </row>
    <row r="252" spans="1:16" x14ac:dyDescent="0.25">
      <c r="A252" t="s">
        <v>94</v>
      </c>
      <c r="B252" t="s">
        <v>95</v>
      </c>
      <c r="C252" s="1" t="s">
        <v>601</v>
      </c>
      <c r="D252" t="s">
        <v>602</v>
      </c>
      <c r="E252" s="22">
        <v>38.950000000000003</v>
      </c>
      <c r="F252" s="20">
        <v>81010</v>
      </c>
      <c r="G252" s="21">
        <v>13</v>
      </c>
      <c r="H252" s="22">
        <v>15.41</v>
      </c>
      <c r="I252" s="22">
        <v>16.010000000000002</v>
      </c>
      <c r="J252" s="22">
        <v>38.92</v>
      </c>
      <c r="K252" s="22">
        <v>51.89</v>
      </c>
      <c r="L252" s="22">
        <v>66.83</v>
      </c>
      <c r="O252" s="108">
        <f t="shared" si="6"/>
        <v>40.476400000000005</v>
      </c>
      <c r="P252" s="108">
        <f t="shared" si="7"/>
        <v>45.664400000000001</v>
      </c>
    </row>
    <row r="253" spans="1:16" x14ac:dyDescent="0.25">
      <c r="A253" t="s">
        <v>94</v>
      </c>
      <c r="B253" t="s">
        <v>95</v>
      </c>
      <c r="C253" s="1" t="s">
        <v>603</v>
      </c>
      <c r="D253" t="s">
        <v>604</v>
      </c>
      <c r="E253" s="22">
        <v>42.09</v>
      </c>
      <c r="F253" s="20">
        <v>87550</v>
      </c>
      <c r="G253" s="21">
        <v>5</v>
      </c>
      <c r="H253" s="22">
        <v>27.88</v>
      </c>
      <c r="I253" s="22">
        <v>31.71</v>
      </c>
      <c r="J253" s="22">
        <v>39.340000000000003</v>
      </c>
      <c r="K253" s="22">
        <v>46.55</v>
      </c>
      <c r="L253" s="22">
        <v>63.93</v>
      </c>
      <c r="O253" s="108">
        <f t="shared" si="6"/>
        <v>40.205200000000005</v>
      </c>
      <c r="P253" s="108">
        <f t="shared" si="7"/>
        <v>43.089199999999998</v>
      </c>
    </row>
    <row r="254" spans="1:16" x14ac:dyDescent="0.25">
      <c r="A254" t="s">
        <v>94</v>
      </c>
      <c r="B254" t="s">
        <v>95</v>
      </c>
      <c r="C254" s="1" t="s">
        <v>605</v>
      </c>
      <c r="D254" t="s">
        <v>606</v>
      </c>
      <c r="E254" s="22">
        <v>40.07</v>
      </c>
      <c r="F254" s="20">
        <v>83340</v>
      </c>
      <c r="G254" s="21">
        <v>2.2000000000000002</v>
      </c>
      <c r="H254" s="22">
        <v>23.1</v>
      </c>
      <c r="I254" s="22">
        <v>31.98</v>
      </c>
      <c r="J254" s="22">
        <v>40.51</v>
      </c>
      <c r="K254" s="22">
        <v>49.27</v>
      </c>
      <c r="L254" s="22">
        <v>58.59</v>
      </c>
      <c r="O254" s="108">
        <f t="shared" si="6"/>
        <v>41.561199999999999</v>
      </c>
      <c r="P254" s="108">
        <f t="shared" si="7"/>
        <v>45.065200000000004</v>
      </c>
    </row>
    <row r="255" spans="1:16" x14ac:dyDescent="0.25">
      <c r="A255" t="s">
        <v>94</v>
      </c>
      <c r="B255" t="s">
        <v>95</v>
      </c>
      <c r="C255" s="1" t="s">
        <v>607</v>
      </c>
      <c r="D255" t="s">
        <v>608</v>
      </c>
      <c r="E255" s="22">
        <v>43.51</v>
      </c>
      <c r="F255" s="20">
        <v>90500</v>
      </c>
      <c r="G255" s="21">
        <v>2.1</v>
      </c>
      <c r="H255" s="22">
        <v>26.49</v>
      </c>
      <c r="I255" s="22">
        <v>33.11</v>
      </c>
      <c r="J255" s="22">
        <v>41.55</v>
      </c>
      <c r="K255" s="22">
        <v>51.21</v>
      </c>
      <c r="L255" s="22">
        <v>62.28</v>
      </c>
      <c r="O255" s="108">
        <f t="shared" si="6"/>
        <v>42.709199999999996</v>
      </c>
      <c r="P255" s="108">
        <f t="shared" si="7"/>
        <v>46.5732</v>
      </c>
    </row>
    <row r="256" spans="1:16" x14ac:dyDescent="0.25">
      <c r="A256" t="s">
        <v>94</v>
      </c>
      <c r="B256" t="s">
        <v>95</v>
      </c>
      <c r="C256" s="1" t="s">
        <v>609</v>
      </c>
      <c r="D256" t="s">
        <v>610</v>
      </c>
      <c r="E256" s="22">
        <v>50.1</v>
      </c>
      <c r="F256" s="20">
        <v>104210</v>
      </c>
      <c r="G256" s="21">
        <v>1</v>
      </c>
      <c r="H256" s="22">
        <v>30.67</v>
      </c>
      <c r="I256" s="22">
        <v>37.549999999999997</v>
      </c>
      <c r="J256" s="22">
        <v>47.41</v>
      </c>
      <c r="K256" s="22">
        <v>59.86</v>
      </c>
      <c r="L256" s="22">
        <v>76.78</v>
      </c>
      <c r="O256" s="108">
        <f t="shared" si="6"/>
        <v>48.903999999999996</v>
      </c>
      <c r="P256" s="108">
        <f t="shared" si="7"/>
        <v>53.884</v>
      </c>
    </row>
    <row r="257" spans="1:16" x14ac:dyDescent="0.25">
      <c r="A257" t="s">
        <v>94</v>
      </c>
      <c r="B257" t="s">
        <v>95</v>
      </c>
      <c r="C257" s="1" t="s">
        <v>611</v>
      </c>
      <c r="D257" t="s">
        <v>612</v>
      </c>
      <c r="E257" s="22">
        <v>20.420000000000002</v>
      </c>
      <c r="F257" s="20">
        <v>42470</v>
      </c>
      <c r="G257" s="21">
        <v>1.9</v>
      </c>
      <c r="H257" s="22">
        <v>17.07</v>
      </c>
      <c r="I257" s="22">
        <v>17.809999999999999</v>
      </c>
      <c r="J257" s="22">
        <v>18.440000000000001</v>
      </c>
      <c r="K257" s="22">
        <v>22.11</v>
      </c>
      <c r="L257" s="22">
        <v>27.78</v>
      </c>
      <c r="O257" s="108">
        <f t="shared" si="6"/>
        <v>18.880400000000002</v>
      </c>
      <c r="P257" s="108">
        <f t="shared" si="7"/>
        <v>20.348400000000002</v>
      </c>
    </row>
    <row r="258" spans="1:16" x14ac:dyDescent="0.25">
      <c r="A258" t="s">
        <v>94</v>
      </c>
      <c r="B258" t="s">
        <v>95</v>
      </c>
      <c r="C258" s="1" t="s">
        <v>613</v>
      </c>
      <c r="D258" t="s">
        <v>614</v>
      </c>
      <c r="E258" s="22">
        <v>35.81</v>
      </c>
      <c r="F258" s="20">
        <v>74490</v>
      </c>
      <c r="G258" s="21">
        <v>1.8</v>
      </c>
      <c r="H258" s="22">
        <v>21.57</v>
      </c>
      <c r="I258" s="22">
        <v>25.87</v>
      </c>
      <c r="J258" s="22">
        <v>33.799999999999997</v>
      </c>
      <c r="K258" s="22">
        <v>42.61</v>
      </c>
      <c r="L258" s="22">
        <v>52.1</v>
      </c>
      <c r="O258" s="108">
        <f t="shared" ref="O258:O321" si="8">_xlfn.PERCENTILE.INC((H258:L258),$W$1)</f>
        <v>34.857199999999999</v>
      </c>
      <c r="P258" s="108">
        <f t="shared" ref="P258:P321" si="9">_xlfn.PERCENTILE.INC((H258:L258),$X$1)</f>
        <v>38.3812</v>
      </c>
    </row>
    <row r="259" spans="1:16" x14ac:dyDescent="0.25">
      <c r="A259" t="s">
        <v>94</v>
      </c>
      <c r="B259" t="s">
        <v>95</v>
      </c>
      <c r="C259" s="1" t="s">
        <v>615</v>
      </c>
      <c r="D259" t="s">
        <v>616</v>
      </c>
      <c r="E259" s="22">
        <v>38.130000000000003</v>
      </c>
      <c r="F259" s="20">
        <v>79310</v>
      </c>
      <c r="G259" s="21">
        <v>2.9</v>
      </c>
      <c r="H259" s="22">
        <v>24.72</v>
      </c>
      <c r="I259" s="22">
        <v>29.7</v>
      </c>
      <c r="J259" s="22">
        <v>36.979999999999997</v>
      </c>
      <c r="K259" s="22">
        <v>47.32</v>
      </c>
      <c r="L259" s="22">
        <v>54.87</v>
      </c>
      <c r="O259" s="108">
        <f t="shared" si="8"/>
        <v>38.220799999999997</v>
      </c>
      <c r="P259" s="108">
        <f t="shared" si="9"/>
        <v>42.3568</v>
      </c>
    </row>
    <row r="260" spans="1:16" x14ac:dyDescent="0.25">
      <c r="A260" t="s">
        <v>94</v>
      </c>
      <c r="B260" t="s">
        <v>95</v>
      </c>
      <c r="C260" s="1" t="s">
        <v>617</v>
      </c>
      <c r="D260" t="s">
        <v>618</v>
      </c>
      <c r="E260" s="22">
        <v>21.8</v>
      </c>
      <c r="F260" s="20">
        <v>45340</v>
      </c>
      <c r="G260" s="21">
        <v>2</v>
      </c>
      <c r="H260" s="22">
        <v>15.23</v>
      </c>
      <c r="I260" s="22">
        <v>16.78</v>
      </c>
      <c r="J260" s="22">
        <v>18.68</v>
      </c>
      <c r="K260" s="22">
        <v>23.08</v>
      </c>
      <c r="L260" s="22">
        <v>30.6</v>
      </c>
      <c r="O260" s="108">
        <f t="shared" si="8"/>
        <v>19.207999999999998</v>
      </c>
      <c r="P260" s="108">
        <f t="shared" si="9"/>
        <v>20.968</v>
      </c>
    </row>
    <row r="261" spans="1:16" x14ac:dyDescent="0.25">
      <c r="A261" t="s">
        <v>94</v>
      </c>
      <c r="B261" t="s">
        <v>95</v>
      </c>
      <c r="C261" s="1" t="s">
        <v>619</v>
      </c>
      <c r="D261" t="s">
        <v>620</v>
      </c>
      <c r="E261" s="22">
        <v>34.99</v>
      </c>
      <c r="F261" s="20">
        <v>72770</v>
      </c>
      <c r="G261" s="21">
        <v>9.8000000000000007</v>
      </c>
      <c r="H261" s="22">
        <v>18.29</v>
      </c>
      <c r="I261" s="22">
        <v>20.58</v>
      </c>
      <c r="J261" s="22">
        <v>24.31</v>
      </c>
      <c r="K261" s="22">
        <v>51.92</v>
      </c>
      <c r="L261" s="22">
        <v>59.09</v>
      </c>
      <c r="O261" s="108">
        <f t="shared" si="8"/>
        <v>27.623200000000001</v>
      </c>
      <c r="P261" s="108">
        <f t="shared" si="9"/>
        <v>38.667200000000001</v>
      </c>
    </row>
    <row r="262" spans="1:16" x14ac:dyDescent="0.25">
      <c r="A262" t="s">
        <v>94</v>
      </c>
      <c r="B262" t="s">
        <v>95</v>
      </c>
      <c r="C262" s="1" t="s">
        <v>621</v>
      </c>
      <c r="D262" t="s">
        <v>622</v>
      </c>
      <c r="E262" s="22" t="s">
        <v>102</v>
      </c>
      <c r="F262" s="20" t="s">
        <v>102</v>
      </c>
      <c r="G262" s="21" t="s">
        <v>102</v>
      </c>
      <c r="H262" s="22" t="s">
        <v>102</v>
      </c>
      <c r="I262" s="22" t="s">
        <v>102</v>
      </c>
      <c r="J262" s="22" t="s">
        <v>102</v>
      </c>
      <c r="K262" s="22" t="s">
        <v>102</v>
      </c>
      <c r="L262" s="22" t="s">
        <v>102</v>
      </c>
      <c r="O262" s="108" t="e">
        <f t="shared" si="8"/>
        <v>#NUM!</v>
      </c>
      <c r="P262" s="108" t="e">
        <f t="shared" si="9"/>
        <v>#NUM!</v>
      </c>
    </row>
    <row r="263" spans="1:16" x14ac:dyDescent="0.25">
      <c r="A263" t="s">
        <v>94</v>
      </c>
      <c r="B263" t="s">
        <v>95</v>
      </c>
      <c r="C263" s="1" t="s">
        <v>623</v>
      </c>
      <c r="D263" t="s">
        <v>624</v>
      </c>
      <c r="E263" s="22">
        <v>41.85</v>
      </c>
      <c r="F263" s="20">
        <v>87050</v>
      </c>
      <c r="G263" s="21">
        <v>3.4</v>
      </c>
      <c r="H263" s="22">
        <v>23.24</v>
      </c>
      <c r="I263" s="22">
        <v>25.97</v>
      </c>
      <c r="J263" s="22">
        <v>33.68</v>
      </c>
      <c r="K263" s="22">
        <v>47.73</v>
      </c>
      <c r="L263" s="22">
        <v>64.150000000000006</v>
      </c>
      <c r="O263" s="108">
        <f t="shared" si="8"/>
        <v>35.366</v>
      </c>
      <c r="P263" s="108">
        <f t="shared" si="9"/>
        <v>40.985999999999997</v>
      </c>
    </row>
    <row r="264" spans="1:16" x14ac:dyDescent="0.25">
      <c r="A264" t="s">
        <v>94</v>
      </c>
      <c r="B264" t="s">
        <v>95</v>
      </c>
      <c r="C264" s="1" t="s">
        <v>625</v>
      </c>
      <c r="D264" t="s">
        <v>626</v>
      </c>
      <c r="E264" s="22" t="s">
        <v>102</v>
      </c>
      <c r="F264" s="20" t="s">
        <v>102</v>
      </c>
      <c r="G264" s="21" t="s">
        <v>102</v>
      </c>
      <c r="H264" s="22" t="s">
        <v>102</v>
      </c>
      <c r="I264" s="22" t="s">
        <v>102</v>
      </c>
      <c r="J264" s="22" t="s">
        <v>102</v>
      </c>
      <c r="K264" s="22" t="s">
        <v>102</v>
      </c>
      <c r="L264" s="22" t="s">
        <v>102</v>
      </c>
      <c r="O264" s="108" t="e">
        <f t="shared" si="8"/>
        <v>#NUM!</v>
      </c>
      <c r="P264" s="108" t="e">
        <f t="shared" si="9"/>
        <v>#NUM!</v>
      </c>
    </row>
    <row r="265" spans="1:16" x14ac:dyDescent="0.25">
      <c r="A265" t="s">
        <v>94</v>
      </c>
      <c r="B265" t="s">
        <v>95</v>
      </c>
      <c r="C265" s="1" t="s">
        <v>627</v>
      </c>
      <c r="D265" t="s">
        <v>628</v>
      </c>
      <c r="E265" s="22" t="s">
        <v>102</v>
      </c>
      <c r="F265" s="20">
        <v>72420</v>
      </c>
      <c r="G265" s="21">
        <v>5.8</v>
      </c>
      <c r="H265" s="22" t="s">
        <v>102</v>
      </c>
      <c r="I265" s="22" t="s">
        <v>102</v>
      </c>
      <c r="J265" s="22" t="s">
        <v>102</v>
      </c>
      <c r="K265" s="22" t="s">
        <v>102</v>
      </c>
      <c r="L265" s="22" t="s">
        <v>102</v>
      </c>
      <c r="O265" s="108" t="e">
        <f t="shared" si="8"/>
        <v>#NUM!</v>
      </c>
      <c r="P265" s="108" t="e">
        <f t="shared" si="9"/>
        <v>#NUM!</v>
      </c>
    </row>
    <row r="266" spans="1:16" x14ac:dyDescent="0.25">
      <c r="A266" t="s">
        <v>94</v>
      </c>
      <c r="B266" t="s">
        <v>95</v>
      </c>
      <c r="C266" s="1" t="s">
        <v>629</v>
      </c>
      <c r="D266" t="s">
        <v>630</v>
      </c>
      <c r="E266" s="22" t="s">
        <v>102</v>
      </c>
      <c r="F266" s="20">
        <v>60100</v>
      </c>
      <c r="G266" s="21">
        <v>5</v>
      </c>
      <c r="H266" s="22" t="s">
        <v>102</v>
      </c>
      <c r="I266" s="22" t="s">
        <v>102</v>
      </c>
      <c r="J266" s="22" t="s">
        <v>102</v>
      </c>
      <c r="K266" s="22" t="s">
        <v>102</v>
      </c>
      <c r="L266" s="22" t="s">
        <v>102</v>
      </c>
      <c r="O266" s="108" t="e">
        <f t="shared" si="8"/>
        <v>#NUM!</v>
      </c>
      <c r="P266" s="108" t="e">
        <f t="shared" si="9"/>
        <v>#NUM!</v>
      </c>
    </row>
    <row r="267" spans="1:16" x14ac:dyDescent="0.25">
      <c r="A267" t="s">
        <v>94</v>
      </c>
      <c r="B267" t="s">
        <v>95</v>
      </c>
      <c r="C267" s="1" t="s">
        <v>631</v>
      </c>
      <c r="D267" t="s">
        <v>632</v>
      </c>
      <c r="E267" s="22">
        <v>53.7</v>
      </c>
      <c r="F267" s="20">
        <v>111700</v>
      </c>
      <c r="G267" s="21">
        <v>10.5</v>
      </c>
      <c r="H267" s="22">
        <v>19.77</v>
      </c>
      <c r="I267" s="22">
        <v>26.72</v>
      </c>
      <c r="J267" s="22">
        <v>38.08</v>
      </c>
      <c r="K267" s="22">
        <v>78.25</v>
      </c>
      <c r="L267" s="22">
        <v>88.26</v>
      </c>
      <c r="O267" s="108">
        <f t="shared" si="8"/>
        <v>42.900400000000005</v>
      </c>
      <c r="P267" s="108">
        <f t="shared" si="9"/>
        <v>58.968400000000003</v>
      </c>
    </row>
    <row r="268" spans="1:16" x14ac:dyDescent="0.25">
      <c r="A268" t="s">
        <v>94</v>
      </c>
      <c r="B268" t="s">
        <v>95</v>
      </c>
      <c r="C268" s="1" t="s">
        <v>633</v>
      </c>
      <c r="D268" t="s">
        <v>634</v>
      </c>
      <c r="E268" s="22">
        <v>51.1</v>
      </c>
      <c r="F268" s="20" t="s">
        <v>102</v>
      </c>
      <c r="G268" s="21">
        <v>6.5</v>
      </c>
      <c r="H268" s="22">
        <v>23.68</v>
      </c>
      <c r="I268" s="22">
        <v>33.04</v>
      </c>
      <c r="J268" s="22">
        <v>50.7</v>
      </c>
      <c r="K268" s="22">
        <v>67</v>
      </c>
      <c r="L268" s="22">
        <v>68.95</v>
      </c>
      <c r="O268" s="108">
        <f t="shared" si="8"/>
        <v>52.656000000000006</v>
      </c>
      <c r="P268" s="108">
        <f t="shared" si="9"/>
        <v>59.176000000000002</v>
      </c>
    </row>
    <row r="269" spans="1:16" x14ac:dyDescent="0.25">
      <c r="A269" t="s">
        <v>94</v>
      </c>
      <c r="B269" t="s">
        <v>95</v>
      </c>
      <c r="C269" s="1" t="s">
        <v>635</v>
      </c>
      <c r="D269" t="s">
        <v>636</v>
      </c>
      <c r="E269" s="22">
        <v>34.14</v>
      </c>
      <c r="F269" s="20">
        <v>71020</v>
      </c>
      <c r="G269" s="21">
        <v>26</v>
      </c>
      <c r="H269" s="22">
        <v>17.63</v>
      </c>
      <c r="I269" s="22">
        <v>22.82</v>
      </c>
      <c r="J269" s="22">
        <v>24.77</v>
      </c>
      <c r="K269" s="22">
        <v>30.98</v>
      </c>
      <c r="L269" s="22">
        <v>47.75</v>
      </c>
      <c r="O269" s="108">
        <f t="shared" si="8"/>
        <v>25.5152</v>
      </c>
      <c r="P269" s="108">
        <f t="shared" si="9"/>
        <v>27.999200000000002</v>
      </c>
    </row>
    <row r="270" spans="1:16" x14ac:dyDescent="0.25">
      <c r="A270" t="s">
        <v>94</v>
      </c>
      <c r="B270" t="s">
        <v>95</v>
      </c>
      <c r="C270" s="1" t="s">
        <v>637</v>
      </c>
      <c r="D270" t="s">
        <v>638</v>
      </c>
      <c r="E270" s="22">
        <v>39.11</v>
      </c>
      <c r="F270" s="20">
        <v>81360</v>
      </c>
      <c r="G270" s="21">
        <v>5.2</v>
      </c>
      <c r="H270" s="22">
        <v>17.54</v>
      </c>
      <c r="I270" s="22">
        <v>18.88</v>
      </c>
      <c r="J270" s="22">
        <v>27.54</v>
      </c>
      <c r="K270" s="22">
        <v>46.37</v>
      </c>
      <c r="L270" s="22">
        <v>83.58</v>
      </c>
      <c r="O270" s="108">
        <f t="shared" si="8"/>
        <v>29.799600000000002</v>
      </c>
      <c r="P270" s="108">
        <f t="shared" si="9"/>
        <v>37.331599999999995</v>
      </c>
    </row>
    <row r="271" spans="1:16" x14ac:dyDescent="0.25">
      <c r="A271" t="s">
        <v>94</v>
      </c>
      <c r="B271" t="s">
        <v>95</v>
      </c>
      <c r="C271" s="1" t="s">
        <v>639</v>
      </c>
      <c r="D271" t="s">
        <v>640</v>
      </c>
      <c r="E271" s="22">
        <v>41.05</v>
      </c>
      <c r="F271" s="20">
        <v>85370</v>
      </c>
      <c r="G271" s="21">
        <v>2.2000000000000002</v>
      </c>
      <c r="H271" s="22">
        <v>22.47</v>
      </c>
      <c r="I271" s="22">
        <v>27.99</v>
      </c>
      <c r="J271" s="22">
        <v>36.29</v>
      </c>
      <c r="K271" s="22">
        <v>49.2</v>
      </c>
      <c r="L271" s="22">
        <v>68</v>
      </c>
      <c r="O271" s="108">
        <f t="shared" si="8"/>
        <v>37.839199999999998</v>
      </c>
      <c r="P271" s="108">
        <f t="shared" si="9"/>
        <v>43.0032</v>
      </c>
    </row>
    <row r="272" spans="1:16" x14ac:dyDescent="0.25">
      <c r="A272" t="s">
        <v>94</v>
      </c>
      <c r="B272" t="s">
        <v>95</v>
      </c>
      <c r="C272" s="1" t="s">
        <v>641</v>
      </c>
      <c r="D272" t="s">
        <v>642</v>
      </c>
      <c r="E272" s="22">
        <v>39.700000000000003</v>
      </c>
      <c r="F272" s="20">
        <v>82580</v>
      </c>
      <c r="G272" s="21">
        <v>2.1</v>
      </c>
      <c r="H272" s="22">
        <v>20.83</v>
      </c>
      <c r="I272" s="22">
        <v>26.4</v>
      </c>
      <c r="J272" s="22">
        <v>36.97</v>
      </c>
      <c r="K272" s="22">
        <v>49.04</v>
      </c>
      <c r="L272" s="22">
        <v>60.89</v>
      </c>
      <c r="O272" s="108">
        <f t="shared" si="8"/>
        <v>38.418399999999998</v>
      </c>
      <c r="P272" s="108">
        <f t="shared" si="9"/>
        <v>43.246400000000001</v>
      </c>
    </row>
    <row r="273" spans="1:16" x14ac:dyDescent="0.25">
      <c r="A273" t="s">
        <v>94</v>
      </c>
      <c r="B273" t="s">
        <v>95</v>
      </c>
      <c r="C273" s="1" t="s">
        <v>643</v>
      </c>
      <c r="D273" t="s">
        <v>644</v>
      </c>
      <c r="E273" s="22">
        <v>50.46</v>
      </c>
      <c r="F273" s="20">
        <v>104960</v>
      </c>
      <c r="G273" s="21">
        <v>2.4</v>
      </c>
      <c r="H273" s="22">
        <v>31.85</v>
      </c>
      <c r="I273" s="22">
        <v>38.04</v>
      </c>
      <c r="J273" s="22">
        <v>48.49</v>
      </c>
      <c r="K273" s="22">
        <v>61.16</v>
      </c>
      <c r="L273" s="22">
        <v>66.209999999999994</v>
      </c>
      <c r="O273" s="108">
        <f t="shared" si="8"/>
        <v>50.010400000000004</v>
      </c>
      <c r="P273" s="108">
        <f t="shared" si="9"/>
        <v>55.078400000000002</v>
      </c>
    </row>
    <row r="274" spans="1:16" x14ac:dyDescent="0.25">
      <c r="A274" t="s">
        <v>94</v>
      </c>
      <c r="B274" t="s">
        <v>95</v>
      </c>
      <c r="C274" s="1" t="s">
        <v>645</v>
      </c>
      <c r="D274" t="s">
        <v>646</v>
      </c>
      <c r="E274" s="22">
        <v>38.869999999999997</v>
      </c>
      <c r="F274" s="20">
        <v>80840</v>
      </c>
      <c r="G274" s="21">
        <v>9.9</v>
      </c>
      <c r="H274" s="22">
        <v>21.63</v>
      </c>
      <c r="I274" s="22">
        <v>24.49</v>
      </c>
      <c r="J274" s="22">
        <v>36.119999999999997</v>
      </c>
      <c r="K274" s="22">
        <v>46.33</v>
      </c>
      <c r="L274" s="22">
        <v>53.36</v>
      </c>
      <c r="O274" s="108">
        <f t="shared" si="8"/>
        <v>37.345199999999998</v>
      </c>
      <c r="P274" s="108">
        <f t="shared" si="9"/>
        <v>41.429199999999994</v>
      </c>
    </row>
    <row r="275" spans="1:16" x14ac:dyDescent="0.25">
      <c r="A275" t="s">
        <v>94</v>
      </c>
      <c r="B275" t="s">
        <v>95</v>
      </c>
      <c r="C275" s="1" t="s">
        <v>647</v>
      </c>
      <c r="D275" t="s">
        <v>648</v>
      </c>
      <c r="E275" s="22">
        <v>30.31</v>
      </c>
      <c r="F275" s="20">
        <v>63040</v>
      </c>
      <c r="G275" s="21">
        <v>1.6</v>
      </c>
      <c r="H275" s="22">
        <v>20.37</v>
      </c>
      <c r="I275" s="22">
        <v>22.96</v>
      </c>
      <c r="J275" s="22">
        <v>28.04</v>
      </c>
      <c r="K275" s="22">
        <v>36.33</v>
      </c>
      <c r="L275" s="22">
        <v>42.96</v>
      </c>
      <c r="O275" s="108">
        <f t="shared" si="8"/>
        <v>29.034800000000001</v>
      </c>
      <c r="P275" s="108">
        <f t="shared" si="9"/>
        <v>32.3508</v>
      </c>
    </row>
    <row r="276" spans="1:16" x14ac:dyDescent="0.25">
      <c r="A276" t="s">
        <v>94</v>
      </c>
      <c r="B276" t="s">
        <v>95</v>
      </c>
      <c r="C276" s="1" t="s">
        <v>649</v>
      </c>
      <c r="D276" t="s">
        <v>650</v>
      </c>
      <c r="E276" s="22">
        <v>34.119999999999997</v>
      </c>
      <c r="F276" s="20">
        <v>70970</v>
      </c>
      <c r="G276" s="21">
        <v>1.5</v>
      </c>
      <c r="H276" s="22">
        <v>23.29</v>
      </c>
      <c r="I276" s="22">
        <v>27.84</v>
      </c>
      <c r="J276" s="22">
        <v>36.96</v>
      </c>
      <c r="K276" s="22">
        <v>37.15</v>
      </c>
      <c r="L276" s="22">
        <v>37.700000000000003</v>
      </c>
      <c r="O276" s="108">
        <f t="shared" si="8"/>
        <v>36.982799999999997</v>
      </c>
      <c r="P276" s="108">
        <f t="shared" si="9"/>
        <v>37.058799999999998</v>
      </c>
    </row>
    <row r="277" spans="1:16" x14ac:dyDescent="0.25">
      <c r="A277" t="s">
        <v>94</v>
      </c>
      <c r="B277" t="s">
        <v>95</v>
      </c>
      <c r="C277" s="1" t="s">
        <v>651</v>
      </c>
      <c r="D277" t="s">
        <v>652</v>
      </c>
      <c r="E277" s="22">
        <v>26.11</v>
      </c>
      <c r="F277" s="20">
        <v>54300</v>
      </c>
      <c r="G277" s="21">
        <v>12.6</v>
      </c>
      <c r="H277" s="22">
        <v>18.850000000000001</v>
      </c>
      <c r="I277" s="22">
        <v>18.86</v>
      </c>
      <c r="J277" s="22">
        <v>22.67</v>
      </c>
      <c r="K277" s="22">
        <v>26.99</v>
      </c>
      <c r="L277" s="22">
        <v>41.75</v>
      </c>
      <c r="O277" s="108">
        <f t="shared" si="8"/>
        <v>23.188400000000001</v>
      </c>
      <c r="P277" s="108">
        <f t="shared" si="9"/>
        <v>24.916399999999999</v>
      </c>
    </row>
    <row r="278" spans="1:16" x14ac:dyDescent="0.25">
      <c r="A278" t="s">
        <v>94</v>
      </c>
      <c r="B278" t="s">
        <v>95</v>
      </c>
      <c r="C278" s="1" t="s">
        <v>653</v>
      </c>
      <c r="D278" t="s">
        <v>654</v>
      </c>
      <c r="E278" s="22">
        <v>29.42</v>
      </c>
      <c r="F278" s="20">
        <v>61190</v>
      </c>
      <c r="G278" s="21">
        <v>4</v>
      </c>
      <c r="H278" s="22">
        <v>16.940000000000001</v>
      </c>
      <c r="I278" s="22">
        <v>21.25</v>
      </c>
      <c r="J278" s="22">
        <v>28.64</v>
      </c>
      <c r="K278" s="22">
        <v>36.520000000000003</v>
      </c>
      <c r="L278" s="22">
        <v>44.06</v>
      </c>
      <c r="O278" s="108">
        <f t="shared" si="8"/>
        <v>29.585600000000003</v>
      </c>
      <c r="P278" s="108">
        <f t="shared" si="9"/>
        <v>32.7376</v>
      </c>
    </row>
    <row r="279" spans="1:16" x14ac:dyDescent="0.25">
      <c r="A279" t="s">
        <v>94</v>
      </c>
      <c r="B279" t="s">
        <v>95</v>
      </c>
      <c r="C279" s="1" t="s">
        <v>655</v>
      </c>
      <c r="D279" t="s">
        <v>656</v>
      </c>
      <c r="E279" s="22">
        <v>28.75</v>
      </c>
      <c r="F279" s="20">
        <v>59800</v>
      </c>
      <c r="G279" s="21">
        <v>8.6</v>
      </c>
      <c r="H279" s="22">
        <v>16.53</v>
      </c>
      <c r="I279" s="22">
        <v>17.84</v>
      </c>
      <c r="J279" s="22">
        <v>23.5</v>
      </c>
      <c r="K279" s="22">
        <v>36.56</v>
      </c>
      <c r="L279" s="22">
        <v>48.03</v>
      </c>
      <c r="O279" s="108">
        <f t="shared" si="8"/>
        <v>25.067200000000003</v>
      </c>
      <c r="P279" s="108">
        <f t="shared" si="9"/>
        <v>30.291200000000003</v>
      </c>
    </row>
    <row r="280" spans="1:16" x14ac:dyDescent="0.25">
      <c r="A280" t="s">
        <v>94</v>
      </c>
      <c r="B280" t="s">
        <v>95</v>
      </c>
      <c r="C280" s="1" t="s">
        <v>657</v>
      </c>
      <c r="D280" t="s">
        <v>658</v>
      </c>
      <c r="E280" s="22">
        <v>29.44</v>
      </c>
      <c r="F280" s="20">
        <v>61220</v>
      </c>
      <c r="G280" s="21">
        <v>2.5</v>
      </c>
      <c r="H280" s="22">
        <v>17.77</v>
      </c>
      <c r="I280" s="22">
        <v>23.97</v>
      </c>
      <c r="J280" s="22">
        <v>28.5</v>
      </c>
      <c r="K280" s="22">
        <v>29.45</v>
      </c>
      <c r="L280" s="22">
        <v>38.04</v>
      </c>
      <c r="O280" s="108">
        <f t="shared" si="8"/>
        <v>28.614000000000001</v>
      </c>
      <c r="P280" s="108">
        <f t="shared" si="9"/>
        <v>28.994</v>
      </c>
    </row>
    <row r="281" spans="1:16" x14ac:dyDescent="0.25">
      <c r="A281" t="s">
        <v>94</v>
      </c>
      <c r="B281" t="s">
        <v>95</v>
      </c>
      <c r="C281" s="1" t="s">
        <v>659</v>
      </c>
      <c r="D281" t="s">
        <v>660</v>
      </c>
      <c r="E281" s="22">
        <v>36.770000000000003</v>
      </c>
      <c r="F281" s="20">
        <v>76490</v>
      </c>
      <c r="G281" s="21">
        <v>8.9</v>
      </c>
      <c r="H281" s="22">
        <v>19.04</v>
      </c>
      <c r="I281" s="22">
        <v>27.25</v>
      </c>
      <c r="J281" s="22">
        <v>35.520000000000003</v>
      </c>
      <c r="K281" s="22">
        <v>36.58</v>
      </c>
      <c r="L281" s="22">
        <v>65.58</v>
      </c>
      <c r="O281" s="108">
        <f t="shared" si="8"/>
        <v>35.647200000000005</v>
      </c>
      <c r="P281" s="108">
        <f t="shared" si="9"/>
        <v>36.071199999999997</v>
      </c>
    </row>
    <row r="282" spans="1:16" x14ac:dyDescent="0.25">
      <c r="A282" t="s">
        <v>94</v>
      </c>
      <c r="B282" t="s">
        <v>95</v>
      </c>
      <c r="C282" s="1" t="s">
        <v>661</v>
      </c>
      <c r="D282" t="s">
        <v>662</v>
      </c>
      <c r="E282" s="22">
        <v>27.62</v>
      </c>
      <c r="F282" s="20">
        <v>57460</v>
      </c>
      <c r="G282" s="21">
        <v>5.2</v>
      </c>
      <c r="H282" s="22">
        <v>18</v>
      </c>
      <c r="I282" s="22">
        <v>18.75</v>
      </c>
      <c r="J282" s="22">
        <v>23.82</v>
      </c>
      <c r="K282" s="22">
        <v>32.380000000000003</v>
      </c>
      <c r="L282" s="22">
        <v>44.5</v>
      </c>
      <c r="O282" s="108">
        <f t="shared" si="8"/>
        <v>24.847200000000001</v>
      </c>
      <c r="P282" s="108">
        <f t="shared" si="9"/>
        <v>28.2712</v>
      </c>
    </row>
    <row r="283" spans="1:16" x14ac:dyDescent="0.25">
      <c r="A283" t="s">
        <v>94</v>
      </c>
      <c r="B283" t="s">
        <v>95</v>
      </c>
      <c r="C283" s="1" t="s">
        <v>663</v>
      </c>
      <c r="D283" t="s">
        <v>664</v>
      </c>
      <c r="E283" s="22">
        <v>28.46</v>
      </c>
      <c r="F283" s="20">
        <v>59200</v>
      </c>
      <c r="G283" s="21">
        <v>4.7</v>
      </c>
      <c r="H283" s="22">
        <v>18.47</v>
      </c>
      <c r="I283" s="22">
        <v>18.489999999999998</v>
      </c>
      <c r="J283" s="22">
        <v>21.16</v>
      </c>
      <c r="K283" s="22">
        <v>31.03</v>
      </c>
      <c r="L283" s="22">
        <v>44.84</v>
      </c>
      <c r="O283" s="108">
        <f t="shared" si="8"/>
        <v>22.3444</v>
      </c>
      <c r="P283" s="108">
        <f t="shared" si="9"/>
        <v>26.292400000000001</v>
      </c>
    </row>
    <row r="284" spans="1:16" x14ac:dyDescent="0.25">
      <c r="A284" t="s">
        <v>94</v>
      </c>
      <c r="B284" t="s">
        <v>95</v>
      </c>
      <c r="C284" s="1" t="s">
        <v>665</v>
      </c>
      <c r="D284" t="s">
        <v>666</v>
      </c>
      <c r="E284" s="22">
        <v>33.17</v>
      </c>
      <c r="F284" s="20">
        <v>69000</v>
      </c>
      <c r="G284" s="21">
        <v>5.8</v>
      </c>
      <c r="H284" s="22">
        <v>19.73</v>
      </c>
      <c r="I284" s="22">
        <v>22.84</v>
      </c>
      <c r="J284" s="22">
        <v>32.380000000000003</v>
      </c>
      <c r="K284" s="22">
        <v>41.52</v>
      </c>
      <c r="L284" s="22">
        <v>46.38</v>
      </c>
      <c r="O284" s="108">
        <f t="shared" si="8"/>
        <v>33.476800000000004</v>
      </c>
      <c r="P284" s="108">
        <f t="shared" si="9"/>
        <v>37.132800000000003</v>
      </c>
    </row>
    <row r="285" spans="1:16" x14ac:dyDescent="0.25">
      <c r="A285" t="s">
        <v>94</v>
      </c>
      <c r="B285" t="s">
        <v>95</v>
      </c>
      <c r="C285" s="1" t="s">
        <v>667</v>
      </c>
      <c r="D285" t="s">
        <v>668</v>
      </c>
      <c r="E285" s="22">
        <v>45.31</v>
      </c>
      <c r="F285" s="20">
        <v>94250</v>
      </c>
      <c r="G285" s="21">
        <v>0.4</v>
      </c>
      <c r="H285" s="22">
        <v>17.489999999999998</v>
      </c>
      <c r="I285" s="22">
        <v>31.88</v>
      </c>
      <c r="J285" s="22">
        <v>47.33</v>
      </c>
      <c r="K285" s="22">
        <v>58.23</v>
      </c>
      <c r="L285" s="22">
        <v>69.239999999999995</v>
      </c>
      <c r="O285" s="108">
        <f t="shared" si="8"/>
        <v>48.637999999999998</v>
      </c>
      <c r="P285" s="108">
        <f t="shared" si="9"/>
        <v>52.997999999999998</v>
      </c>
    </row>
    <row r="286" spans="1:16" x14ac:dyDescent="0.25">
      <c r="A286" t="s">
        <v>94</v>
      </c>
      <c r="B286" t="s">
        <v>95</v>
      </c>
      <c r="C286" s="1" t="s">
        <v>669</v>
      </c>
      <c r="D286" t="s">
        <v>670</v>
      </c>
      <c r="E286" s="22">
        <v>55.7</v>
      </c>
      <c r="F286" s="20">
        <v>115850</v>
      </c>
      <c r="G286" s="21">
        <v>1.2</v>
      </c>
      <c r="H286" s="22">
        <v>23.28</v>
      </c>
      <c r="I286" s="22">
        <v>34.32</v>
      </c>
      <c r="J286" s="22">
        <v>45.36</v>
      </c>
      <c r="K286" s="22">
        <v>62.92</v>
      </c>
      <c r="L286" s="22">
        <v>84.84</v>
      </c>
      <c r="O286" s="108">
        <f t="shared" si="8"/>
        <v>47.467199999999998</v>
      </c>
      <c r="P286" s="108">
        <f t="shared" si="9"/>
        <v>54.491199999999999</v>
      </c>
    </row>
    <row r="287" spans="1:16" x14ac:dyDescent="0.25">
      <c r="A287" t="s">
        <v>94</v>
      </c>
      <c r="B287" t="s">
        <v>95</v>
      </c>
      <c r="C287" s="1" t="s">
        <v>671</v>
      </c>
      <c r="D287" t="s">
        <v>672</v>
      </c>
      <c r="E287" s="22">
        <v>44.64</v>
      </c>
      <c r="F287" s="20">
        <v>92850</v>
      </c>
      <c r="G287" s="21">
        <v>8.1</v>
      </c>
      <c r="H287" s="22">
        <v>16.87</v>
      </c>
      <c r="I287" s="22">
        <v>23.36</v>
      </c>
      <c r="J287" s="22">
        <v>38.299999999999997</v>
      </c>
      <c r="K287" s="22">
        <v>58.94</v>
      </c>
      <c r="L287" s="22">
        <v>81.02</v>
      </c>
      <c r="O287" s="108">
        <f t="shared" si="8"/>
        <v>40.776800000000001</v>
      </c>
      <c r="P287" s="108">
        <f t="shared" si="9"/>
        <v>49.032799999999995</v>
      </c>
    </row>
    <row r="288" spans="1:16" x14ac:dyDescent="0.25">
      <c r="A288" t="s">
        <v>94</v>
      </c>
      <c r="B288" t="s">
        <v>95</v>
      </c>
      <c r="C288" s="1" t="s">
        <v>673</v>
      </c>
      <c r="D288" t="s">
        <v>674</v>
      </c>
      <c r="E288" s="22" t="s">
        <v>102</v>
      </c>
      <c r="F288" s="20" t="s">
        <v>102</v>
      </c>
      <c r="G288" s="21" t="s">
        <v>102</v>
      </c>
      <c r="H288" s="22" t="s">
        <v>102</v>
      </c>
      <c r="I288" s="22" t="s">
        <v>102</v>
      </c>
      <c r="J288" s="22" t="s">
        <v>102</v>
      </c>
      <c r="K288" s="22" t="s">
        <v>102</v>
      </c>
      <c r="L288" s="22" t="s">
        <v>102</v>
      </c>
      <c r="O288" s="108" t="e">
        <f t="shared" si="8"/>
        <v>#NUM!</v>
      </c>
      <c r="P288" s="108" t="e">
        <f t="shared" si="9"/>
        <v>#NUM!</v>
      </c>
    </row>
    <row r="289" spans="1:18" x14ac:dyDescent="0.25">
      <c r="A289" t="s">
        <v>94</v>
      </c>
      <c r="B289" t="s">
        <v>95</v>
      </c>
      <c r="C289" s="1" t="s">
        <v>675</v>
      </c>
      <c r="D289" t="s">
        <v>676</v>
      </c>
      <c r="E289" s="22">
        <v>166.75</v>
      </c>
      <c r="F289" s="20">
        <v>346840</v>
      </c>
      <c r="G289" s="21">
        <v>22.4</v>
      </c>
      <c r="H289" s="22">
        <v>77.66</v>
      </c>
      <c r="I289" s="22" t="s">
        <v>101</v>
      </c>
      <c r="J289" s="22" t="s">
        <v>101</v>
      </c>
      <c r="K289" s="22" t="s">
        <v>101</v>
      </c>
      <c r="L289" s="22" t="s">
        <v>101</v>
      </c>
      <c r="O289" s="108">
        <f t="shared" si="8"/>
        <v>77.66</v>
      </c>
      <c r="P289" s="108">
        <f t="shared" si="9"/>
        <v>77.66</v>
      </c>
    </row>
    <row r="290" spans="1:18" x14ac:dyDescent="0.25">
      <c r="A290" t="s">
        <v>94</v>
      </c>
      <c r="B290" t="s">
        <v>95</v>
      </c>
      <c r="C290" s="1" t="s">
        <v>677</v>
      </c>
      <c r="D290" t="s">
        <v>678</v>
      </c>
      <c r="E290" s="22">
        <v>108.38</v>
      </c>
      <c r="F290" s="20">
        <v>225420</v>
      </c>
      <c r="G290" s="21">
        <v>4.3</v>
      </c>
      <c r="H290" s="22">
        <v>104.69</v>
      </c>
      <c r="I290" s="22">
        <v>106.54</v>
      </c>
      <c r="J290" s="22">
        <v>110.59</v>
      </c>
      <c r="K290" s="22">
        <v>110.59</v>
      </c>
      <c r="L290" s="22">
        <v>113.83</v>
      </c>
      <c r="O290" s="108">
        <f t="shared" si="8"/>
        <v>110.59</v>
      </c>
      <c r="P290" s="108">
        <f t="shared" si="9"/>
        <v>110.59</v>
      </c>
    </row>
    <row r="291" spans="1:18" s="159" customFormat="1" x14ac:dyDescent="0.25">
      <c r="A291" s="159" t="s">
        <v>94</v>
      </c>
      <c r="B291" s="159" t="s">
        <v>95</v>
      </c>
      <c r="C291" s="160" t="s">
        <v>679</v>
      </c>
      <c r="D291" s="159" t="s">
        <v>680</v>
      </c>
      <c r="E291" s="161">
        <v>36.6</v>
      </c>
      <c r="F291" s="162">
        <v>76120</v>
      </c>
      <c r="G291" s="163">
        <v>2.2999999999999998</v>
      </c>
      <c r="H291" s="161">
        <v>24.51</v>
      </c>
      <c r="I291" s="161">
        <v>30.03</v>
      </c>
      <c r="J291" s="161">
        <v>36.04</v>
      </c>
      <c r="K291" s="161">
        <v>42.53</v>
      </c>
      <c r="L291" s="161">
        <v>48.58</v>
      </c>
      <c r="O291" s="164">
        <f t="shared" si="8"/>
        <v>36.818800000000003</v>
      </c>
      <c r="P291" s="164">
        <f t="shared" si="9"/>
        <v>39.4148</v>
      </c>
    </row>
    <row r="292" spans="1:18" x14ac:dyDescent="0.25">
      <c r="A292" t="s">
        <v>94</v>
      </c>
      <c r="B292" t="s">
        <v>95</v>
      </c>
      <c r="C292" s="1" t="s">
        <v>681</v>
      </c>
      <c r="D292" t="s">
        <v>682</v>
      </c>
      <c r="E292" s="22">
        <v>68.599999999999994</v>
      </c>
      <c r="F292" s="20">
        <v>142680</v>
      </c>
      <c r="G292" s="21">
        <v>5.9</v>
      </c>
      <c r="H292" s="22">
        <v>40.46</v>
      </c>
      <c r="I292" s="22">
        <v>62.47</v>
      </c>
      <c r="J292" s="22">
        <v>69.67</v>
      </c>
      <c r="K292" s="22">
        <v>77.25</v>
      </c>
      <c r="L292" s="22">
        <v>81.56</v>
      </c>
      <c r="O292" s="108">
        <f t="shared" si="8"/>
        <v>70.579599999999999</v>
      </c>
      <c r="P292" s="108">
        <f t="shared" si="9"/>
        <v>73.611599999999996</v>
      </c>
    </row>
    <row r="293" spans="1:18" x14ac:dyDescent="0.25">
      <c r="A293" t="s">
        <v>94</v>
      </c>
      <c r="B293" t="s">
        <v>95</v>
      </c>
      <c r="C293" s="1" t="s">
        <v>683</v>
      </c>
      <c r="D293" t="s">
        <v>684</v>
      </c>
      <c r="E293" s="22">
        <v>61.82</v>
      </c>
      <c r="F293" s="20">
        <v>128580</v>
      </c>
      <c r="G293" s="21">
        <v>1.2</v>
      </c>
      <c r="H293" s="22">
        <v>34.29</v>
      </c>
      <c r="I293" s="22">
        <v>60.44</v>
      </c>
      <c r="J293" s="22">
        <v>65</v>
      </c>
      <c r="K293" s="22">
        <v>71.36</v>
      </c>
      <c r="L293" s="22">
        <v>75.45</v>
      </c>
      <c r="O293" s="108">
        <f t="shared" si="8"/>
        <v>65.763199999999998</v>
      </c>
      <c r="P293" s="108">
        <f t="shared" si="9"/>
        <v>68.307199999999995</v>
      </c>
    </row>
    <row r="294" spans="1:18" s="146" customFormat="1" x14ac:dyDescent="0.25">
      <c r="A294" s="146" t="s">
        <v>94</v>
      </c>
      <c r="B294" s="146" t="s">
        <v>95</v>
      </c>
      <c r="C294" s="147" t="s">
        <v>685</v>
      </c>
      <c r="D294" s="146" t="s">
        <v>686</v>
      </c>
      <c r="E294" s="148">
        <v>63.72</v>
      </c>
      <c r="F294" s="149">
        <v>132550</v>
      </c>
      <c r="G294" s="150">
        <v>1.6</v>
      </c>
      <c r="H294" s="148">
        <v>28.13</v>
      </c>
      <c r="I294" s="148">
        <v>51.35</v>
      </c>
      <c r="J294" s="148">
        <v>65.25</v>
      </c>
      <c r="K294" s="148">
        <v>75.319999999999993</v>
      </c>
      <c r="L294" s="148">
        <v>92.23</v>
      </c>
      <c r="O294" s="151">
        <f t="shared" si="8"/>
        <v>66.458399999999997</v>
      </c>
      <c r="P294" s="151">
        <f t="shared" si="9"/>
        <v>70.486400000000003</v>
      </c>
    </row>
    <row r="295" spans="1:18" x14ac:dyDescent="0.25">
      <c r="A295" t="s">
        <v>94</v>
      </c>
      <c r="B295" t="s">
        <v>95</v>
      </c>
      <c r="C295" s="1" t="s">
        <v>687</v>
      </c>
      <c r="D295" t="s">
        <v>688</v>
      </c>
      <c r="E295" s="22">
        <v>78.33</v>
      </c>
      <c r="F295" s="20">
        <v>162920</v>
      </c>
      <c r="G295" s="21">
        <v>5.5</v>
      </c>
      <c r="H295" s="22">
        <v>35.89</v>
      </c>
      <c r="I295" s="22">
        <v>46.16</v>
      </c>
      <c r="J295" s="22">
        <v>83.05</v>
      </c>
      <c r="K295" s="22">
        <v>102.35</v>
      </c>
      <c r="L295" s="22" t="s">
        <v>101</v>
      </c>
      <c r="O295" s="108">
        <f t="shared" si="8"/>
        <v>67.925099999999986</v>
      </c>
      <c r="P295" s="108">
        <f t="shared" si="9"/>
        <v>78.992099999999994</v>
      </c>
    </row>
    <row r="296" spans="1:18" s="159" customFormat="1" x14ac:dyDescent="0.25">
      <c r="A296" s="159" t="s">
        <v>94</v>
      </c>
      <c r="B296" s="159" t="s">
        <v>95</v>
      </c>
      <c r="C296" s="160" t="s">
        <v>689</v>
      </c>
      <c r="D296" s="159" t="s">
        <v>690</v>
      </c>
      <c r="E296" s="161">
        <v>45.36</v>
      </c>
      <c r="F296" s="162">
        <v>94340</v>
      </c>
      <c r="G296" s="163">
        <v>0.8</v>
      </c>
      <c r="H296" s="161">
        <v>30.55</v>
      </c>
      <c r="I296" s="161">
        <v>38</v>
      </c>
      <c r="J296" s="161">
        <v>46.07</v>
      </c>
      <c r="K296" s="161">
        <v>53.11</v>
      </c>
      <c r="L296" s="161">
        <v>57.33</v>
      </c>
      <c r="O296" s="164">
        <f t="shared" si="8"/>
        <v>46.9148</v>
      </c>
      <c r="P296" s="164">
        <f t="shared" si="9"/>
        <v>49.730800000000002</v>
      </c>
      <c r="R296" s="175">
        <f>O296*2080</f>
        <v>97582.784</v>
      </c>
    </row>
    <row r="297" spans="1:18" s="159" customFormat="1" x14ac:dyDescent="0.25">
      <c r="A297" s="159" t="s">
        <v>94</v>
      </c>
      <c r="B297" s="159" t="s">
        <v>95</v>
      </c>
      <c r="C297" s="160" t="s">
        <v>691</v>
      </c>
      <c r="D297" s="159" t="s">
        <v>692</v>
      </c>
      <c r="E297" s="161">
        <v>47.93</v>
      </c>
      <c r="F297" s="162">
        <v>99700</v>
      </c>
      <c r="G297" s="163">
        <v>0.9</v>
      </c>
      <c r="H297" s="161">
        <v>36.06</v>
      </c>
      <c r="I297" s="161">
        <v>39.6</v>
      </c>
      <c r="J297" s="161">
        <v>48.31</v>
      </c>
      <c r="K297" s="161">
        <v>55.19</v>
      </c>
      <c r="L297" s="161">
        <v>59.73</v>
      </c>
      <c r="O297" s="164">
        <f t="shared" si="8"/>
        <v>49.135600000000004</v>
      </c>
      <c r="P297" s="164">
        <f t="shared" si="9"/>
        <v>51.887599999999999</v>
      </c>
      <c r="R297" s="175">
        <f>O297*2080</f>
        <v>102202.04800000001</v>
      </c>
    </row>
    <row r="298" spans="1:18" x14ac:dyDescent="0.25">
      <c r="A298" t="s">
        <v>94</v>
      </c>
      <c r="B298" t="s">
        <v>95</v>
      </c>
      <c r="C298" s="1" t="s">
        <v>693</v>
      </c>
      <c r="D298" t="s">
        <v>694</v>
      </c>
      <c r="E298" s="22">
        <v>57.81</v>
      </c>
      <c r="F298" s="20">
        <v>120240</v>
      </c>
      <c r="G298" s="21">
        <v>2.8</v>
      </c>
      <c r="H298" s="22">
        <v>37.119999999999997</v>
      </c>
      <c r="I298" s="22">
        <v>39.14</v>
      </c>
      <c r="J298" s="22">
        <v>49.23</v>
      </c>
      <c r="K298" s="22">
        <v>62.57</v>
      </c>
      <c r="L298" s="22">
        <v>91.87</v>
      </c>
      <c r="O298" s="108">
        <f t="shared" si="8"/>
        <v>50.830799999999996</v>
      </c>
      <c r="P298" s="108">
        <f t="shared" si="9"/>
        <v>56.166799999999995</v>
      </c>
    </row>
    <row r="299" spans="1:18" x14ac:dyDescent="0.25">
      <c r="A299" t="s">
        <v>94</v>
      </c>
      <c r="B299" t="s">
        <v>95</v>
      </c>
      <c r="C299" s="1" t="s">
        <v>695</v>
      </c>
      <c r="D299" t="s">
        <v>696</v>
      </c>
      <c r="E299" s="22">
        <v>28.06</v>
      </c>
      <c r="F299" s="20">
        <v>58370</v>
      </c>
      <c r="G299" s="21">
        <v>2.6</v>
      </c>
      <c r="H299" s="22">
        <v>17.579999999999998</v>
      </c>
      <c r="I299" s="22">
        <v>21.54</v>
      </c>
      <c r="J299" s="22">
        <v>25.95</v>
      </c>
      <c r="K299" s="22">
        <v>33.409999999999997</v>
      </c>
      <c r="L299" s="22">
        <v>43.49</v>
      </c>
      <c r="O299" s="108">
        <f t="shared" si="8"/>
        <v>26.845199999999998</v>
      </c>
      <c r="P299" s="108">
        <f t="shared" si="9"/>
        <v>29.829199999999997</v>
      </c>
    </row>
    <row r="300" spans="1:18" x14ac:dyDescent="0.25">
      <c r="A300" t="s">
        <v>94</v>
      </c>
      <c r="B300" t="s">
        <v>95</v>
      </c>
      <c r="C300" s="1" t="s">
        <v>697</v>
      </c>
      <c r="D300" t="s">
        <v>698</v>
      </c>
      <c r="E300" s="22">
        <v>43.42</v>
      </c>
      <c r="F300" s="20">
        <v>90320</v>
      </c>
      <c r="G300" s="21">
        <v>0.6</v>
      </c>
      <c r="H300" s="22">
        <v>32.85</v>
      </c>
      <c r="I300" s="22">
        <v>37.950000000000003</v>
      </c>
      <c r="J300" s="22">
        <v>41.68</v>
      </c>
      <c r="K300" s="22">
        <v>48.37</v>
      </c>
      <c r="L300" s="22">
        <v>54.96</v>
      </c>
      <c r="O300" s="108">
        <f t="shared" si="8"/>
        <v>42.482799999999997</v>
      </c>
      <c r="P300" s="108">
        <f t="shared" si="9"/>
        <v>45.158799999999999</v>
      </c>
    </row>
    <row r="301" spans="1:18" s="159" customFormat="1" x14ac:dyDescent="0.25">
      <c r="A301" s="159" t="s">
        <v>94</v>
      </c>
      <c r="B301" s="159" t="s">
        <v>95</v>
      </c>
      <c r="C301" s="160" t="s">
        <v>699</v>
      </c>
      <c r="D301" s="159" t="s">
        <v>700</v>
      </c>
      <c r="E301" s="161">
        <v>46.59</v>
      </c>
      <c r="F301" s="162">
        <v>96910</v>
      </c>
      <c r="G301" s="163">
        <v>1.2</v>
      </c>
      <c r="H301" s="161">
        <v>30.22</v>
      </c>
      <c r="I301" s="161">
        <v>37.380000000000003</v>
      </c>
      <c r="J301" s="161">
        <v>46.79</v>
      </c>
      <c r="K301" s="161">
        <v>55.52</v>
      </c>
      <c r="L301" s="161">
        <v>60.53</v>
      </c>
      <c r="O301" s="164">
        <f t="shared" si="8"/>
        <v>47.837600000000002</v>
      </c>
      <c r="P301" s="164">
        <f t="shared" si="9"/>
        <v>51.329599999999999</v>
      </c>
    </row>
    <row r="302" spans="1:18" x14ac:dyDescent="0.25">
      <c r="A302" t="s">
        <v>94</v>
      </c>
      <c r="B302" t="s">
        <v>95</v>
      </c>
      <c r="C302" s="1" t="s">
        <v>701</v>
      </c>
      <c r="D302" t="s">
        <v>702</v>
      </c>
      <c r="E302" s="22">
        <v>33.43</v>
      </c>
      <c r="F302" s="20">
        <v>69530</v>
      </c>
      <c r="G302" s="21">
        <v>0.4</v>
      </c>
      <c r="H302" s="22">
        <v>24.93</v>
      </c>
      <c r="I302" s="22">
        <v>28.79</v>
      </c>
      <c r="J302" s="22">
        <v>31.28</v>
      </c>
      <c r="K302" s="22">
        <v>38.29</v>
      </c>
      <c r="L302" s="22">
        <v>43.4</v>
      </c>
      <c r="O302" s="108">
        <f t="shared" si="8"/>
        <v>32.121200000000002</v>
      </c>
      <c r="P302" s="108">
        <f t="shared" si="9"/>
        <v>34.925200000000004</v>
      </c>
    </row>
    <row r="303" spans="1:18" s="159" customFormat="1" x14ac:dyDescent="0.25">
      <c r="A303" s="159" t="s">
        <v>94</v>
      </c>
      <c r="B303" s="159" t="s">
        <v>95</v>
      </c>
      <c r="C303" s="160" t="s">
        <v>703</v>
      </c>
      <c r="D303" s="159" t="s">
        <v>704</v>
      </c>
      <c r="E303" s="161">
        <v>33.26</v>
      </c>
      <c r="F303" s="162">
        <v>69180</v>
      </c>
      <c r="G303" s="163">
        <v>5.0999999999999996</v>
      </c>
      <c r="H303" s="161">
        <v>23.99</v>
      </c>
      <c r="I303" s="161">
        <v>24.4</v>
      </c>
      <c r="J303" s="161">
        <v>29.58</v>
      </c>
      <c r="K303" s="161">
        <v>34.4</v>
      </c>
      <c r="L303" s="161">
        <v>50.24</v>
      </c>
      <c r="O303" s="164">
        <f t="shared" si="8"/>
        <v>30.1584</v>
      </c>
      <c r="P303" s="164">
        <f t="shared" si="9"/>
        <v>32.086399999999998</v>
      </c>
    </row>
    <row r="304" spans="1:18" x14ac:dyDescent="0.25">
      <c r="A304" t="s">
        <v>94</v>
      </c>
      <c r="B304" t="s">
        <v>95</v>
      </c>
      <c r="C304" s="1" t="s">
        <v>705</v>
      </c>
      <c r="D304" t="s">
        <v>706</v>
      </c>
      <c r="E304" s="22">
        <v>77.900000000000006</v>
      </c>
      <c r="F304" s="20">
        <v>162030</v>
      </c>
      <c r="G304" s="21">
        <v>4.5999999999999996</v>
      </c>
      <c r="H304" s="22">
        <v>43.02</v>
      </c>
      <c r="I304" s="22">
        <v>52.99</v>
      </c>
      <c r="J304" s="22">
        <v>62.75</v>
      </c>
      <c r="K304" s="22">
        <v>84.38</v>
      </c>
      <c r="L304" s="22">
        <v>109.84</v>
      </c>
      <c r="O304" s="108">
        <f t="shared" si="8"/>
        <v>65.345600000000005</v>
      </c>
      <c r="P304" s="108">
        <f t="shared" si="9"/>
        <v>73.997600000000006</v>
      </c>
    </row>
    <row r="305" spans="1:18" s="146" customFormat="1" x14ac:dyDescent="0.25">
      <c r="A305" s="146" t="s">
        <v>94</v>
      </c>
      <c r="B305" s="146" t="s">
        <v>95</v>
      </c>
      <c r="C305" s="147" t="s">
        <v>707</v>
      </c>
      <c r="D305" s="146" t="s">
        <v>708</v>
      </c>
      <c r="E305" s="148">
        <v>52.33</v>
      </c>
      <c r="F305" s="149">
        <v>108850</v>
      </c>
      <c r="G305" s="150">
        <v>0.5</v>
      </c>
      <c r="H305" s="148">
        <v>35.58</v>
      </c>
      <c r="I305" s="148">
        <v>39.53</v>
      </c>
      <c r="J305" s="148">
        <v>47.95</v>
      </c>
      <c r="K305" s="148">
        <v>63.52</v>
      </c>
      <c r="L305" s="148">
        <v>79.849999999999994</v>
      </c>
      <c r="O305" s="151">
        <f t="shared" si="8"/>
        <v>49.818400000000004</v>
      </c>
      <c r="P305" s="151">
        <f t="shared" si="9"/>
        <v>56.046400000000006</v>
      </c>
    </row>
    <row r="306" spans="1:18" x14ac:dyDescent="0.25">
      <c r="A306" t="s">
        <v>94</v>
      </c>
      <c r="B306" t="s">
        <v>95</v>
      </c>
      <c r="C306" s="1" t="s">
        <v>709</v>
      </c>
      <c r="D306" t="s">
        <v>710</v>
      </c>
      <c r="E306" s="22">
        <v>131.01</v>
      </c>
      <c r="F306" s="20">
        <v>272510</v>
      </c>
      <c r="G306" s="21">
        <v>3.1</v>
      </c>
      <c r="H306" s="22">
        <v>106.06</v>
      </c>
      <c r="I306" s="22">
        <v>112.82</v>
      </c>
      <c r="J306" s="22">
        <v>112.98</v>
      </c>
      <c r="K306" s="22" t="s">
        <v>101</v>
      </c>
      <c r="L306" s="22" t="s">
        <v>101</v>
      </c>
      <c r="O306" s="108">
        <f t="shared" si="8"/>
        <v>112.8296</v>
      </c>
      <c r="P306" s="108">
        <f t="shared" si="9"/>
        <v>112.8616</v>
      </c>
    </row>
    <row r="307" spans="1:18" x14ac:dyDescent="0.25">
      <c r="A307" t="s">
        <v>94</v>
      </c>
      <c r="B307" t="s">
        <v>95</v>
      </c>
      <c r="C307" s="1" t="s">
        <v>711</v>
      </c>
      <c r="D307" t="s">
        <v>712</v>
      </c>
      <c r="E307" s="22">
        <v>74.08</v>
      </c>
      <c r="F307" s="20">
        <v>154080</v>
      </c>
      <c r="G307" s="21">
        <v>2</v>
      </c>
      <c r="H307" s="22">
        <v>56.17</v>
      </c>
      <c r="I307" s="22">
        <v>65.3</v>
      </c>
      <c r="J307" s="22">
        <v>69.489999999999995</v>
      </c>
      <c r="K307" s="22">
        <v>82.09</v>
      </c>
      <c r="L307" s="22">
        <v>98.3</v>
      </c>
      <c r="O307" s="108">
        <f t="shared" si="8"/>
        <v>71.001999999999995</v>
      </c>
      <c r="P307" s="108">
        <f t="shared" si="9"/>
        <v>76.042000000000002</v>
      </c>
    </row>
    <row r="308" spans="1:18" s="146" customFormat="1" x14ac:dyDescent="0.25">
      <c r="A308" s="146" t="s">
        <v>94</v>
      </c>
      <c r="B308" s="146" t="s">
        <v>95</v>
      </c>
      <c r="C308" s="147" t="s">
        <v>713</v>
      </c>
      <c r="D308" s="146" t="s">
        <v>714</v>
      </c>
      <c r="E308" s="148">
        <v>69.239999999999995</v>
      </c>
      <c r="F308" s="149">
        <v>144010</v>
      </c>
      <c r="G308" s="150">
        <v>0.9</v>
      </c>
      <c r="H308" s="148">
        <v>51.54</v>
      </c>
      <c r="I308" s="148">
        <v>60.06</v>
      </c>
      <c r="J308" s="148">
        <v>66.62</v>
      </c>
      <c r="K308" s="148">
        <v>75.709999999999994</v>
      </c>
      <c r="L308" s="148">
        <v>89.35</v>
      </c>
      <c r="O308" s="151">
        <f t="shared" si="8"/>
        <v>67.710800000000006</v>
      </c>
      <c r="P308" s="151">
        <f t="shared" si="9"/>
        <v>71.346800000000002</v>
      </c>
    </row>
    <row r="309" spans="1:18" x14ac:dyDescent="0.25">
      <c r="A309" t="s">
        <v>94</v>
      </c>
      <c r="B309" t="s">
        <v>95</v>
      </c>
      <c r="C309" s="1" t="s">
        <v>715</v>
      </c>
      <c r="D309" t="s">
        <v>716</v>
      </c>
      <c r="E309" s="22">
        <v>45.92</v>
      </c>
      <c r="F309" s="20">
        <v>95510</v>
      </c>
      <c r="G309" s="21">
        <v>7.1</v>
      </c>
      <c r="H309" s="22">
        <v>21.59</v>
      </c>
      <c r="I309" s="22">
        <v>42.17</v>
      </c>
      <c r="J309" s="22">
        <v>49.07</v>
      </c>
      <c r="K309" s="22">
        <v>54.57</v>
      </c>
      <c r="L309" s="22">
        <v>57.92</v>
      </c>
      <c r="O309" s="108">
        <f t="shared" si="8"/>
        <v>49.730000000000004</v>
      </c>
      <c r="P309" s="108">
        <f t="shared" si="9"/>
        <v>51.93</v>
      </c>
    </row>
    <row r="310" spans="1:18" x14ac:dyDescent="0.25">
      <c r="A310" t="s">
        <v>94</v>
      </c>
      <c r="B310" t="s">
        <v>95</v>
      </c>
      <c r="C310" s="1" t="s">
        <v>717</v>
      </c>
      <c r="D310" t="s">
        <v>718</v>
      </c>
      <c r="E310" s="22" t="s">
        <v>102</v>
      </c>
      <c r="F310" s="20" t="s">
        <v>102</v>
      </c>
      <c r="G310" s="21" t="s">
        <v>102</v>
      </c>
      <c r="H310" s="22" t="s">
        <v>102</v>
      </c>
      <c r="I310" s="22" t="s">
        <v>102</v>
      </c>
      <c r="J310" s="22" t="s">
        <v>102</v>
      </c>
      <c r="K310" s="22" t="s">
        <v>102</v>
      </c>
      <c r="L310" s="22" t="s">
        <v>102</v>
      </c>
      <c r="O310" s="108" t="e">
        <f t="shared" si="8"/>
        <v>#NUM!</v>
      </c>
      <c r="P310" s="108" t="e">
        <f t="shared" si="9"/>
        <v>#NUM!</v>
      </c>
    </row>
    <row r="311" spans="1:18" x14ac:dyDescent="0.25">
      <c r="A311" t="s">
        <v>94</v>
      </c>
      <c r="B311" t="s">
        <v>95</v>
      </c>
      <c r="C311" s="1" t="s">
        <v>719</v>
      </c>
      <c r="D311" t="s">
        <v>720</v>
      </c>
      <c r="E311" s="22" t="s">
        <v>102</v>
      </c>
      <c r="F311" s="20" t="s">
        <v>102</v>
      </c>
      <c r="G311" s="21" t="s">
        <v>102</v>
      </c>
      <c r="H311" s="22" t="s">
        <v>102</v>
      </c>
      <c r="I311" s="22" t="s">
        <v>102</v>
      </c>
      <c r="J311" s="22" t="s">
        <v>102</v>
      </c>
      <c r="K311" s="22" t="s">
        <v>102</v>
      </c>
      <c r="L311" s="22" t="s">
        <v>102</v>
      </c>
      <c r="O311" s="108" t="e">
        <f t="shared" si="8"/>
        <v>#NUM!</v>
      </c>
      <c r="P311" s="108" t="e">
        <f t="shared" si="9"/>
        <v>#NUM!</v>
      </c>
    </row>
    <row r="312" spans="1:18" x14ac:dyDescent="0.25">
      <c r="A312" t="s">
        <v>94</v>
      </c>
      <c r="B312" t="s">
        <v>95</v>
      </c>
      <c r="C312" s="1" t="s">
        <v>721</v>
      </c>
      <c r="D312" t="s">
        <v>722</v>
      </c>
      <c r="E312" s="22" t="s">
        <v>102</v>
      </c>
      <c r="F312" s="20" t="s">
        <v>102</v>
      </c>
      <c r="G312" s="21" t="s">
        <v>102</v>
      </c>
      <c r="H312" s="22" t="s">
        <v>102</v>
      </c>
      <c r="I312" s="22" t="s">
        <v>102</v>
      </c>
      <c r="J312" s="22" t="s">
        <v>102</v>
      </c>
      <c r="K312" s="22" t="s">
        <v>102</v>
      </c>
      <c r="L312" s="22" t="s">
        <v>102</v>
      </c>
      <c r="O312" s="108" t="e">
        <f t="shared" si="8"/>
        <v>#NUM!</v>
      </c>
      <c r="P312" s="108" t="e">
        <f t="shared" si="9"/>
        <v>#NUM!</v>
      </c>
    </row>
    <row r="313" spans="1:18" x14ac:dyDescent="0.25">
      <c r="A313" t="s">
        <v>94</v>
      </c>
      <c r="B313" t="s">
        <v>95</v>
      </c>
      <c r="C313" s="1" t="s">
        <v>723</v>
      </c>
      <c r="D313" t="s">
        <v>724</v>
      </c>
      <c r="E313" s="22">
        <v>147.85</v>
      </c>
      <c r="F313" s="20">
        <v>307520</v>
      </c>
      <c r="G313" s="21">
        <v>3</v>
      </c>
      <c r="H313" s="22">
        <v>77.89</v>
      </c>
      <c r="I313" s="22" t="s">
        <v>101</v>
      </c>
      <c r="J313" s="22" t="s">
        <v>101</v>
      </c>
      <c r="K313" s="22" t="s">
        <v>101</v>
      </c>
      <c r="L313" s="22" t="s">
        <v>101</v>
      </c>
      <c r="O313" s="108">
        <f t="shared" si="8"/>
        <v>77.89</v>
      </c>
      <c r="P313" s="108">
        <f t="shared" si="9"/>
        <v>77.89</v>
      </c>
    </row>
    <row r="314" spans="1:18" x14ac:dyDescent="0.25">
      <c r="A314" t="s">
        <v>94</v>
      </c>
      <c r="B314" t="s">
        <v>95</v>
      </c>
      <c r="C314" s="1" t="s">
        <v>725</v>
      </c>
      <c r="D314" t="s">
        <v>726</v>
      </c>
      <c r="E314" s="22">
        <v>127.89</v>
      </c>
      <c r="F314" s="20">
        <v>266010</v>
      </c>
      <c r="G314" s="21">
        <v>5.7</v>
      </c>
      <c r="H314" s="22">
        <v>52.94</v>
      </c>
      <c r="I314" s="22">
        <v>81.84</v>
      </c>
      <c r="J314" s="22">
        <v>107.92</v>
      </c>
      <c r="K314" s="22" t="s">
        <v>101</v>
      </c>
      <c r="L314" s="22" t="s">
        <v>101</v>
      </c>
      <c r="O314" s="108">
        <f t="shared" si="8"/>
        <v>83.404800000000009</v>
      </c>
      <c r="P314" s="108">
        <f t="shared" si="9"/>
        <v>88.620800000000003</v>
      </c>
    </row>
    <row r="315" spans="1:18" x14ac:dyDescent="0.25">
      <c r="A315" t="s">
        <v>94</v>
      </c>
      <c r="B315" t="s">
        <v>95</v>
      </c>
      <c r="C315" s="1" t="s">
        <v>727</v>
      </c>
      <c r="D315" t="s">
        <v>728</v>
      </c>
      <c r="E315" s="22">
        <v>114.45</v>
      </c>
      <c r="F315" s="20">
        <v>238050</v>
      </c>
      <c r="G315" s="21">
        <v>18.100000000000001</v>
      </c>
      <c r="H315" s="22">
        <v>33.89</v>
      </c>
      <c r="I315" s="22">
        <v>37.72</v>
      </c>
      <c r="J315" s="22">
        <v>109.93</v>
      </c>
      <c r="K315" s="22" t="s">
        <v>101</v>
      </c>
      <c r="L315" s="22" t="s">
        <v>101</v>
      </c>
      <c r="O315" s="108">
        <f t="shared" si="8"/>
        <v>42.052600000000005</v>
      </c>
      <c r="P315" s="108">
        <f t="shared" si="9"/>
        <v>56.494599999999984</v>
      </c>
    </row>
    <row r="316" spans="1:18" x14ac:dyDescent="0.25">
      <c r="A316" t="s">
        <v>94</v>
      </c>
      <c r="B316" t="s">
        <v>95</v>
      </c>
      <c r="C316" s="1" t="s">
        <v>729</v>
      </c>
      <c r="D316" t="s">
        <v>730</v>
      </c>
      <c r="E316" s="22">
        <v>114.61</v>
      </c>
      <c r="F316" s="20">
        <v>238390</v>
      </c>
      <c r="G316" s="21">
        <v>3.6</v>
      </c>
      <c r="H316" s="22">
        <v>39.9</v>
      </c>
      <c r="I316" s="22">
        <v>62.19</v>
      </c>
      <c r="J316" s="22" t="s">
        <v>101</v>
      </c>
      <c r="K316" s="22" t="s">
        <v>101</v>
      </c>
      <c r="L316" s="22" t="s">
        <v>101</v>
      </c>
      <c r="O316" s="108">
        <f t="shared" si="8"/>
        <v>51.713700000000003</v>
      </c>
      <c r="P316" s="108">
        <f t="shared" si="9"/>
        <v>53.942699999999995</v>
      </c>
    </row>
    <row r="317" spans="1:18" x14ac:dyDescent="0.25">
      <c r="A317" t="s">
        <v>94</v>
      </c>
      <c r="B317" t="s">
        <v>95</v>
      </c>
      <c r="C317" s="1" t="s">
        <v>731</v>
      </c>
      <c r="D317" t="s">
        <v>732</v>
      </c>
      <c r="E317" s="22">
        <v>105.21</v>
      </c>
      <c r="F317" s="20">
        <v>218850</v>
      </c>
      <c r="G317" s="21">
        <v>9</v>
      </c>
      <c r="H317" s="22">
        <v>44.33</v>
      </c>
      <c r="I317" s="22">
        <v>77.62</v>
      </c>
      <c r="J317" s="22">
        <v>84.87</v>
      </c>
      <c r="K317" s="22" t="s">
        <v>101</v>
      </c>
      <c r="L317" s="22" t="s">
        <v>101</v>
      </c>
      <c r="O317" s="108">
        <f t="shared" si="8"/>
        <v>78.055000000000007</v>
      </c>
      <c r="P317" s="108">
        <f t="shared" si="9"/>
        <v>79.50500000000001</v>
      </c>
    </row>
    <row r="318" spans="1:18" x14ac:dyDescent="0.25">
      <c r="A318" t="s">
        <v>94</v>
      </c>
      <c r="B318" t="s">
        <v>95</v>
      </c>
      <c r="C318" s="1" t="s">
        <v>733</v>
      </c>
      <c r="D318" t="s">
        <v>734</v>
      </c>
      <c r="E318" s="22">
        <v>98.4</v>
      </c>
      <c r="F318" s="20">
        <v>204670</v>
      </c>
      <c r="G318" s="21">
        <v>3.6</v>
      </c>
      <c r="H318" s="22">
        <v>38.729999999999997</v>
      </c>
      <c r="I318" s="22">
        <v>78.19</v>
      </c>
      <c r="J318" s="22">
        <v>98.23</v>
      </c>
      <c r="K318" s="22">
        <v>110.34</v>
      </c>
      <c r="L318" s="22" t="s">
        <v>101</v>
      </c>
      <c r="O318" s="108">
        <f t="shared" si="8"/>
        <v>90.013599999999997</v>
      </c>
      <c r="P318" s="108">
        <f t="shared" si="9"/>
        <v>96.025599999999997</v>
      </c>
    </row>
    <row r="319" spans="1:18" x14ac:dyDescent="0.25">
      <c r="A319" t="s">
        <v>94</v>
      </c>
      <c r="B319" t="s">
        <v>95</v>
      </c>
      <c r="C319" s="1" t="s">
        <v>735</v>
      </c>
      <c r="D319" t="s">
        <v>736</v>
      </c>
      <c r="E319" s="22">
        <v>158.36000000000001</v>
      </c>
      <c r="F319" s="20">
        <v>329400</v>
      </c>
      <c r="G319" s="21">
        <v>10</v>
      </c>
      <c r="H319" s="22">
        <v>54.43</v>
      </c>
      <c r="I319" s="22">
        <v>104.29</v>
      </c>
      <c r="J319" s="22" t="s">
        <v>101</v>
      </c>
      <c r="K319" s="22" t="s">
        <v>101</v>
      </c>
      <c r="L319" s="22" t="s">
        <v>101</v>
      </c>
      <c r="O319" s="108">
        <f t="shared" si="8"/>
        <v>80.855800000000002</v>
      </c>
      <c r="P319" s="108">
        <f t="shared" si="9"/>
        <v>85.841800000000006</v>
      </c>
    </row>
    <row r="320" spans="1:18" x14ac:dyDescent="0.25">
      <c r="A320" t="s">
        <v>94</v>
      </c>
      <c r="B320" t="s">
        <v>95</v>
      </c>
      <c r="C320" s="1" t="s">
        <v>737</v>
      </c>
      <c r="D320" t="s">
        <v>738</v>
      </c>
      <c r="E320" s="22">
        <v>85.89</v>
      </c>
      <c r="F320" s="20">
        <v>178640</v>
      </c>
      <c r="G320" s="21">
        <v>3.2</v>
      </c>
      <c r="H320" s="22">
        <v>33.880000000000003</v>
      </c>
      <c r="I320" s="22">
        <v>38.090000000000003</v>
      </c>
      <c r="J320" s="22">
        <v>61.93</v>
      </c>
      <c r="K320" s="22" t="s">
        <v>101</v>
      </c>
      <c r="L320" s="22" t="s">
        <v>101</v>
      </c>
      <c r="O320" s="108">
        <f t="shared" si="8"/>
        <v>39.520400000000002</v>
      </c>
      <c r="P320" s="108">
        <f t="shared" si="9"/>
        <v>44.288399999999996</v>
      </c>
      <c r="R320" s="77"/>
    </row>
    <row r="321" spans="1:16" x14ac:dyDescent="0.25">
      <c r="A321" t="s">
        <v>94</v>
      </c>
      <c r="B321" t="s">
        <v>95</v>
      </c>
      <c r="C321" s="1" t="s">
        <v>739</v>
      </c>
      <c r="D321" t="s">
        <v>740</v>
      </c>
      <c r="E321" s="22">
        <v>177.64</v>
      </c>
      <c r="F321" s="20">
        <v>369490</v>
      </c>
      <c r="G321" s="21">
        <v>6.7</v>
      </c>
      <c r="H321" s="22">
        <v>94.68</v>
      </c>
      <c r="I321" s="22" t="s">
        <v>101</v>
      </c>
      <c r="J321" s="22" t="s">
        <v>101</v>
      </c>
      <c r="K321" s="22" t="s">
        <v>101</v>
      </c>
      <c r="L321" s="22" t="s">
        <v>101</v>
      </c>
      <c r="O321" s="108">
        <f t="shared" si="8"/>
        <v>94.68</v>
      </c>
      <c r="P321" s="108">
        <f t="shared" si="9"/>
        <v>94.68</v>
      </c>
    </row>
    <row r="322" spans="1:16" x14ac:dyDescent="0.25">
      <c r="A322" t="s">
        <v>94</v>
      </c>
      <c r="B322" t="s">
        <v>95</v>
      </c>
      <c r="C322" s="1" t="s">
        <v>741</v>
      </c>
      <c r="D322" t="s">
        <v>742</v>
      </c>
      <c r="E322" s="22">
        <v>110.57</v>
      </c>
      <c r="F322" s="20">
        <v>229980</v>
      </c>
      <c r="G322" s="21">
        <v>1.9</v>
      </c>
      <c r="H322" s="22">
        <v>34.770000000000003</v>
      </c>
      <c r="I322" s="22">
        <v>38.299999999999997</v>
      </c>
      <c r="J322" s="22">
        <v>107.97</v>
      </c>
      <c r="K322" s="22" t="s">
        <v>101</v>
      </c>
      <c r="L322" s="22" t="s">
        <v>101</v>
      </c>
      <c r="O322" s="108">
        <f t="shared" ref="O322:O385" si="10">_xlfn.PERCENTILE.INC((H322:L322),$W$1)</f>
        <v>42.480200000000004</v>
      </c>
      <c r="P322" s="108">
        <f t="shared" ref="P322:P385" si="11">_xlfn.PERCENTILE.INC((H322:L322),$X$1)</f>
        <v>56.41419999999998</v>
      </c>
    </row>
    <row r="323" spans="1:16" x14ac:dyDescent="0.25">
      <c r="A323" t="s">
        <v>94</v>
      </c>
      <c r="B323" t="s">
        <v>95</v>
      </c>
      <c r="C323" s="1" t="s">
        <v>743</v>
      </c>
      <c r="D323" t="s">
        <v>744</v>
      </c>
      <c r="E323" s="22">
        <v>161.94</v>
      </c>
      <c r="F323" s="20">
        <v>336830</v>
      </c>
      <c r="G323" s="21">
        <v>6.7</v>
      </c>
      <c r="H323" s="22">
        <v>70.94</v>
      </c>
      <c r="I323" s="22" t="s">
        <v>101</v>
      </c>
      <c r="J323" s="22" t="s">
        <v>101</v>
      </c>
      <c r="K323" s="22" t="s">
        <v>101</v>
      </c>
      <c r="L323" s="22" t="s">
        <v>101</v>
      </c>
      <c r="O323" s="108">
        <f t="shared" si="10"/>
        <v>70.94</v>
      </c>
      <c r="P323" s="108">
        <f t="shared" si="11"/>
        <v>70.94</v>
      </c>
    </row>
    <row r="324" spans="1:16" x14ac:dyDescent="0.25">
      <c r="A324" t="s">
        <v>94</v>
      </c>
      <c r="B324" t="s">
        <v>95</v>
      </c>
      <c r="C324" s="1" t="s">
        <v>745</v>
      </c>
      <c r="D324" t="s">
        <v>746</v>
      </c>
      <c r="E324" s="22">
        <v>128.6</v>
      </c>
      <c r="F324" s="20">
        <v>267480</v>
      </c>
      <c r="G324" s="21">
        <v>2.8</v>
      </c>
      <c r="H324" s="22">
        <v>36.200000000000003</v>
      </c>
      <c r="I324" s="22">
        <v>38.29</v>
      </c>
      <c r="J324" s="22">
        <v>112.69</v>
      </c>
      <c r="K324" s="22" t="s">
        <v>101</v>
      </c>
      <c r="L324" s="22" t="s">
        <v>101</v>
      </c>
      <c r="O324" s="108">
        <f t="shared" si="10"/>
        <v>42.754000000000005</v>
      </c>
      <c r="P324" s="108">
        <f t="shared" si="11"/>
        <v>57.633999999999986</v>
      </c>
    </row>
    <row r="325" spans="1:16" x14ac:dyDescent="0.25">
      <c r="A325" t="s">
        <v>94</v>
      </c>
      <c r="B325" t="s">
        <v>95</v>
      </c>
      <c r="C325" s="1" t="s">
        <v>747</v>
      </c>
      <c r="D325" t="s">
        <v>748</v>
      </c>
      <c r="E325" s="22">
        <v>46.35</v>
      </c>
      <c r="F325" s="20">
        <v>96410</v>
      </c>
      <c r="G325" s="21">
        <v>1.5</v>
      </c>
      <c r="H325" s="22">
        <v>38.24</v>
      </c>
      <c r="I325" s="22">
        <v>45.12</v>
      </c>
      <c r="J325" s="22">
        <v>48.44</v>
      </c>
      <c r="K325" s="22">
        <v>49.42</v>
      </c>
      <c r="L325" s="22">
        <v>50.41</v>
      </c>
      <c r="O325" s="108">
        <f t="shared" si="10"/>
        <v>48.557600000000001</v>
      </c>
      <c r="P325" s="108">
        <f t="shared" si="11"/>
        <v>48.949599999999997</v>
      </c>
    </row>
    <row r="326" spans="1:16" x14ac:dyDescent="0.25">
      <c r="A326" t="s">
        <v>94</v>
      </c>
      <c r="B326" t="s">
        <v>95</v>
      </c>
      <c r="C326" s="1" t="s">
        <v>749</v>
      </c>
      <c r="D326" t="s">
        <v>750</v>
      </c>
      <c r="E326" s="22">
        <v>47.95</v>
      </c>
      <c r="F326" s="20">
        <v>99730</v>
      </c>
      <c r="G326" s="21">
        <v>2.2000000000000002</v>
      </c>
      <c r="H326" s="22">
        <v>28.62</v>
      </c>
      <c r="I326" s="22">
        <v>36.03</v>
      </c>
      <c r="J326" s="22">
        <v>46.09</v>
      </c>
      <c r="K326" s="22">
        <v>58.03</v>
      </c>
      <c r="L326" s="22">
        <v>73.17</v>
      </c>
      <c r="O326" s="108">
        <f t="shared" si="10"/>
        <v>47.522800000000004</v>
      </c>
      <c r="P326" s="108">
        <f t="shared" si="11"/>
        <v>52.2988</v>
      </c>
    </row>
    <row r="327" spans="1:16" x14ac:dyDescent="0.25">
      <c r="A327" t="s">
        <v>94</v>
      </c>
      <c r="B327" t="s">
        <v>95</v>
      </c>
      <c r="C327" s="1" t="s">
        <v>751</v>
      </c>
      <c r="D327" t="s">
        <v>752</v>
      </c>
      <c r="E327" s="22">
        <v>33.78</v>
      </c>
      <c r="F327" s="20">
        <v>70270</v>
      </c>
      <c r="G327" s="21">
        <v>0.7</v>
      </c>
      <c r="H327" s="22">
        <v>21.62</v>
      </c>
      <c r="I327" s="22">
        <v>24.28</v>
      </c>
      <c r="J327" s="22">
        <v>31.64</v>
      </c>
      <c r="K327" s="22">
        <v>40.520000000000003</v>
      </c>
      <c r="L327" s="22">
        <v>48.25</v>
      </c>
      <c r="O327" s="108">
        <f t="shared" si="10"/>
        <v>32.705600000000004</v>
      </c>
      <c r="P327" s="108">
        <f t="shared" si="11"/>
        <v>36.257600000000004</v>
      </c>
    </row>
    <row r="328" spans="1:16" x14ac:dyDescent="0.25">
      <c r="A328" t="s">
        <v>94</v>
      </c>
      <c r="B328" t="s">
        <v>95</v>
      </c>
      <c r="C328" s="1" t="s">
        <v>753</v>
      </c>
      <c r="D328" t="s">
        <v>754</v>
      </c>
      <c r="E328" s="22">
        <v>49.79</v>
      </c>
      <c r="F328" s="20">
        <v>103570</v>
      </c>
      <c r="G328" s="21">
        <v>10.199999999999999</v>
      </c>
      <c r="H328" s="22">
        <v>20.86</v>
      </c>
      <c r="I328" s="22">
        <v>29.3</v>
      </c>
      <c r="J328" s="22">
        <v>47.76</v>
      </c>
      <c r="K328" s="22">
        <v>59.24</v>
      </c>
      <c r="L328" s="22">
        <v>88.56</v>
      </c>
      <c r="O328" s="108">
        <f t="shared" si="10"/>
        <v>49.137599999999999</v>
      </c>
      <c r="P328" s="108">
        <f t="shared" si="11"/>
        <v>53.729599999999998</v>
      </c>
    </row>
    <row r="329" spans="1:16" x14ac:dyDescent="0.25">
      <c r="A329" t="s">
        <v>94</v>
      </c>
      <c r="B329" t="s">
        <v>95</v>
      </c>
      <c r="C329" s="1" t="s">
        <v>755</v>
      </c>
      <c r="D329" t="s">
        <v>756</v>
      </c>
      <c r="E329" s="22">
        <v>48.76</v>
      </c>
      <c r="F329" s="20">
        <v>101420</v>
      </c>
      <c r="G329" s="21">
        <v>0.6</v>
      </c>
      <c r="H329" s="22">
        <v>39.26</v>
      </c>
      <c r="I329" s="22">
        <v>44.06</v>
      </c>
      <c r="J329" s="22">
        <v>47.41</v>
      </c>
      <c r="K329" s="22">
        <v>54.35</v>
      </c>
      <c r="L329" s="22">
        <v>59.89</v>
      </c>
      <c r="O329" s="108">
        <f t="shared" si="10"/>
        <v>48.242799999999995</v>
      </c>
      <c r="P329" s="108">
        <f t="shared" si="11"/>
        <v>51.018799999999999</v>
      </c>
    </row>
    <row r="330" spans="1:16" x14ac:dyDescent="0.25">
      <c r="A330" t="s">
        <v>94</v>
      </c>
      <c r="B330" t="s">
        <v>95</v>
      </c>
      <c r="C330" s="1" t="s">
        <v>757</v>
      </c>
      <c r="D330" t="s">
        <v>758</v>
      </c>
      <c r="E330" s="22">
        <v>48.37</v>
      </c>
      <c r="F330" s="20">
        <v>100610</v>
      </c>
      <c r="G330" s="21">
        <v>0.5</v>
      </c>
      <c r="H330" s="22">
        <v>38.479999999999997</v>
      </c>
      <c r="I330" s="22">
        <v>42.56</v>
      </c>
      <c r="J330" s="22">
        <v>49.75</v>
      </c>
      <c r="K330" s="22">
        <v>52.52</v>
      </c>
      <c r="L330" s="22">
        <v>57.48</v>
      </c>
      <c r="O330" s="108">
        <f t="shared" si="10"/>
        <v>50.0824</v>
      </c>
      <c r="P330" s="108">
        <f t="shared" si="11"/>
        <v>51.190400000000004</v>
      </c>
    </row>
    <row r="331" spans="1:16" x14ac:dyDescent="0.25">
      <c r="A331" t="s">
        <v>94</v>
      </c>
      <c r="B331" t="s">
        <v>95</v>
      </c>
      <c r="C331" s="1" t="s">
        <v>759</v>
      </c>
      <c r="D331" t="s">
        <v>760</v>
      </c>
      <c r="E331" s="22">
        <v>44.84</v>
      </c>
      <c r="F331" s="20">
        <v>93270</v>
      </c>
      <c r="G331" s="21">
        <v>0.7</v>
      </c>
      <c r="H331" s="22">
        <v>30.12</v>
      </c>
      <c r="I331" s="22">
        <v>36.909999999999997</v>
      </c>
      <c r="J331" s="22">
        <v>43.25</v>
      </c>
      <c r="K331" s="22">
        <v>50.19</v>
      </c>
      <c r="L331" s="22">
        <v>59.24</v>
      </c>
      <c r="O331" s="108">
        <f t="shared" si="10"/>
        <v>44.082799999999999</v>
      </c>
      <c r="P331" s="108">
        <f t="shared" si="11"/>
        <v>46.858800000000002</v>
      </c>
    </row>
    <row r="332" spans="1:16" x14ac:dyDescent="0.25">
      <c r="A332" t="s">
        <v>94</v>
      </c>
      <c r="B332" t="s">
        <v>95</v>
      </c>
      <c r="C332" s="1" t="s">
        <v>761</v>
      </c>
      <c r="D332" t="s">
        <v>762</v>
      </c>
      <c r="E332" s="22" t="s">
        <v>102</v>
      </c>
      <c r="F332" s="20" t="s">
        <v>102</v>
      </c>
      <c r="G332" s="21" t="s">
        <v>102</v>
      </c>
      <c r="H332" s="22" t="s">
        <v>102</v>
      </c>
      <c r="I332" s="22" t="s">
        <v>102</v>
      </c>
      <c r="J332" s="22" t="s">
        <v>102</v>
      </c>
      <c r="K332" s="22" t="s">
        <v>102</v>
      </c>
      <c r="L332" s="22" t="s">
        <v>102</v>
      </c>
      <c r="O332" s="108" t="e">
        <f t="shared" si="10"/>
        <v>#NUM!</v>
      </c>
      <c r="P332" s="108" t="e">
        <f t="shared" si="11"/>
        <v>#NUM!</v>
      </c>
    </row>
    <row r="333" spans="1:16" x14ac:dyDescent="0.25">
      <c r="A333" t="s">
        <v>94</v>
      </c>
      <c r="B333" t="s">
        <v>95</v>
      </c>
      <c r="C333" s="1" t="s">
        <v>763</v>
      </c>
      <c r="D333" t="s">
        <v>764</v>
      </c>
      <c r="E333" s="22">
        <v>65.36</v>
      </c>
      <c r="F333" s="20">
        <v>135950</v>
      </c>
      <c r="G333" s="21">
        <v>0.2</v>
      </c>
      <c r="H333" s="22">
        <v>49.7</v>
      </c>
      <c r="I333" s="22">
        <v>60.81</v>
      </c>
      <c r="J333" s="22">
        <v>62.93</v>
      </c>
      <c r="K333" s="22">
        <v>74.95</v>
      </c>
      <c r="L333" s="22">
        <v>77.87</v>
      </c>
      <c r="O333" s="108">
        <f t="shared" si="10"/>
        <v>64.372399999999999</v>
      </c>
      <c r="P333" s="108">
        <f t="shared" si="11"/>
        <v>69.180400000000006</v>
      </c>
    </row>
    <row r="334" spans="1:16" x14ac:dyDescent="0.25">
      <c r="A334" t="s">
        <v>94</v>
      </c>
      <c r="B334" t="s">
        <v>95</v>
      </c>
      <c r="C334" s="1" t="s">
        <v>765</v>
      </c>
      <c r="D334" t="s">
        <v>766</v>
      </c>
      <c r="E334" s="22">
        <v>24.12</v>
      </c>
      <c r="F334" s="20">
        <v>50170</v>
      </c>
      <c r="G334" s="21">
        <v>1.3</v>
      </c>
      <c r="H334" s="22">
        <v>17.809999999999999</v>
      </c>
      <c r="I334" s="22">
        <v>18.39</v>
      </c>
      <c r="J334" s="22">
        <v>22.08</v>
      </c>
      <c r="K334" s="22">
        <v>26.99</v>
      </c>
      <c r="L334" s="22">
        <v>33.53</v>
      </c>
      <c r="O334" s="108">
        <f t="shared" si="10"/>
        <v>22.6692</v>
      </c>
      <c r="P334" s="108">
        <f t="shared" si="11"/>
        <v>24.633199999999999</v>
      </c>
    </row>
    <row r="335" spans="1:16" x14ac:dyDescent="0.25">
      <c r="A335" t="s">
        <v>94</v>
      </c>
      <c r="B335" t="s">
        <v>95</v>
      </c>
      <c r="C335" s="1" t="s">
        <v>767</v>
      </c>
      <c r="D335" t="s">
        <v>768</v>
      </c>
      <c r="E335" s="22">
        <v>32.03</v>
      </c>
      <c r="F335" s="20">
        <v>66620</v>
      </c>
      <c r="G335" s="21">
        <v>1.4</v>
      </c>
      <c r="H335" s="22">
        <v>25.09</v>
      </c>
      <c r="I335" s="22">
        <v>27.15</v>
      </c>
      <c r="J335" s="22">
        <v>29.68</v>
      </c>
      <c r="K335" s="22">
        <v>35.76</v>
      </c>
      <c r="L335" s="22">
        <v>42.15</v>
      </c>
      <c r="O335" s="108">
        <f t="shared" si="10"/>
        <v>30.409600000000001</v>
      </c>
      <c r="P335" s="108">
        <f t="shared" si="11"/>
        <v>32.8416</v>
      </c>
    </row>
    <row r="336" spans="1:16" x14ac:dyDescent="0.25">
      <c r="A336" t="s">
        <v>94</v>
      </c>
      <c r="B336" t="s">
        <v>95</v>
      </c>
      <c r="C336" s="1" t="s">
        <v>769</v>
      </c>
      <c r="D336" t="s">
        <v>770</v>
      </c>
      <c r="E336" s="22">
        <v>20.190000000000001</v>
      </c>
      <c r="F336" s="20">
        <v>42000</v>
      </c>
      <c r="G336" s="21">
        <v>1.2</v>
      </c>
      <c r="H336" s="22">
        <v>16.600000000000001</v>
      </c>
      <c r="I336" s="22">
        <v>17.579999999999998</v>
      </c>
      <c r="J336" s="22">
        <v>18.8</v>
      </c>
      <c r="K336" s="22">
        <v>22.62</v>
      </c>
      <c r="L336" s="22">
        <v>25.64</v>
      </c>
      <c r="O336" s="108">
        <f t="shared" si="10"/>
        <v>19.258400000000002</v>
      </c>
      <c r="P336" s="108">
        <f t="shared" si="11"/>
        <v>20.7864</v>
      </c>
    </row>
    <row r="337" spans="1:16" x14ac:dyDescent="0.25">
      <c r="A337" t="s">
        <v>94</v>
      </c>
      <c r="B337" t="s">
        <v>95</v>
      </c>
      <c r="C337" s="1" t="s">
        <v>771</v>
      </c>
      <c r="D337" t="s">
        <v>772</v>
      </c>
      <c r="E337" s="22">
        <v>22.33</v>
      </c>
      <c r="F337" s="20">
        <v>46450</v>
      </c>
      <c r="G337" s="21">
        <v>0.8</v>
      </c>
      <c r="H337" s="22">
        <v>17.440000000000001</v>
      </c>
      <c r="I337" s="22">
        <v>18.03</v>
      </c>
      <c r="J337" s="22">
        <v>21.74</v>
      </c>
      <c r="K337" s="22">
        <v>24.41</v>
      </c>
      <c r="L337" s="22">
        <v>30.87</v>
      </c>
      <c r="O337" s="108">
        <f t="shared" si="10"/>
        <v>22.060399999999998</v>
      </c>
      <c r="P337" s="108">
        <f t="shared" si="11"/>
        <v>23.128399999999999</v>
      </c>
    </row>
    <row r="338" spans="1:16" x14ac:dyDescent="0.25">
      <c r="A338" t="s">
        <v>94</v>
      </c>
      <c r="B338" t="s">
        <v>95</v>
      </c>
      <c r="C338" s="1" t="s">
        <v>773</v>
      </c>
      <c r="D338" t="s">
        <v>774</v>
      </c>
      <c r="E338" s="22">
        <v>22.96</v>
      </c>
      <c r="F338" s="20">
        <v>47750</v>
      </c>
      <c r="G338" s="21">
        <v>4</v>
      </c>
      <c r="H338" s="22">
        <v>16.68</v>
      </c>
      <c r="I338" s="22">
        <v>18.899999999999999</v>
      </c>
      <c r="J338" s="22">
        <v>22.39</v>
      </c>
      <c r="K338" s="22">
        <v>25.3</v>
      </c>
      <c r="L338" s="22">
        <v>30.57</v>
      </c>
      <c r="O338" s="108">
        <f t="shared" si="10"/>
        <v>22.7392</v>
      </c>
      <c r="P338" s="108">
        <f t="shared" si="11"/>
        <v>23.903200000000002</v>
      </c>
    </row>
    <row r="339" spans="1:16" x14ac:dyDescent="0.25">
      <c r="A339" t="s">
        <v>94</v>
      </c>
      <c r="B339" t="s">
        <v>95</v>
      </c>
      <c r="C339" s="1" t="s">
        <v>775</v>
      </c>
      <c r="D339" t="s">
        <v>776</v>
      </c>
      <c r="E339" s="22">
        <v>34.020000000000003</v>
      </c>
      <c r="F339" s="20">
        <v>70760</v>
      </c>
      <c r="G339" s="21">
        <v>0.9</v>
      </c>
      <c r="H339" s="22">
        <v>21.66</v>
      </c>
      <c r="I339" s="22">
        <v>28.38</v>
      </c>
      <c r="J339" s="22">
        <v>32.619999999999997</v>
      </c>
      <c r="K339" s="22">
        <v>39.26</v>
      </c>
      <c r="L339" s="22">
        <v>45.04</v>
      </c>
      <c r="O339" s="108">
        <f t="shared" si="10"/>
        <v>33.416799999999995</v>
      </c>
      <c r="P339" s="108">
        <f t="shared" si="11"/>
        <v>36.072800000000001</v>
      </c>
    </row>
    <row r="340" spans="1:16" x14ac:dyDescent="0.25">
      <c r="A340" t="s">
        <v>94</v>
      </c>
      <c r="B340" t="s">
        <v>95</v>
      </c>
      <c r="C340" s="1" t="s">
        <v>777</v>
      </c>
      <c r="D340" t="s">
        <v>778</v>
      </c>
      <c r="E340" s="22">
        <v>23.21</v>
      </c>
      <c r="F340" s="20">
        <v>48270</v>
      </c>
      <c r="G340" s="21">
        <v>1.6</v>
      </c>
      <c r="H340" s="22">
        <v>17.71</v>
      </c>
      <c r="I340" s="22">
        <v>18.87</v>
      </c>
      <c r="J340" s="22">
        <v>23.11</v>
      </c>
      <c r="K340" s="22">
        <v>24.45</v>
      </c>
      <c r="L340" s="22">
        <v>28.42</v>
      </c>
      <c r="O340" s="108">
        <f t="shared" si="10"/>
        <v>23.270800000000001</v>
      </c>
      <c r="P340" s="108">
        <f t="shared" si="11"/>
        <v>23.806799999999999</v>
      </c>
    </row>
    <row r="341" spans="1:16" x14ac:dyDescent="0.25">
      <c r="A341" t="s">
        <v>94</v>
      </c>
      <c r="B341" t="s">
        <v>95</v>
      </c>
      <c r="C341" s="1" t="s">
        <v>779</v>
      </c>
      <c r="D341" t="s">
        <v>780</v>
      </c>
      <c r="E341" s="22">
        <v>26.14</v>
      </c>
      <c r="F341" s="20">
        <v>54360</v>
      </c>
      <c r="G341" s="21">
        <v>2.8</v>
      </c>
      <c r="H341" s="22">
        <v>17.68</v>
      </c>
      <c r="I341" s="22">
        <v>22.6</v>
      </c>
      <c r="J341" s="22">
        <v>24.14</v>
      </c>
      <c r="K341" s="22">
        <v>30.01</v>
      </c>
      <c r="L341" s="22">
        <v>34.67</v>
      </c>
      <c r="O341" s="108">
        <f t="shared" si="10"/>
        <v>24.8444</v>
      </c>
      <c r="P341" s="108">
        <f t="shared" si="11"/>
        <v>27.192399999999999</v>
      </c>
    </row>
    <row r="342" spans="1:16" s="146" customFormat="1" x14ac:dyDescent="0.25">
      <c r="A342" s="146" t="s">
        <v>94</v>
      </c>
      <c r="B342" s="146" t="s">
        <v>95</v>
      </c>
      <c r="C342" s="147" t="s">
        <v>781</v>
      </c>
      <c r="D342" s="146" t="s">
        <v>782</v>
      </c>
      <c r="E342" s="148">
        <v>35.29</v>
      </c>
      <c r="F342" s="149">
        <v>73400</v>
      </c>
      <c r="G342" s="150">
        <v>1.2</v>
      </c>
      <c r="H342" s="148">
        <v>29.92</v>
      </c>
      <c r="I342" s="148">
        <v>31.28</v>
      </c>
      <c r="J342" s="148">
        <v>35.28</v>
      </c>
      <c r="K342" s="148">
        <v>37.17</v>
      </c>
      <c r="L342" s="148">
        <v>39.83</v>
      </c>
      <c r="O342" s="151">
        <f t="shared" si="10"/>
        <v>35.506799999999998</v>
      </c>
      <c r="P342" s="151">
        <f t="shared" si="11"/>
        <v>36.262799999999999</v>
      </c>
    </row>
    <row r="343" spans="1:16" x14ac:dyDescent="0.25">
      <c r="A343" t="s">
        <v>94</v>
      </c>
      <c r="B343" t="s">
        <v>95</v>
      </c>
      <c r="C343" s="1" t="s">
        <v>783</v>
      </c>
      <c r="D343" t="s">
        <v>784</v>
      </c>
      <c r="E343" s="22">
        <v>28.31</v>
      </c>
      <c r="F343" s="20">
        <v>58890</v>
      </c>
      <c r="G343" s="21">
        <v>1</v>
      </c>
      <c r="H343" s="22">
        <v>18.829999999999998</v>
      </c>
      <c r="I343" s="22">
        <v>22.23</v>
      </c>
      <c r="J343" s="22">
        <v>25.16</v>
      </c>
      <c r="K343" s="22">
        <v>32.19</v>
      </c>
      <c r="L343" s="22">
        <v>40.31</v>
      </c>
      <c r="O343" s="108">
        <f t="shared" si="10"/>
        <v>26.003600000000002</v>
      </c>
      <c r="P343" s="108">
        <f t="shared" si="11"/>
        <v>28.8156</v>
      </c>
    </row>
    <row r="344" spans="1:16" x14ac:dyDescent="0.25">
      <c r="A344" t="s">
        <v>94</v>
      </c>
      <c r="B344" t="s">
        <v>95</v>
      </c>
      <c r="C344" s="1" t="s">
        <v>785</v>
      </c>
      <c r="D344" t="s">
        <v>786</v>
      </c>
      <c r="E344" s="22">
        <v>31.89</v>
      </c>
      <c r="F344" s="20">
        <v>66330</v>
      </c>
      <c r="G344" s="21">
        <v>2.2999999999999998</v>
      </c>
      <c r="H344" s="22">
        <v>21.69</v>
      </c>
      <c r="I344" s="22">
        <v>28.08</v>
      </c>
      <c r="J344" s="22">
        <v>30.7</v>
      </c>
      <c r="K344" s="22">
        <v>35.200000000000003</v>
      </c>
      <c r="L344" s="22">
        <v>41.59</v>
      </c>
      <c r="O344" s="108">
        <f t="shared" si="10"/>
        <v>31.240000000000002</v>
      </c>
      <c r="P344" s="108">
        <f t="shared" si="11"/>
        <v>33.04</v>
      </c>
    </row>
    <row r="345" spans="1:16" x14ac:dyDescent="0.25">
      <c r="A345" t="s">
        <v>94</v>
      </c>
      <c r="B345" t="s">
        <v>95</v>
      </c>
      <c r="C345" s="1" t="s">
        <v>787</v>
      </c>
      <c r="D345" t="s">
        <v>788</v>
      </c>
      <c r="E345" s="22">
        <v>41.95</v>
      </c>
      <c r="F345" s="20">
        <v>87260</v>
      </c>
      <c r="G345" s="21">
        <v>1.9</v>
      </c>
      <c r="H345" s="22">
        <v>34.68</v>
      </c>
      <c r="I345" s="22">
        <v>38.68</v>
      </c>
      <c r="J345" s="22">
        <v>41.43</v>
      </c>
      <c r="K345" s="22">
        <v>47.84</v>
      </c>
      <c r="L345" s="22">
        <v>49.32</v>
      </c>
      <c r="O345" s="108">
        <f t="shared" si="10"/>
        <v>42.199199999999998</v>
      </c>
      <c r="P345" s="108">
        <f t="shared" si="11"/>
        <v>44.763200000000005</v>
      </c>
    </row>
    <row r="346" spans="1:16" x14ac:dyDescent="0.25">
      <c r="A346" t="s">
        <v>94</v>
      </c>
      <c r="B346" t="s">
        <v>95</v>
      </c>
      <c r="C346" s="1" t="s">
        <v>789</v>
      </c>
      <c r="D346" t="s">
        <v>790</v>
      </c>
      <c r="E346" s="22">
        <v>27.85</v>
      </c>
      <c r="F346" s="20">
        <v>57920</v>
      </c>
      <c r="G346" s="21">
        <v>3.7</v>
      </c>
      <c r="H346" s="22">
        <v>16.59</v>
      </c>
      <c r="I346" s="22">
        <v>22.33</v>
      </c>
      <c r="J346" s="22">
        <v>29.43</v>
      </c>
      <c r="K346" s="22">
        <v>33.07</v>
      </c>
      <c r="L346" s="22">
        <v>38.04</v>
      </c>
      <c r="O346" s="108">
        <f t="shared" si="10"/>
        <v>29.866800000000001</v>
      </c>
      <c r="P346" s="108">
        <f t="shared" si="11"/>
        <v>31.322800000000001</v>
      </c>
    </row>
    <row r="347" spans="1:16" x14ac:dyDescent="0.25">
      <c r="A347" t="s">
        <v>94</v>
      </c>
      <c r="B347" t="s">
        <v>95</v>
      </c>
      <c r="C347" s="1" t="s">
        <v>791</v>
      </c>
      <c r="D347" t="s">
        <v>792</v>
      </c>
      <c r="E347" s="22">
        <v>33.28</v>
      </c>
      <c r="F347" s="20">
        <v>69230</v>
      </c>
      <c r="G347" s="21">
        <v>4</v>
      </c>
      <c r="H347" s="22">
        <v>19.79</v>
      </c>
      <c r="I347" s="22">
        <v>22.74</v>
      </c>
      <c r="J347" s="22">
        <v>26.53</v>
      </c>
      <c r="K347" s="22">
        <v>36.340000000000003</v>
      </c>
      <c r="L347" s="22">
        <v>72.55</v>
      </c>
      <c r="O347" s="108">
        <f t="shared" si="10"/>
        <v>27.707200000000004</v>
      </c>
      <c r="P347" s="108">
        <f t="shared" si="11"/>
        <v>31.631200000000003</v>
      </c>
    </row>
    <row r="348" spans="1:16" x14ac:dyDescent="0.25">
      <c r="A348" t="s">
        <v>94</v>
      </c>
      <c r="B348" t="s">
        <v>95</v>
      </c>
      <c r="C348" s="1" t="s">
        <v>793</v>
      </c>
      <c r="D348" t="s">
        <v>794</v>
      </c>
      <c r="E348" s="22">
        <v>41.22</v>
      </c>
      <c r="F348" s="20">
        <v>85740</v>
      </c>
      <c r="G348" s="21">
        <v>3.1</v>
      </c>
      <c r="H348" s="22">
        <v>24.74</v>
      </c>
      <c r="I348" s="22">
        <v>29.25</v>
      </c>
      <c r="J348" s="22">
        <v>37.729999999999997</v>
      </c>
      <c r="K348" s="22">
        <v>49.48</v>
      </c>
      <c r="L348" s="22">
        <v>59.32</v>
      </c>
      <c r="O348" s="108">
        <f t="shared" si="10"/>
        <v>39.14</v>
      </c>
      <c r="P348" s="108">
        <f t="shared" si="11"/>
        <v>43.839999999999996</v>
      </c>
    </row>
    <row r="349" spans="1:16" x14ac:dyDescent="0.25">
      <c r="A349" t="s">
        <v>94</v>
      </c>
      <c r="B349" t="s">
        <v>95</v>
      </c>
      <c r="C349" s="1" t="s">
        <v>795</v>
      </c>
      <c r="D349" t="s">
        <v>796</v>
      </c>
      <c r="E349" s="22" t="s">
        <v>102</v>
      </c>
      <c r="F349" s="20">
        <v>66550</v>
      </c>
      <c r="G349" s="21">
        <v>4.3</v>
      </c>
      <c r="H349" s="22" t="s">
        <v>102</v>
      </c>
      <c r="I349" s="22" t="s">
        <v>102</v>
      </c>
      <c r="J349" s="22" t="s">
        <v>102</v>
      </c>
      <c r="K349" s="22" t="s">
        <v>102</v>
      </c>
      <c r="L349" s="22" t="s">
        <v>102</v>
      </c>
      <c r="O349" s="108" t="e">
        <f t="shared" si="10"/>
        <v>#NUM!</v>
      </c>
      <c r="P349" s="108" t="e">
        <f t="shared" si="11"/>
        <v>#NUM!</v>
      </c>
    </row>
    <row r="350" spans="1:16" x14ac:dyDescent="0.25">
      <c r="A350" t="s">
        <v>94</v>
      </c>
      <c r="B350" t="s">
        <v>95</v>
      </c>
      <c r="C350" s="1" t="s">
        <v>797</v>
      </c>
      <c r="D350" t="s">
        <v>798</v>
      </c>
      <c r="E350" s="22">
        <v>47.99</v>
      </c>
      <c r="F350" s="20">
        <v>99810</v>
      </c>
      <c r="G350" s="21">
        <v>7.3</v>
      </c>
      <c r="H350" s="22">
        <v>31.8</v>
      </c>
      <c r="I350" s="22">
        <v>37.22</v>
      </c>
      <c r="J350" s="22">
        <v>46.1</v>
      </c>
      <c r="K350" s="22">
        <v>59.89</v>
      </c>
      <c r="L350" s="22">
        <v>65.709999999999994</v>
      </c>
      <c r="O350" s="108">
        <f t="shared" si="10"/>
        <v>47.754800000000003</v>
      </c>
      <c r="P350" s="108">
        <f t="shared" si="11"/>
        <v>53.270800000000001</v>
      </c>
    </row>
    <row r="351" spans="1:16" x14ac:dyDescent="0.25">
      <c r="A351" t="s">
        <v>94</v>
      </c>
      <c r="B351" t="s">
        <v>95</v>
      </c>
      <c r="C351" s="1" t="s">
        <v>799</v>
      </c>
      <c r="D351" t="s">
        <v>800</v>
      </c>
      <c r="E351" s="22">
        <v>26.18</v>
      </c>
      <c r="F351" s="20">
        <v>54460</v>
      </c>
      <c r="G351" s="21">
        <v>3.6</v>
      </c>
      <c r="H351" s="22">
        <v>18.399999999999999</v>
      </c>
      <c r="I351" s="22">
        <v>19.809999999999999</v>
      </c>
      <c r="J351" s="22">
        <v>26.75</v>
      </c>
      <c r="K351" s="22">
        <v>29.45</v>
      </c>
      <c r="L351" s="22">
        <v>35.659999999999997</v>
      </c>
      <c r="O351" s="108">
        <f t="shared" si="10"/>
        <v>27.074000000000002</v>
      </c>
      <c r="P351" s="108">
        <f t="shared" si="11"/>
        <v>28.154</v>
      </c>
    </row>
    <row r="352" spans="1:16" x14ac:dyDescent="0.25">
      <c r="A352" t="s">
        <v>94</v>
      </c>
      <c r="B352" t="s">
        <v>95</v>
      </c>
      <c r="C352" s="1" t="s">
        <v>801</v>
      </c>
      <c r="D352" t="s">
        <v>802</v>
      </c>
      <c r="E352" s="22">
        <v>36.31</v>
      </c>
      <c r="F352" s="20">
        <v>75520</v>
      </c>
      <c r="G352" s="21">
        <v>6</v>
      </c>
      <c r="H352" s="22">
        <v>18.95</v>
      </c>
      <c r="I352" s="22">
        <v>22</v>
      </c>
      <c r="J352" s="22">
        <v>34.76</v>
      </c>
      <c r="K352" s="22">
        <v>44.41</v>
      </c>
      <c r="L352" s="22">
        <v>62.14</v>
      </c>
      <c r="O352" s="108">
        <f t="shared" si="10"/>
        <v>35.917999999999999</v>
      </c>
      <c r="P352" s="108">
        <f t="shared" si="11"/>
        <v>39.777999999999999</v>
      </c>
    </row>
    <row r="353" spans="1:16" x14ac:dyDescent="0.25">
      <c r="A353" t="s">
        <v>94</v>
      </c>
      <c r="B353" t="s">
        <v>95</v>
      </c>
      <c r="C353" s="1" t="s">
        <v>803</v>
      </c>
      <c r="D353" t="s">
        <v>804</v>
      </c>
      <c r="E353" s="22">
        <v>20.66</v>
      </c>
      <c r="F353" s="20">
        <v>42970</v>
      </c>
      <c r="G353" s="21">
        <v>0.6</v>
      </c>
      <c r="H353" s="22">
        <v>17.510000000000002</v>
      </c>
      <c r="I353" s="22">
        <v>18</v>
      </c>
      <c r="J353" s="22">
        <v>18.22</v>
      </c>
      <c r="K353" s="22">
        <v>22.12</v>
      </c>
      <c r="L353" s="22">
        <v>26.74</v>
      </c>
      <c r="O353" s="108">
        <f t="shared" si="10"/>
        <v>18.687999999999999</v>
      </c>
      <c r="P353" s="108">
        <f t="shared" si="11"/>
        <v>20.248000000000001</v>
      </c>
    </row>
    <row r="354" spans="1:16" s="111" customFormat="1" x14ac:dyDescent="0.25">
      <c r="A354" s="111" t="s">
        <v>94</v>
      </c>
      <c r="B354" s="111" t="s">
        <v>95</v>
      </c>
      <c r="C354" s="112" t="s">
        <v>805</v>
      </c>
      <c r="D354" s="111" t="s">
        <v>806</v>
      </c>
      <c r="E354" s="113">
        <v>18.54</v>
      </c>
      <c r="F354" s="114">
        <v>38550</v>
      </c>
      <c r="G354" s="115">
        <v>0.3</v>
      </c>
      <c r="H354" s="113">
        <v>17.309999999999999</v>
      </c>
      <c r="I354" s="113">
        <v>18</v>
      </c>
      <c r="J354" s="113">
        <v>18</v>
      </c>
      <c r="K354" s="113">
        <v>18.22</v>
      </c>
      <c r="L354" s="113">
        <v>20.7</v>
      </c>
      <c r="O354" s="116">
        <f t="shared" si="10"/>
        <v>18.026399999999999</v>
      </c>
      <c r="P354" s="116">
        <f t="shared" si="11"/>
        <v>18.1144</v>
      </c>
    </row>
    <row r="355" spans="1:16" s="111" customFormat="1" x14ac:dyDescent="0.25">
      <c r="A355" s="111" t="s">
        <v>94</v>
      </c>
      <c r="B355" s="111" t="s">
        <v>95</v>
      </c>
      <c r="C355" s="112" t="s">
        <v>807</v>
      </c>
      <c r="D355" s="111" t="s">
        <v>808</v>
      </c>
      <c r="E355" s="113">
        <v>21.51</v>
      </c>
      <c r="F355" s="114">
        <v>44750</v>
      </c>
      <c r="G355" s="115">
        <v>0.8</v>
      </c>
      <c r="H355" s="113">
        <v>17.71</v>
      </c>
      <c r="I355" s="113">
        <v>18.739999999999998</v>
      </c>
      <c r="J355" s="113">
        <v>21.25</v>
      </c>
      <c r="K355" s="113">
        <v>22.65</v>
      </c>
      <c r="L355" s="113">
        <v>25.62</v>
      </c>
      <c r="O355" s="116">
        <f t="shared" si="10"/>
        <v>21.417999999999999</v>
      </c>
      <c r="P355" s="116">
        <f t="shared" si="11"/>
        <v>21.977999999999998</v>
      </c>
    </row>
    <row r="356" spans="1:16" x14ac:dyDescent="0.25">
      <c r="A356" t="s">
        <v>94</v>
      </c>
      <c r="B356" t="s">
        <v>95</v>
      </c>
      <c r="C356" s="1" t="s">
        <v>809</v>
      </c>
      <c r="D356" t="s">
        <v>810</v>
      </c>
      <c r="E356" s="22">
        <v>19.52</v>
      </c>
      <c r="F356" s="20">
        <v>40610</v>
      </c>
      <c r="G356" s="21">
        <v>0.5</v>
      </c>
      <c r="H356" s="22">
        <v>16.62</v>
      </c>
      <c r="I356" s="22">
        <v>17.43</v>
      </c>
      <c r="J356" s="22">
        <v>18.39</v>
      </c>
      <c r="K356" s="22">
        <v>20.6</v>
      </c>
      <c r="L356" s="22">
        <v>22.87</v>
      </c>
      <c r="O356" s="108">
        <f t="shared" si="10"/>
        <v>18.655200000000001</v>
      </c>
      <c r="P356" s="108">
        <f t="shared" si="11"/>
        <v>19.539200000000001</v>
      </c>
    </row>
    <row r="357" spans="1:16" x14ac:dyDescent="0.25">
      <c r="A357" t="s">
        <v>94</v>
      </c>
      <c r="B357" t="s">
        <v>95</v>
      </c>
      <c r="C357" s="1" t="s">
        <v>811</v>
      </c>
      <c r="D357" t="s">
        <v>812</v>
      </c>
      <c r="E357" s="22">
        <v>24.04</v>
      </c>
      <c r="F357" s="20">
        <v>50010</v>
      </c>
      <c r="G357" s="21">
        <v>0.5</v>
      </c>
      <c r="H357" s="22">
        <v>19.82</v>
      </c>
      <c r="I357" s="22">
        <v>20.7</v>
      </c>
      <c r="J357" s="22">
        <v>23.29</v>
      </c>
      <c r="K357" s="22">
        <v>27.06</v>
      </c>
      <c r="L357" s="22">
        <v>29.7</v>
      </c>
      <c r="O357" s="108">
        <f t="shared" si="10"/>
        <v>23.7424</v>
      </c>
      <c r="P357" s="108">
        <f t="shared" si="11"/>
        <v>25.250399999999999</v>
      </c>
    </row>
    <row r="358" spans="1:16" s="159" customFormat="1" x14ac:dyDescent="0.25">
      <c r="A358" s="159" t="s">
        <v>94</v>
      </c>
      <c r="B358" s="159" t="s">
        <v>95</v>
      </c>
      <c r="C358" s="160" t="s">
        <v>813</v>
      </c>
      <c r="D358" s="159" t="s">
        <v>814</v>
      </c>
      <c r="E358" s="161">
        <v>33.130000000000003</v>
      </c>
      <c r="F358" s="162">
        <v>68920</v>
      </c>
      <c r="G358" s="163">
        <v>1.9</v>
      </c>
      <c r="H358" s="161">
        <v>24.59</v>
      </c>
      <c r="I358" s="161">
        <v>29.15</v>
      </c>
      <c r="J358" s="161">
        <v>34.69</v>
      </c>
      <c r="K358" s="161">
        <v>37.39</v>
      </c>
      <c r="L358" s="161">
        <v>39.619999999999997</v>
      </c>
      <c r="O358" s="164">
        <f t="shared" si="10"/>
        <v>35.013999999999996</v>
      </c>
      <c r="P358" s="164">
        <f t="shared" si="11"/>
        <v>36.094000000000001</v>
      </c>
    </row>
    <row r="359" spans="1:16" x14ac:dyDescent="0.25">
      <c r="A359" t="s">
        <v>94</v>
      </c>
      <c r="B359" t="s">
        <v>95</v>
      </c>
      <c r="C359" s="1" t="s">
        <v>815</v>
      </c>
      <c r="D359" t="s">
        <v>816</v>
      </c>
      <c r="E359" s="22">
        <v>19.850000000000001</v>
      </c>
      <c r="F359" s="20">
        <v>41290</v>
      </c>
      <c r="G359" s="21">
        <v>7.6</v>
      </c>
      <c r="H359" s="22">
        <v>15.13</v>
      </c>
      <c r="I359" s="22">
        <v>15.13</v>
      </c>
      <c r="J359" s="22">
        <v>20.51</v>
      </c>
      <c r="K359" s="22">
        <v>23.42</v>
      </c>
      <c r="L359" s="22">
        <v>23.43</v>
      </c>
      <c r="O359" s="125">
        <f t="shared" si="10"/>
        <v>20.859200000000001</v>
      </c>
      <c r="P359" s="125">
        <f t="shared" si="11"/>
        <v>22.023200000000003</v>
      </c>
    </row>
    <row r="360" spans="1:16" s="159" customFormat="1" x14ac:dyDescent="0.25">
      <c r="A360" s="159" t="s">
        <v>94</v>
      </c>
      <c r="B360" s="159" t="s">
        <v>95</v>
      </c>
      <c r="C360" s="160" t="s">
        <v>817</v>
      </c>
      <c r="D360" s="159" t="s">
        <v>818</v>
      </c>
      <c r="E360" s="161">
        <v>34.29</v>
      </c>
      <c r="F360" s="162">
        <v>71320</v>
      </c>
      <c r="G360" s="163">
        <v>1.3</v>
      </c>
      <c r="H360" s="161">
        <v>28.04</v>
      </c>
      <c r="I360" s="161">
        <v>30.04</v>
      </c>
      <c r="J360" s="161">
        <v>36.130000000000003</v>
      </c>
      <c r="K360" s="161">
        <v>38.03</v>
      </c>
      <c r="L360" s="161">
        <v>40.159999999999997</v>
      </c>
      <c r="O360" s="164">
        <f t="shared" si="10"/>
        <v>36.358000000000004</v>
      </c>
      <c r="P360" s="164">
        <f t="shared" si="11"/>
        <v>37.118000000000002</v>
      </c>
    </row>
    <row r="361" spans="1:16" s="111" customFormat="1" x14ac:dyDescent="0.25">
      <c r="A361" s="111" t="s">
        <v>94</v>
      </c>
      <c r="B361" s="111" t="s">
        <v>95</v>
      </c>
      <c r="C361" s="112" t="s">
        <v>819</v>
      </c>
      <c r="D361" s="111" t="s">
        <v>820</v>
      </c>
      <c r="E361" s="113">
        <v>19.59</v>
      </c>
      <c r="F361" s="114">
        <v>40740</v>
      </c>
      <c r="G361" s="115">
        <v>1.3</v>
      </c>
      <c r="H361" s="113">
        <v>15.02</v>
      </c>
      <c r="I361" s="113">
        <v>17.22</v>
      </c>
      <c r="J361" s="113">
        <v>18.059999999999999</v>
      </c>
      <c r="K361" s="113">
        <v>21.65</v>
      </c>
      <c r="L361" s="113">
        <v>25.13</v>
      </c>
      <c r="O361" s="116">
        <f t="shared" si="10"/>
        <v>18.4908</v>
      </c>
      <c r="P361" s="116">
        <f t="shared" si="11"/>
        <v>19.9268</v>
      </c>
    </row>
    <row r="362" spans="1:16" x14ac:dyDescent="0.25">
      <c r="A362" t="s">
        <v>94</v>
      </c>
      <c r="B362" t="s">
        <v>95</v>
      </c>
      <c r="C362" s="1" t="s">
        <v>821</v>
      </c>
      <c r="D362" t="s">
        <v>822</v>
      </c>
      <c r="E362" s="22">
        <v>32.21</v>
      </c>
      <c r="F362" s="20">
        <v>66990</v>
      </c>
      <c r="G362" s="21">
        <v>4</v>
      </c>
      <c r="H362" s="22">
        <v>16.57</v>
      </c>
      <c r="I362" s="22">
        <v>23.72</v>
      </c>
      <c r="J362" s="22">
        <v>29.46</v>
      </c>
      <c r="K362" s="22">
        <v>40.68</v>
      </c>
      <c r="L362" s="22">
        <v>48.64</v>
      </c>
      <c r="O362" s="108">
        <f t="shared" si="10"/>
        <v>30.806400000000004</v>
      </c>
      <c r="P362" s="108">
        <f t="shared" si="11"/>
        <v>35.294400000000003</v>
      </c>
    </row>
    <row r="363" spans="1:16" x14ac:dyDescent="0.25">
      <c r="A363" t="s">
        <v>94</v>
      </c>
      <c r="B363" t="s">
        <v>95</v>
      </c>
      <c r="C363" s="1" t="s">
        <v>823</v>
      </c>
      <c r="D363" t="s">
        <v>824</v>
      </c>
      <c r="E363" s="22">
        <v>27.31</v>
      </c>
      <c r="F363" s="20">
        <v>56810</v>
      </c>
      <c r="G363" s="21">
        <v>2.5</v>
      </c>
      <c r="H363" s="22">
        <v>22.25</v>
      </c>
      <c r="I363" s="22">
        <v>22.94</v>
      </c>
      <c r="J363" s="22">
        <v>28.3</v>
      </c>
      <c r="K363" s="22">
        <v>30.44</v>
      </c>
      <c r="L363" s="22">
        <v>34.56</v>
      </c>
      <c r="O363" s="108">
        <f t="shared" si="10"/>
        <v>28.556800000000003</v>
      </c>
      <c r="P363" s="108">
        <f t="shared" si="11"/>
        <v>29.412800000000001</v>
      </c>
    </row>
    <row r="364" spans="1:16" x14ac:dyDescent="0.25">
      <c r="A364" t="s">
        <v>94</v>
      </c>
      <c r="B364" t="s">
        <v>95</v>
      </c>
      <c r="C364" s="1" t="s">
        <v>825</v>
      </c>
      <c r="D364" t="s">
        <v>826</v>
      </c>
      <c r="E364" s="22">
        <v>23.35</v>
      </c>
      <c r="F364" s="20">
        <v>48570</v>
      </c>
      <c r="G364" s="21">
        <v>0.7</v>
      </c>
      <c r="H364" s="22">
        <v>18.649999999999999</v>
      </c>
      <c r="I364" s="22">
        <v>21.07</v>
      </c>
      <c r="J364" s="22">
        <v>22.97</v>
      </c>
      <c r="K364" s="22">
        <v>24.92</v>
      </c>
      <c r="L364" s="22">
        <v>28.51</v>
      </c>
      <c r="O364" s="108">
        <f t="shared" si="10"/>
        <v>23.204000000000001</v>
      </c>
      <c r="P364" s="108">
        <f t="shared" si="11"/>
        <v>23.984000000000002</v>
      </c>
    </row>
    <row r="365" spans="1:16" x14ac:dyDescent="0.25">
      <c r="A365" t="s">
        <v>94</v>
      </c>
      <c r="B365" t="s">
        <v>95</v>
      </c>
      <c r="C365" s="1" t="s">
        <v>827</v>
      </c>
      <c r="D365" t="s">
        <v>828</v>
      </c>
      <c r="E365" s="22">
        <v>25.03</v>
      </c>
      <c r="F365" s="20">
        <v>52070</v>
      </c>
      <c r="G365" s="21">
        <v>1.1000000000000001</v>
      </c>
      <c r="H365" s="22">
        <v>18.010000000000002</v>
      </c>
      <c r="I365" s="22">
        <v>20.77</v>
      </c>
      <c r="J365" s="22">
        <v>23.83</v>
      </c>
      <c r="K365" s="22">
        <v>28.86</v>
      </c>
      <c r="L365" s="22">
        <v>33.57</v>
      </c>
      <c r="O365" s="108">
        <f t="shared" si="10"/>
        <v>24.433599999999998</v>
      </c>
      <c r="P365" s="108">
        <f t="shared" si="11"/>
        <v>26.445599999999999</v>
      </c>
    </row>
    <row r="366" spans="1:16" x14ac:dyDescent="0.25">
      <c r="A366" t="s">
        <v>94</v>
      </c>
      <c r="B366" t="s">
        <v>95</v>
      </c>
      <c r="C366" s="1" t="s">
        <v>829</v>
      </c>
      <c r="D366" t="s">
        <v>830</v>
      </c>
      <c r="E366" s="22">
        <v>21.34</v>
      </c>
      <c r="F366" s="20">
        <v>44400</v>
      </c>
      <c r="G366" s="21">
        <v>2.2999999999999998</v>
      </c>
      <c r="H366" s="22">
        <v>17.07</v>
      </c>
      <c r="I366" s="22">
        <v>19.55</v>
      </c>
      <c r="J366" s="22">
        <v>20.76</v>
      </c>
      <c r="K366" s="22">
        <v>21.29</v>
      </c>
      <c r="L366" s="22">
        <v>26.41</v>
      </c>
      <c r="O366" s="108">
        <f t="shared" si="10"/>
        <v>20.823600000000003</v>
      </c>
      <c r="P366" s="108">
        <f t="shared" si="11"/>
        <v>21.035599999999999</v>
      </c>
    </row>
    <row r="367" spans="1:16" x14ac:dyDescent="0.25">
      <c r="A367" t="s">
        <v>94</v>
      </c>
      <c r="B367" t="s">
        <v>95</v>
      </c>
      <c r="C367" s="1" t="s">
        <v>831</v>
      </c>
      <c r="D367" t="s">
        <v>832</v>
      </c>
      <c r="E367" s="22">
        <v>19.48</v>
      </c>
      <c r="F367" s="20">
        <v>40520</v>
      </c>
      <c r="G367" s="21">
        <v>2.9</v>
      </c>
      <c r="H367" s="22">
        <v>16.39</v>
      </c>
      <c r="I367" s="22">
        <v>17.34</v>
      </c>
      <c r="J367" s="22">
        <v>18.02</v>
      </c>
      <c r="K367" s="22">
        <v>19.52</v>
      </c>
      <c r="L367" s="22">
        <v>26.07</v>
      </c>
      <c r="O367" s="108">
        <f t="shared" si="10"/>
        <v>18.2</v>
      </c>
      <c r="P367" s="108">
        <f t="shared" si="11"/>
        <v>18.8</v>
      </c>
    </row>
    <row r="368" spans="1:16" x14ac:dyDescent="0.25">
      <c r="A368" t="s">
        <v>94</v>
      </c>
      <c r="B368" t="s">
        <v>95</v>
      </c>
      <c r="C368" s="1" t="s">
        <v>833</v>
      </c>
      <c r="D368" t="s">
        <v>834</v>
      </c>
      <c r="E368" s="22">
        <v>23.12</v>
      </c>
      <c r="F368" s="20">
        <v>48090</v>
      </c>
      <c r="G368" s="21">
        <v>1.9</v>
      </c>
      <c r="H368" s="22">
        <v>17.53</v>
      </c>
      <c r="I368" s="22">
        <v>17.91</v>
      </c>
      <c r="J368" s="22">
        <v>21.37</v>
      </c>
      <c r="K368" s="22">
        <v>25.7</v>
      </c>
      <c r="L368" s="22">
        <v>30.28</v>
      </c>
      <c r="O368" s="108">
        <f t="shared" si="10"/>
        <v>21.889600000000002</v>
      </c>
      <c r="P368" s="108">
        <f t="shared" si="11"/>
        <v>23.621600000000001</v>
      </c>
    </row>
    <row r="369" spans="1:16" x14ac:dyDescent="0.25">
      <c r="A369" t="s">
        <v>94</v>
      </c>
      <c r="B369" t="s">
        <v>95</v>
      </c>
      <c r="C369" s="1" t="s">
        <v>835</v>
      </c>
      <c r="D369" t="s">
        <v>836</v>
      </c>
      <c r="E369" s="22">
        <v>23.34</v>
      </c>
      <c r="F369" s="20">
        <v>48540</v>
      </c>
      <c r="G369" s="21">
        <v>0.5</v>
      </c>
      <c r="H369" s="22">
        <v>18.809999999999999</v>
      </c>
      <c r="I369" s="22">
        <v>20.92</v>
      </c>
      <c r="J369" s="22">
        <v>22.7</v>
      </c>
      <c r="K369" s="22">
        <v>25.21</v>
      </c>
      <c r="L369" s="22">
        <v>28</v>
      </c>
      <c r="O369" s="108">
        <f t="shared" si="10"/>
        <v>23.001200000000001</v>
      </c>
      <c r="P369" s="108">
        <f t="shared" si="11"/>
        <v>24.005199999999999</v>
      </c>
    </row>
    <row r="370" spans="1:16" s="111" customFormat="1" x14ac:dyDescent="0.25">
      <c r="A370" s="111" t="s">
        <v>94</v>
      </c>
      <c r="B370" s="111" t="s">
        <v>95</v>
      </c>
      <c r="C370" s="112" t="s">
        <v>837</v>
      </c>
      <c r="D370" s="111" t="s">
        <v>838</v>
      </c>
      <c r="E370" s="113">
        <v>25.99</v>
      </c>
      <c r="F370" s="114">
        <v>54070</v>
      </c>
      <c r="G370" s="115">
        <v>2.8</v>
      </c>
      <c r="H370" s="113">
        <v>18.059999999999999</v>
      </c>
      <c r="I370" s="113">
        <v>20.32</v>
      </c>
      <c r="J370" s="113">
        <v>23.99</v>
      </c>
      <c r="K370" s="113">
        <v>29.33</v>
      </c>
      <c r="L370" s="113">
        <v>36.479999999999997</v>
      </c>
      <c r="O370" s="116">
        <f t="shared" si="10"/>
        <v>24.630800000000001</v>
      </c>
      <c r="P370" s="116">
        <f t="shared" si="11"/>
        <v>26.7668</v>
      </c>
    </row>
    <row r="371" spans="1:16" x14ac:dyDescent="0.25">
      <c r="A371" t="s">
        <v>94</v>
      </c>
      <c r="B371" t="s">
        <v>95</v>
      </c>
      <c r="C371" s="1" t="s">
        <v>839</v>
      </c>
      <c r="D371" t="s">
        <v>840</v>
      </c>
      <c r="E371" s="22">
        <v>32.11</v>
      </c>
      <c r="F371" s="20">
        <v>66780</v>
      </c>
      <c r="G371" s="21">
        <v>0.6</v>
      </c>
      <c r="H371" s="22">
        <v>17.7</v>
      </c>
      <c r="I371" s="22">
        <v>20.68</v>
      </c>
      <c r="J371" s="22">
        <v>30.8</v>
      </c>
      <c r="K371" s="22">
        <v>39.81</v>
      </c>
      <c r="L371" s="22">
        <v>49.19</v>
      </c>
      <c r="O371" s="108">
        <f t="shared" si="10"/>
        <v>31.881200000000003</v>
      </c>
      <c r="P371" s="108">
        <f t="shared" si="11"/>
        <v>35.485199999999999</v>
      </c>
    </row>
    <row r="372" spans="1:16" x14ac:dyDescent="0.25">
      <c r="A372" t="s">
        <v>94</v>
      </c>
      <c r="B372" t="s">
        <v>95</v>
      </c>
      <c r="C372" s="1" t="s">
        <v>841</v>
      </c>
      <c r="D372" t="s">
        <v>842</v>
      </c>
      <c r="E372" s="22">
        <v>45.91</v>
      </c>
      <c r="F372" s="20">
        <v>95490</v>
      </c>
      <c r="G372" s="21">
        <v>0.1</v>
      </c>
      <c r="H372" s="22">
        <v>37.770000000000003</v>
      </c>
      <c r="I372" s="22">
        <v>41.09</v>
      </c>
      <c r="J372" s="22">
        <v>46.37</v>
      </c>
      <c r="K372" s="22">
        <v>47.7</v>
      </c>
      <c r="L372" s="22">
        <v>56.94</v>
      </c>
      <c r="O372" s="108">
        <f t="shared" si="10"/>
        <v>46.529599999999995</v>
      </c>
      <c r="P372" s="108">
        <f t="shared" si="11"/>
        <v>47.061599999999999</v>
      </c>
    </row>
    <row r="373" spans="1:16" x14ac:dyDescent="0.25">
      <c r="A373" t="s">
        <v>94</v>
      </c>
      <c r="B373" t="s">
        <v>95</v>
      </c>
      <c r="C373" s="1" t="s">
        <v>843</v>
      </c>
      <c r="D373" t="s">
        <v>844</v>
      </c>
      <c r="E373" s="22">
        <v>51.91</v>
      </c>
      <c r="F373" s="20">
        <v>107960</v>
      </c>
      <c r="G373" s="21">
        <v>0.6</v>
      </c>
      <c r="H373" s="22">
        <v>36.26</v>
      </c>
      <c r="I373" s="22">
        <v>41.19</v>
      </c>
      <c r="J373" s="22">
        <v>46.82</v>
      </c>
      <c r="K373" s="22">
        <v>61.96</v>
      </c>
      <c r="L373" s="22">
        <v>71.12</v>
      </c>
      <c r="O373" s="108">
        <f t="shared" si="10"/>
        <v>48.636800000000001</v>
      </c>
      <c r="P373" s="108">
        <f t="shared" si="11"/>
        <v>54.692799999999998</v>
      </c>
    </row>
    <row r="374" spans="1:16" x14ac:dyDescent="0.25">
      <c r="A374" t="s">
        <v>94</v>
      </c>
      <c r="B374" t="s">
        <v>95</v>
      </c>
      <c r="C374" s="1" t="s">
        <v>845</v>
      </c>
      <c r="D374" t="s">
        <v>846</v>
      </c>
      <c r="E374" s="22">
        <v>48.9</v>
      </c>
      <c r="F374" s="20">
        <v>101700</v>
      </c>
      <c r="G374" s="21">
        <v>0.7</v>
      </c>
      <c r="H374" s="22">
        <v>37.14</v>
      </c>
      <c r="I374" s="22">
        <v>40.4</v>
      </c>
      <c r="J374" s="22">
        <v>46.75</v>
      </c>
      <c r="K374" s="22">
        <v>56.87</v>
      </c>
      <c r="L374" s="22">
        <v>67.59</v>
      </c>
      <c r="O374" s="108">
        <f t="shared" si="10"/>
        <v>47.964399999999998</v>
      </c>
      <c r="P374" s="108">
        <f t="shared" si="11"/>
        <v>52.0124</v>
      </c>
    </row>
    <row r="375" spans="1:16" x14ac:dyDescent="0.25">
      <c r="A375" t="s">
        <v>94</v>
      </c>
      <c r="B375" t="s">
        <v>95</v>
      </c>
      <c r="C375" s="1" t="s">
        <v>847</v>
      </c>
      <c r="D375" t="s">
        <v>848</v>
      </c>
      <c r="E375" s="22">
        <v>29.3</v>
      </c>
      <c r="F375" s="20">
        <v>60950</v>
      </c>
      <c r="G375" s="21">
        <v>2.6</v>
      </c>
      <c r="H375" s="22">
        <v>21.17</v>
      </c>
      <c r="I375" s="22">
        <v>22.78</v>
      </c>
      <c r="J375" s="22">
        <v>23.42</v>
      </c>
      <c r="K375" s="22">
        <v>32.07</v>
      </c>
      <c r="L375" s="22">
        <v>43.17</v>
      </c>
      <c r="O375" s="108">
        <f t="shared" si="10"/>
        <v>24.458000000000002</v>
      </c>
      <c r="P375" s="108">
        <f t="shared" si="11"/>
        <v>27.917999999999999</v>
      </c>
    </row>
    <row r="376" spans="1:16" x14ac:dyDescent="0.25">
      <c r="A376" t="s">
        <v>94</v>
      </c>
      <c r="B376" t="s">
        <v>95</v>
      </c>
      <c r="C376" s="1" t="s">
        <v>849</v>
      </c>
      <c r="D376" t="s">
        <v>850</v>
      </c>
      <c r="E376" s="22">
        <v>35.35</v>
      </c>
      <c r="F376" s="20">
        <v>73530</v>
      </c>
      <c r="G376" s="21">
        <v>14</v>
      </c>
      <c r="H376" s="22">
        <v>17.78</v>
      </c>
      <c r="I376" s="22">
        <v>19</v>
      </c>
      <c r="J376" s="22">
        <v>39.409999999999997</v>
      </c>
      <c r="K376" s="22">
        <v>46.9</v>
      </c>
      <c r="L376" s="22">
        <v>51.35</v>
      </c>
      <c r="O376" s="108">
        <f t="shared" si="10"/>
        <v>40.308799999999998</v>
      </c>
      <c r="P376" s="108">
        <f t="shared" si="11"/>
        <v>43.3048</v>
      </c>
    </row>
    <row r="377" spans="1:16" x14ac:dyDescent="0.25">
      <c r="A377" t="s">
        <v>94</v>
      </c>
      <c r="B377" t="s">
        <v>95</v>
      </c>
      <c r="C377" s="1" t="s">
        <v>851</v>
      </c>
      <c r="D377" t="s">
        <v>852</v>
      </c>
      <c r="E377" s="22">
        <v>34.78</v>
      </c>
      <c r="F377" s="20">
        <v>72330</v>
      </c>
      <c r="G377" s="21">
        <v>1</v>
      </c>
      <c r="H377" s="22">
        <v>24.33</v>
      </c>
      <c r="I377" s="22">
        <v>30.63</v>
      </c>
      <c r="J377" s="22">
        <v>33.78</v>
      </c>
      <c r="K377" s="22">
        <v>36.75</v>
      </c>
      <c r="L377" s="22">
        <v>46.95</v>
      </c>
      <c r="O377" s="108">
        <f t="shared" si="10"/>
        <v>34.136400000000002</v>
      </c>
      <c r="P377" s="108">
        <f t="shared" si="11"/>
        <v>35.324399999999997</v>
      </c>
    </row>
    <row r="378" spans="1:16" x14ac:dyDescent="0.25">
      <c r="A378" t="s">
        <v>94</v>
      </c>
      <c r="B378" t="s">
        <v>95</v>
      </c>
      <c r="C378" s="1" t="s">
        <v>853</v>
      </c>
      <c r="D378" t="s">
        <v>854</v>
      </c>
      <c r="E378" s="22">
        <v>35.78</v>
      </c>
      <c r="F378" s="20">
        <v>74420</v>
      </c>
      <c r="G378" s="21">
        <v>3.5</v>
      </c>
      <c r="H378" s="22">
        <v>23.01</v>
      </c>
      <c r="I378" s="22">
        <v>23.68</v>
      </c>
      <c r="J378" s="22">
        <v>33.700000000000003</v>
      </c>
      <c r="K378" s="22">
        <v>45.68</v>
      </c>
      <c r="L378" s="22">
        <v>52.68</v>
      </c>
      <c r="O378" s="108">
        <f t="shared" si="10"/>
        <v>35.137600000000006</v>
      </c>
      <c r="P378" s="108">
        <f t="shared" si="11"/>
        <v>39.929600000000001</v>
      </c>
    </row>
    <row r="379" spans="1:16" x14ac:dyDescent="0.25">
      <c r="A379" t="s">
        <v>94</v>
      </c>
      <c r="B379" t="s">
        <v>95</v>
      </c>
      <c r="C379" s="1" t="s">
        <v>855</v>
      </c>
      <c r="D379" t="s">
        <v>856</v>
      </c>
      <c r="E379" s="22">
        <v>34.89</v>
      </c>
      <c r="F379" s="20">
        <v>72560</v>
      </c>
      <c r="G379" s="21">
        <v>0</v>
      </c>
      <c r="H379" s="22">
        <v>23.25</v>
      </c>
      <c r="I379" s="22">
        <v>25.95</v>
      </c>
      <c r="J379" s="22">
        <v>34.6</v>
      </c>
      <c r="K379" s="22">
        <v>43.68</v>
      </c>
      <c r="L379" s="22">
        <v>43.68</v>
      </c>
      <c r="O379" s="108">
        <f t="shared" si="10"/>
        <v>35.689599999999999</v>
      </c>
      <c r="P379" s="108">
        <f t="shared" si="11"/>
        <v>39.321600000000004</v>
      </c>
    </row>
    <row r="380" spans="1:16" x14ac:dyDescent="0.25">
      <c r="A380" t="s">
        <v>94</v>
      </c>
      <c r="B380" t="s">
        <v>95</v>
      </c>
      <c r="C380" s="1" t="s">
        <v>857</v>
      </c>
      <c r="D380" t="s">
        <v>858</v>
      </c>
      <c r="E380" s="22">
        <v>37.14</v>
      </c>
      <c r="F380" s="20">
        <v>77260</v>
      </c>
      <c r="G380" s="21">
        <v>0</v>
      </c>
      <c r="H380" s="22">
        <v>28.62</v>
      </c>
      <c r="I380" s="22">
        <v>32.700000000000003</v>
      </c>
      <c r="J380" s="22">
        <v>37.89</v>
      </c>
      <c r="K380" s="22">
        <v>41.37</v>
      </c>
      <c r="L380" s="22">
        <v>43.53</v>
      </c>
      <c r="O380" s="108">
        <f t="shared" si="10"/>
        <v>38.307600000000001</v>
      </c>
      <c r="P380" s="108">
        <f t="shared" si="11"/>
        <v>39.699599999999997</v>
      </c>
    </row>
    <row r="381" spans="1:16" x14ac:dyDescent="0.25">
      <c r="A381" t="s">
        <v>94</v>
      </c>
      <c r="B381" t="s">
        <v>95</v>
      </c>
      <c r="C381" s="1" t="s">
        <v>859</v>
      </c>
      <c r="D381" t="s">
        <v>860</v>
      </c>
      <c r="E381" s="22">
        <v>54.08</v>
      </c>
      <c r="F381" s="20">
        <v>112480</v>
      </c>
      <c r="G381" s="21">
        <v>0.5</v>
      </c>
      <c r="H381" s="22">
        <v>32.15</v>
      </c>
      <c r="I381" s="22">
        <v>41.05</v>
      </c>
      <c r="J381" s="22">
        <v>48.82</v>
      </c>
      <c r="K381" s="22">
        <v>67.47</v>
      </c>
      <c r="L381" s="22">
        <v>82.12</v>
      </c>
      <c r="O381" s="108">
        <f t="shared" si="10"/>
        <v>51.058</v>
      </c>
      <c r="P381" s="108">
        <f t="shared" si="11"/>
        <v>58.518000000000001</v>
      </c>
    </row>
    <row r="382" spans="1:16" x14ac:dyDescent="0.25">
      <c r="A382" t="s">
        <v>94</v>
      </c>
      <c r="B382" t="s">
        <v>95</v>
      </c>
      <c r="C382" s="1" t="s">
        <v>861</v>
      </c>
      <c r="D382" t="s">
        <v>862</v>
      </c>
      <c r="E382" s="22">
        <v>27.11</v>
      </c>
      <c r="F382" s="20">
        <v>56400</v>
      </c>
      <c r="G382" s="21">
        <v>1.1000000000000001</v>
      </c>
      <c r="H382" s="22">
        <v>18.68</v>
      </c>
      <c r="I382" s="22">
        <v>23.04</v>
      </c>
      <c r="J382" s="22">
        <v>24.62</v>
      </c>
      <c r="K382" s="22">
        <v>31.64</v>
      </c>
      <c r="L382" s="22">
        <v>37.54</v>
      </c>
      <c r="O382" s="108">
        <f t="shared" si="10"/>
        <v>25.462400000000002</v>
      </c>
      <c r="P382" s="108">
        <f t="shared" si="11"/>
        <v>28.270400000000002</v>
      </c>
    </row>
    <row r="383" spans="1:16" x14ac:dyDescent="0.25">
      <c r="A383" t="s">
        <v>94</v>
      </c>
      <c r="B383" t="s">
        <v>95</v>
      </c>
      <c r="C383" s="1" t="s">
        <v>863</v>
      </c>
      <c r="D383" t="s">
        <v>864</v>
      </c>
      <c r="E383" s="22">
        <v>37.869999999999997</v>
      </c>
      <c r="F383" s="20">
        <v>78770</v>
      </c>
      <c r="G383" s="21">
        <v>0.6</v>
      </c>
      <c r="H383" s="22">
        <v>26.09</v>
      </c>
      <c r="I383" s="22">
        <v>31.98</v>
      </c>
      <c r="J383" s="22">
        <v>36.4</v>
      </c>
      <c r="K383" s="22">
        <v>43.14</v>
      </c>
      <c r="L383" s="22">
        <v>51.33</v>
      </c>
      <c r="O383" s="108">
        <f t="shared" si="10"/>
        <v>37.208799999999997</v>
      </c>
      <c r="P383" s="108">
        <f t="shared" si="11"/>
        <v>39.904800000000002</v>
      </c>
    </row>
    <row r="384" spans="1:16" x14ac:dyDescent="0.25">
      <c r="A384" t="s">
        <v>94</v>
      </c>
      <c r="B384" t="s">
        <v>95</v>
      </c>
      <c r="C384" s="1" t="s">
        <v>865</v>
      </c>
      <c r="D384" t="s">
        <v>866</v>
      </c>
      <c r="E384" s="22">
        <v>28.36</v>
      </c>
      <c r="F384" s="20">
        <v>58980</v>
      </c>
      <c r="G384" s="21">
        <v>1.4</v>
      </c>
      <c r="H384" s="22">
        <v>19.09</v>
      </c>
      <c r="I384" s="22">
        <v>21.08</v>
      </c>
      <c r="J384" s="22">
        <v>29.34</v>
      </c>
      <c r="K384" s="22">
        <v>32.659999999999997</v>
      </c>
      <c r="L384" s="22">
        <v>35.049999999999997</v>
      </c>
      <c r="O384" s="108">
        <f t="shared" si="10"/>
        <v>29.738399999999999</v>
      </c>
      <c r="P384" s="108">
        <f t="shared" si="11"/>
        <v>31.066399999999998</v>
      </c>
    </row>
    <row r="385" spans="1:16" x14ac:dyDescent="0.25">
      <c r="A385" t="s">
        <v>94</v>
      </c>
      <c r="B385" t="s">
        <v>95</v>
      </c>
      <c r="C385" s="1" t="s">
        <v>867</v>
      </c>
      <c r="D385" t="s">
        <v>868</v>
      </c>
      <c r="E385" s="22">
        <v>30.84</v>
      </c>
      <c r="F385" s="20">
        <v>64150</v>
      </c>
      <c r="G385" s="21">
        <v>5.7</v>
      </c>
      <c r="H385" s="22">
        <v>19.14</v>
      </c>
      <c r="I385" s="22">
        <v>21.82</v>
      </c>
      <c r="J385" s="22">
        <v>27.85</v>
      </c>
      <c r="K385" s="22">
        <v>32.76</v>
      </c>
      <c r="L385" s="22">
        <v>51.71</v>
      </c>
      <c r="O385" s="108">
        <f t="shared" si="10"/>
        <v>28.439200000000003</v>
      </c>
      <c r="P385" s="108">
        <f t="shared" si="11"/>
        <v>30.403199999999998</v>
      </c>
    </row>
    <row r="386" spans="1:16" x14ac:dyDescent="0.25">
      <c r="A386" t="s">
        <v>94</v>
      </c>
      <c r="B386" t="s">
        <v>95</v>
      </c>
      <c r="C386" s="1" t="s">
        <v>869</v>
      </c>
      <c r="D386" t="s">
        <v>870</v>
      </c>
      <c r="E386" s="22">
        <v>24.92</v>
      </c>
      <c r="F386" s="20">
        <v>51840</v>
      </c>
      <c r="G386" s="21">
        <v>0.7</v>
      </c>
      <c r="H386" s="22">
        <v>20.89</v>
      </c>
      <c r="I386" s="22">
        <v>21.2</v>
      </c>
      <c r="J386" s="22">
        <v>21.86</v>
      </c>
      <c r="K386" s="22">
        <v>28.33</v>
      </c>
      <c r="L386" s="22">
        <v>28.84</v>
      </c>
      <c r="O386" s="108">
        <f t="shared" ref="O386:O449" si="12">_xlfn.PERCENTILE.INC((H386:L386),$W$1)</f>
        <v>22.636399999999998</v>
      </c>
      <c r="P386" s="108">
        <f t="shared" ref="P386:P449" si="13">_xlfn.PERCENTILE.INC((H386:L386),$X$1)</f>
        <v>25.224399999999999</v>
      </c>
    </row>
    <row r="387" spans="1:16" x14ac:dyDescent="0.25">
      <c r="A387" t="s">
        <v>94</v>
      </c>
      <c r="B387" t="s">
        <v>95</v>
      </c>
      <c r="C387" s="1" t="s">
        <v>871</v>
      </c>
      <c r="D387" t="s">
        <v>872</v>
      </c>
      <c r="E387" s="22">
        <v>21.3</v>
      </c>
      <c r="F387" s="20">
        <v>44310</v>
      </c>
      <c r="G387" s="21">
        <v>1.2</v>
      </c>
      <c r="H387" s="22">
        <v>17.11</v>
      </c>
      <c r="I387" s="22">
        <v>18.440000000000001</v>
      </c>
      <c r="J387" s="22">
        <v>19.420000000000002</v>
      </c>
      <c r="K387" s="22">
        <v>22.39</v>
      </c>
      <c r="L387" s="22">
        <v>27.87</v>
      </c>
      <c r="O387" s="108">
        <f t="shared" si="12"/>
        <v>19.776400000000002</v>
      </c>
      <c r="P387" s="108">
        <f t="shared" si="13"/>
        <v>20.964400000000001</v>
      </c>
    </row>
    <row r="388" spans="1:16" x14ac:dyDescent="0.25">
      <c r="A388" t="s">
        <v>94</v>
      </c>
      <c r="B388" t="s">
        <v>95</v>
      </c>
      <c r="C388" s="1" t="s">
        <v>873</v>
      </c>
      <c r="D388" t="s">
        <v>874</v>
      </c>
      <c r="E388" s="22">
        <v>21.32</v>
      </c>
      <c r="F388" s="20">
        <v>44350</v>
      </c>
      <c r="G388" s="21">
        <v>0.6</v>
      </c>
      <c r="H388" s="22">
        <v>15.59</v>
      </c>
      <c r="I388" s="22">
        <v>16.260000000000002</v>
      </c>
      <c r="J388" s="22">
        <v>18.87</v>
      </c>
      <c r="K388" s="22">
        <v>25.1</v>
      </c>
      <c r="L388" s="22">
        <v>30.34</v>
      </c>
      <c r="O388" s="108">
        <f t="shared" si="12"/>
        <v>19.617600000000003</v>
      </c>
      <c r="P388" s="108">
        <f t="shared" si="13"/>
        <v>22.1096</v>
      </c>
    </row>
    <row r="389" spans="1:16" x14ac:dyDescent="0.25">
      <c r="A389" t="s">
        <v>94</v>
      </c>
      <c r="B389" t="s">
        <v>95</v>
      </c>
      <c r="C389" s="1" t="s">
        <v>875</v>
      </c>
      <c r="D389" t="s">
        <v>876</v>
      </c>
      <c r="E389" s="22">
        <v>17.010000000000002</v>
      </c>
      <c r="F389" s="20">
        <v>35380</v>
      </c>
      <c r="G389" s="21">
        <v>0.9</v>
      </c>
      <c r="H389" s="22">
        <v>15</v>
      </c>
      <c r="I389" s="22">
        <v>15.84</v>
      </c>
      <c r="J389" s="22">
        <v>16.920000000000002</v>
      </c>
      <c r="K389" s="22">
        <v>17.7</v>
      </c>
      <c r="L389" s="22">
        <v>18.489999999999998</v>
      </c>
      <c r="O389" s="108">
        <f t="shared" si="12"/>
        <v>17.0136</v>
      </c>
      <c r="P389" s="108">
        <f t="shared" si="13"/>
        <v>17.325600000000001</v>
      </c>
    </row>
    <row r="390" spans="1:16" x14ac:dyDescent="0.25">
      <c r="A390" t="s">
        <v>94</v>
      </c>
      <c r="B390" t="s">
        <v>95</v>
      </c>
      <c r="C390" s="1" t="s">
        <v>877</v>
      </c>
      <c r="D390" t="s">
        <v>878</v>
      </c>
      <c r="E390" s="22">
        <v>31.53</v>
      </c>
      <c r="F390" s="20">
        <v>65590</v>
      </c>
      <c r="G390" s="21">
        <v>0.2</v>
      </c>
      <c r="H390" s="22">
        <v>26.88</v>
      </c>
      <c r="I390" s="22">
        <v>26.88</v>
      </c>
      <c r="J390" s="22">
        <v>31.72</v>
      </c>
      <c r="K390" s="22">
        <v>34.35</v>
      </c>
      <c r="L390" s="22">
        <v>36.97</v>
      </c>
      <c r="O390" s="108">
        <f t="shared" si="12"/>
        <v>32.035600000000002</v>
      </c>
      <c r="P390" s="108">
        <f t="shared" si="13"/>
        <v>33.087600000000002</v>
      </c>
    </row>
    <row r="391" spans="1:16" x14ac:dyDescent="0.25">
      <c r="A391" t="s">
        <v>94</v>
      </c>
      <c r="B391" t="s">
        <v>95</v>
      </c>
      <c r="C391" s="1" t="s">
        <v>879</v>
      </c>
      <c r="D391" t="s">
        <v>880</v>
      </c>
      <c r="E391" s="22">
        <v>16.88</v>
      </c>
      <c r="F391" s="20">
        <v>35120</v>
      </c>
      <c r="G391" s="21">
        <v>0.6</v>
      </c>
      <c r="H391" s="22">
        <v>15</v>
      </c>
      <c r="I391" s="22">
        <v>15.97</v>
      </c>
      <c r="J391" s="22">
        <v>16.37</v>
      </c>
      <c r="K391" s="22">
        <v>17.64</v>
      </c>
      <c r="L391" s="22">
        <v>18.46</v>
      </c>
      <c r="O391" s="108">
        <f t="shared" si="12"/>
        <v>16.522400000000001</v>
      </c>
      <c r="P391" s="108">
        <f t="shared" si="13"/>
        <v>17.0304</v>
      </c>
    </row>
    <row r="392" spans="1:16" x14ac:dyDescent="0.25">
      <c r="A392" t="s">
        <v>94</v>
      </c>
      <c r="B392" t="s">
        <v>95</v>
      </c>
      <c r="C392" s="1" t="s">
        <v>881</v>
      </c>
      <c r="D392" t="s">
        <v>882</v>
      </c>
      <c r="E392" s="22">
        <v>24.45</v>
      </c>
      <c r="F392" s="20">
        <v>50850</v>
      </c>
      <c r="G392" s="21">
        <v>4.9000000000000004</v>
      </c>
      <c r="H392" s="22">
        <v>15</v>
      </c>
      <c r="I392" s="22">
        <v>15.89</v>
      </c>
      <c r="J392" s="22">
        <v>20.38</v>
      </c>
      <c r="K392" s="22">
        <v>26.45</v>
      </c>
      <c r="L392" s="22">
        <v>40.15</v>
      </c>
      <c r="O392" s="108">
        <f t="shared" si="12"/>
        <v>21.1084</v>
      </c>
      <c r="P392" s="108">
        <f t="shared" si="13"/>
        <v>23.5364</v>
      </c>
    </row>
    <row r="393" spans="1:16" x14ac:dyDescent="0.25">
      <c r="A393" t="s">
        <v>94</v>
      </c>
      <c r="B393" t="s">
        <v>95</v>
      </c>
      <c r="C393" s="1" t="s">
        <v>883</v>
      </c>
      <c r="D393" t="s">
        <v>884</v>
      </c>
      <c r="E393" s="22">
        <v>19.36</v>
      </c>
      <c r="F393" s="20">
        <v>40280</v>
      </c>
      <c r="G393" s="21">
        <v>0.9</v>
      </c>
      <c r="H393" s="22">
        <v>15.07</v>
      </c>
      <c r="I393" s="22">
        <v>16.37</v>
      </c>
      <c r="J393" s="22">
        <v>17.309999999999999</v>
      </c>
      <c r="K393" s="22">
        <v>21.05</v>
      </c>
      <c r="L393" s="22">
        <v>26.33</v>
      </c>
      <c r="O393" s="108">
        <f t="shared" si="12"/>
        <v>17.758800000000001</v>
      </c>
      <c r="P393" s="108">
        <f t="shared" si="13"/>
        <v>19.254799999999999</v>
      </c>
    </row>
    <row r="394" spans="1:16" x14ac:dyDescent="0.25">
      <c r="A394" t="s">
        <v>94</v>
      </c>
      <c r="B394" t="s">
        <v>95</v>
      </c>
      <c r="C394" s="1" t="s">
        <v>885</v>
      </c>
      <c r="D394" t="s">
        <v>886</v>
      </c>
      <c r="E394" s="22">
        <v>37.08</v>
      </c>
      <c r="F394" s="20">
        <v>77120</v>
      </c>
      <c r="G394" s="21">
        <v>3.2</v>
      </c>
      <c r="H394" s="22">
        <v>24.41</v>
      </c>
      <c r="I394" s="22">
        <v>28.79</v>
      </c>
      <c r="J394" s="22">
        <v>36.43</v>
      </c>
      <c r="K394" s="22">
        <v>43.03</v>
      </c>
      <c r="L394" s="22">
        <v>51.07</v>
      </c>
      <c r="O394" s="108">
        <f t="shared" si="12"/>
        <v>37.222000000000001</v>
      </c>
      <c r="P394" s="108">
        <f t="shared" si="13"/>
        <v>39.862000000000002</v>
      </c>
    </row>
    <row r="395" spans="1:16" x14ac:dyDescent="0.25">
      <c r="A395" t="s">
        <v>94</v>
      </c>
      <c r="B395" t="s">
        <v>95</v>
      </c>
      <c r="C395" s="1" t="s">
        <v>887</v>
      </c>
      <c r="D395" t="s">
        <v>888</v>
      </c>
      <c r="E395" s="22">
        <v>23.63</v>
      </c>
      <c r="F395" s="20">
        <v>49150</v>
      </c>
      <c r="G395" s="21">
        <v>1.5</v>
      </c>
      <c r="H395" s="22">
        <v>17.34</v>
      </c>
      <c r="I395" s="22">
        <v>18.25</v>
      </c>
      <c r="J395" s="22">
        <v>21.6</v>
      </c>
      <c r="K395" s="22">
        <v>27</v>
      </c>
      <c r="L395" s="22">
        <v>35.36</v>
      </c>
      <c r="O395" s="108">
        <f t="shared" si="12"/>
        <v>22.248000000000001</v>
      </c>
      <c r="P395" s="108">
        <f t="shared" si="13"/>
        <v>24.408000000000001</v>
      </c>
    </row>
    <row r="396" spans="1:16" x14ac:dyDescent="0.25">
      <c r="A396" t="s">
        <v>94</v>
      </c>
      <c r="B396" t="s">
        <v>95</v>
      </c>
      <c r="C396" s="1" t="s">
        <v>889</v>
      </c>
      <c r="D396" t="s">
        <v>890</v>
      </c>
      <c r="E396" s="22">
        <v>18.329999999999998</v>
      </c>
      <c r="F396" s="20">
        <v>38120</v>
      </c>
      <c r="G396" s="21">
        <v>2.2999999999999998</v>
      </c>
      <c r="H396" s="22">
        <v>16.07</v>
      </c>
      <c r="I396" s="22">
        <v>17.309999999999999</v>
      </c>
      <c r="J396" s="22">
        <v>17.73</v>
      </c>
      <c r="K396" s="22">
        <v>19.02</v>
      </c>
      <c r="L396" s="22">
        <v>20.61</v>
      </c>
      <c r="O396" s="108">
        <f t="shared" si="12"/>
        <v>17.884800000000002</v>
      </c>
      <c r="P396" s="108">
        <f t="shared" si="13"/>
        <v>18.4008</v>
      </c>
    </row>
    <row r="397" spans="1:16" x14ac:dyDescent="0.25">
      <c r="A397" t="s">
        <v>94</v>
      </c>
      <c r="B397" t="s">
        <v>95</v>
      </c>
      <c r="C397" s="1" t="s">
        <v>891</v>
      </c>
      <c r="D397" t="s">
        <v>892</v>
      </c>
      <c r="E397" s="22">
        <v>22.47</v>
      </c>
      <c r="F397" s="20">
        <v>46730</v>
      </c>
      <c r="G397" s="21">
        <v>1</v>
      </c>
      <c r="H397" s="22">
        <v>18.14</v>
      </c>
      <c r="I397" s="22">
        <v>18.95</v>
      </c>
      <c r="J397" s="22">
        <v>22.31</v>
      </c>
      <c r="K397" s="22">
        <v>23.74</v>
      </c>
      <c r="L397" s="22">
        <v>28.4</v>
      </c>
      <c r="O397" s="108">
        <f t="shared" si="12"/>
        <v>22.4816</v>
      </c>
      <c r="P397" s="108">
        <f t="shared" si="13"/>
        <v>23.053599999999999</v>
      </c>
    </row>
    <row r="398" spans="1:16" x14ac:dyDescent="0.25">
      <c r="A398" t="s">
        <v>94</v>
      </c>
      <c r="B398" t="s">
        <v>95</v>
      </c>
      <c r="C398" s="1" t="s">
        <v>893</v>
      </c>
      <c r="D398" t="s">
        <v>894</v>
      </c>
      <c r="E398" s="22">
        <v>20.88</v>
      </c>
      <c r="F398" s="20">
        <v>43420</v>
      </c>
      <c r="G398" s="21">
        <v>1.7</v>
      </c>
      <c r="H398" s="22">
        <v>16.95</v>
      </c>
      <c r="I398" s="22">
        <v>18.079999999999998</v>
      </c>
      <c r="J398" s="22">
        <v>20.94</v>
      </c>
      <c r="K398" s="22">
        <v>22.97</v>
      </c>
      <c r="L398" s="22">
        <v>26.5</v>
      </c>
      <c r="O398" s="108">
        <f t="shared" si="12"/>
        <v>21.183600000000002</v>
      </c>
      <c r="P398" s="108">
        <f t="shared" si="13"/>
        <v>21.9956</v>
      </c>
    </row>
    <row r="399" spans="1:16" x14ac:dyDescent="0.25">
      <c r="A399" t="s">
        <v>94</v>
      </c>
      <c r="B399" t="s">
        <v>95</v>
      </c>
      <c r="C399" s="1" t="s">
        <v>895</v>
      </c>
      <c r="D399" t="s">
        <v>896</v>
      </c>
      <c r="E399" s="22">
        <v>20.18</v>
      </c>
      <c r="F399" s="20">
        <v>41970</v>
      </c>
      <c r="G399" s="21">
        <v>4.0999999999999996</v>
      </c>
      <c r="H399" s="22">
        <v>16.88</v>
      </c>
      <c r="I399" s="22">
        <v>17.82</v>
      </c>
      <c r="J399" s="22">
        <v>19.18</v>
      </c>
      <c r="K399" s="22">
        <v>21.34</v>
      </c>
      <c r="L399" s="22">
        <v>26.62</v>
      </c>
      <c r="O399" s="108">
        <f t="shared" si="12"/>
        <v>19.4392</v>
      </c>
      <c r="P399" s="108">
        <f t="shared" si="13"/>
        <v>20.3032</v>
      </c>
    </row>
    <row r="400" spans="1:16" x14ac:dyDescent="0.25">
      <c r="A400" t="s">
        <v>94</v>
      </c>
      <c r="B400" t="s">
        <v>95</v>
      </c>
      <c r="C400" s="1" t="s">
        <v>897</v>
      </c>
      <c r="D400" t="s">
        <v>898</v>
      </c>
      <c r="E400" s="22">
        <v>25.94</v>
      </c>
      <c r="F400" s="20">
        <v>53950</v>
      </c>
      <c r="G400" s="21">
        <v>14.1</v>
      </c>
      <c r="H400" s="22">
        <v>17.98</v>
      </c>
      <c r="I400" s="22">
        <v>18.940000000000001</v>
      </c>
      <c r="J400" s="22">
        <v>27.61</v>
      </c>
      <c r="K400" s="22">
        <v>32.11</v>
      </c>
      <c r="L400" s="22">
        <v>32.11</v>
      </c>
      <c r="O400" s="108">
        <f t="shared" si="12"/>
        <v>28.15</v>
      </c>
      <c r="P400" s="108">
        <f t="shared" si="13"/>
        <v>29.95</v>
      </c>
    </row>
    <row r="401" spans="1:16" x14ac:dyDescent="0.25">
      <c r="A401" t="s">
        <v>94</v>
      </c>
      <c r="B401" t="s">
        <v>95</v>
      </c>
      <c r="C401" s="1" t="s">
        <v>899</v>
      </c>
      <c r="D401" t="s">
        <v>900</v>
      </c>
      <c r="E401" s="22">
        <v>18.760000000000002</v>
      </c>
      <c r="F401" s="20">
        <v>39010</v>
      </c>
      <c r="G401" s="21">
        <v>1.3</v>
      </c>
      <c r="H401" s="22">
        <v>15.63</v>
      </c>
      <c r="I401" s="22">
        <v>16.78</v>
      </c>
      <c r="J401" s="22">
        <v>17.559999999999999</v>
      </c>
      <c r="K401" s="22">
        <v>19.72</v>
      </c>
      <c r="L401" s="22">
        <v>23.37</v>
      </c>
      <c r="O401" s="108">
        <f t="shared" si="12"/>
        <v>17.819199999999999</v>
      </c>
      <c r="P401" s="108">
        <f t="shared" si="13"/>
        <v>18.683199999999999</v>
      </c>
    </row>
    <row r="402" spans="1:16" x14ac:dyDescent="0.25">
      <c r="A402" t="s">
        <v>94</v>
      </c>
      <c r="B402" t="s">
        <v>95</v>
      </c>
      <c r="C402" s="1" t="s">
        <v>901</v>
      </c>
      <c r="D402" t="s">
        <v>902</v>
      </c>
      <c r="E402" s="22">
        <v>18.920000000000002</v>
      </c>
      <c r="F402" s="20">
        <v>39350</v>
      </c>
      <c r="G402" s="21">
        <v>1.9</v>
      </c>
      <c r="H402" s="22">
        <v>15</v>
      </c>
      <c r="I402" s="22">
        <v>15.27</v>
      </c>
      <c r="J402" s="22">
        <v>16.809999999999999</v>
      </c>
      <c r="K402" s="22">
        <v>19.28</v>
      </c>
      <c r="L402" s="22">
        <v>26.74</v>
      </c>
      <c r="O402" s="108">
        <f t="shared" si="12"/>
        <v>17.106400000000001</v>
      </c>
      <c r="P402" s="108">
        <f t="shared" si="13"/>
        <v>18.0944</v>
      </c>
    </row>
    <row r="403" spans="1:16" x14ac:dyDescent="0.25">
      <c r="A403" t="s">
        <v>94</v>
      </c>
      <c r="B403" t="s">
        <v>95</v>
      </c>
      <c r="C403" s="1" t="s">
        <v>903</v>
      </c>
      <c r="D403" t="s">
        <v>904</v>
      </c>
      <c r="E403" s="22">
        <v>17.059999999999999</v>
      </c>
      <c r="F403" s="20">
        <v>35490</v>
      </c>
      <c r="G403" s="21">
        <v>0.9</v>
      </c>
      <c r="H403" s="22">
        <v>15</v>
      </c>
      <c r="I403" s="22">
        <v>16.010000000000002</v>
      </c>
      <c r="J403" s="22">
        <v>16.75</v>
      </c>
      <c r="K403" s="22">
        <v>17.32</v>
      </c>
      <c r="L403" s="22">
        <v>19.77</v>
      </c>
      <c r="O403" s="108">
        <f t="shared" si="12"/>
        <v>16.8184</v>
      </c>
      <c r="P403" s="108">
        <f t="shared" si="13"/>
        <v>17.046399999999998</v>
      </c>
    </row>
    <row r="404" spans="1:16" x14ac:dyDescent="0.25">
      <c r="A404" t="s">
        <v>94</v>
      </c>
      <c r="B404" t="s">
        <v>95</v>
      </c>
      <c r="C404" s="1" t="s">
        <v>905</v>
      </c>
      <c r="D404" t="s">
        <v>906</v>
      </c>
      <c r="E404" s="22">
        <v>19.63</v>
      </c>
      <c r="F404" s="20">
        <v>40830</v>
      </c>
      <c r="G404" s="21">
        <v>2.8</v>
      </c>
      <c r="H404" s="22">
        <v>15.01</v>
      </c>
      <c r="I404" s="22">
        <v>16.13</v>
      </c>
      <c r="J404" s="22">
        <v>16.86</v>
      </c>
      <c r="K404" s="22">
        <v>21.79</v>
      </c>
      <c r="L404" s="22">
        <v>30.9</v>
      </c>
      <c r="O404" s="108">
        <f t="shared" si="12"/>
        <v>17.451599999999999</v>
      </c>
      <c r="P404" s="108">
        <f t="shared" si="13"/>
        <v>19.4236</v>
      </c>
    </row>
    <row r="405" spans="1:16" x14ac:dyDescent="0.25">
      <c r="A405" t="s">
        <v>94</v>
      </c>
      <c r="B405" t="s">
        <v>95</v>
      </c>
      <c r="C405" s="1" t="s">
        <v>907</v>
      </c>
      <c r="D405" t="s">
        <v>908</v>
      </c>
      <c r="E405" s="22">
        <v>17.899999999999999</v>
      </c>
      <c r="F405" s="20">
        <v>37230</v>
      </c>
      <c r="G405" s="21">
        <v>2</v>
      </c>
      <c r="H405" s="22">
        <v>15.36</v>
      </c>
      <c r="I405" s="22">
        <v>16.38</v>
      </c>
      <c r="J405" s="22">
        <v>17.2</v>
      </c>
      <c r="K405" s="22">
        <v>17.98</v>
      </c>
      <c r="L405" s="22">
        <v>21.26</v>
      </c>
      <c r="O405" s="108">
        <f t="shared" si="12"/>
        <v>17.293599999999998</v>
      </c>
      <c r="P405" s="108">
        <f t="shared" si="13"/>
        <v>17.605599999999999</v>
      </c>
    </row>
    <row r="406" spans="1:16" x14ac:dyDescent="0.25">
      <c r="A406" t="s">
        <v>94</v>
      </c>
      <c r="B406" t="s">
        <v>95</v>
      </c>
      <c r="C406" s="1" t="s">
        <v>909</v>
      </c>
      <c r="D406" t="s">
        <v>910</v>
      </c>
      <c r="E406" s="22">
        <v>18.52</v>
      </c>
      <c r="F406" s="20">
        <v>38520</v>
      </c>
      <c r="G406" s="21">
        <v>1.8</v>
      </c>
      <c r="H406" s="22">
        <v>15.15</v>
      </c>
      <c r="I406" s="22">
        <v>15.86</v>
      </c>
      <c r="J406" s="22">
        <v>17.309999999999999</v>
      </c>
      <c r="K406" s="22">
        <v>19.66</v>
      </c>
      <c r="L406" s="22">
        <v>23.91</v>
      </c>
      <c r="O406" s="108">
        <f t="shared" si="12"/>
        <v>17.591999999999999</v>
      </c>
      <c r="P406" s="108">
        <f t="shared" si="13"/>
        <v>18.532</v>
      </c>
    </row>
    <row r="407" spans="1:16" x14ac:dyDescent="0.25">
      <c r="A407" t="s">
        <v>94</v>
      </c>
      <c r="B407" t="s">
        <v>95</v>
      </c>
      <c r="C407" s="1" t="s">
        <v>911</v>
      </c>
      <c r="D407" t="s">
        <v>912</v>
      </c>
      <c r="E407" s="22">
        <v>17.920000000000002</v>
      </c>
      <c r="F407" s="20">
        <v>37270</v>
      </c>
      <c r="G407" s="21">
        <v>1.1000000000000001</v>
      </c>
      <c r="H407" s="22">
        <v>15.84</v>
      </c>
      <c r="I407" s="22">
        <v>16.75</v>
      </c>
      <c r="J407" s="22">
        <v>17.39</v>
      </c>
      <c r="K407" s="22">
        <v>17.96</v>
      </c>
      <c r="L407" s="22">
        <v>21.68</v>
      </c>
      <c r="O407" s="108">
        <f t="shared" si="12"/>
        <v>17.458400000000001</v>
      </c>
      <c r="P407" s="108">
        <f t="shared" si="13"/>
        <v>17.686399999999999</v>
      </c>
    </row>
    <row r="408" spans="1:16" x14ac:dyDescent="0.25">
      <c r="A408" t="s">
        <v>94</v>
      </c>
      <c r="B408" t="s">
        <v>95</v>
      </c>
      <c r="C408" s="1" t="s">
        <v>913</v>
      </c>
      <c r="D408" t="s">
        <v>914</v>
      </c>
      <c r="E408" s="22">
        <v>17.16</v>
      </c>
      <c r="F408" s="20">
        <v>35690</v>
      </c>
      <c r="G408" s="21">
        <v>2.2000000000000002</v>
      </c>
      <c r="H408" s="22">
        <v>15</v>
      </c>
      <c r="I408" s="22">
        <v>15.6</v>
      </c>
      <c r="J408" s="22">
        <v>16.97</v>
      </c>
      <c r="K408" s="22">
        <v>17.55</v>
      </c>
      <c r="L408" s="22">
        <v>18.940000000000001</v>
      </c>
      <c r="O408" s="108">
        <f t="shared" si="12"/>
        <v>17.0396</v>
      </c>
      <c r="P408" s="108">
        <f t="shared" si="13"/>
        <v>17.271599999999999</v>
      </c>
    </row>
    <row r="409" spans="1:16" s="169" customFormat="1" x14ac:dyDescent="0.25">
      <c r="A409" s="169" t="s">
        <v>94</v>
      </c>
      <c r="B409" s="169" t="s">
        <v>95</v>
      </c>
      <c r="C409" s="170" t="s">
        <v>915</v>
      </c>
      <c r="D409" s="169" t="s">
        <v>916</v>
      </c>
      <c r="E409" s="171">
        <v>22.23</v>
      </c>
      <c r="F409" s="172">
        <v>46250</v>
      </c>
      <c r="G409" s="173">
        <v>0.8</v>
      </c>
      <c r="H409" s="171">
        <v>16.48</v>
      </c>
      <c r="I409" s="171">
        <v>17.489999999999998</v>
      </c>
      <c r="J409" s="171">
        <v>21.23</v>
      </c>
      <c r="K409" s="171">
        <v>23.99</v>
      </c>
      <c r="L409" s="171">
        <v>29.39</v>
      </c>
      <c r="O409" s="174">
        <f t="shared" si="12"/>
        <v>21.561199999999999</v>
      </c>
      <c r="P409" s="174">
        <f t="shared" si="13"/>
        <v>22.665199999999999</v>
      </c>
    </row>
    <row r="410" spans="1:16" x14ac:dyDescent="0.25">
      <c r="A410" t="s">
        <v>94</v>
      </c>
      <c r="B410" t="s">
        <v>95</v>
      </c>
      <c r="C410" s="1" t="s">
        <v>917</v>
      </c>
      <c r="D410" t="s">
        <v>918</v>
      </c>
      <c r="E410" s="22">
        <v>28.1</v>
      </c>
      <c r="F410" s="20">
        <v>58440</v>
      </c>
      <c r="G410" s="21">
        <v>1.3</v>
      </c>
      <c r="H410" s="22">
        <v>18.760000000000002</v>
      </c>
      <c r="I410" s="22">
        <v>22.85</v>
      </c>
      <c r="J410" s="22">
        <v>27.12</v>
      </c>
      <c r="K410" s="22">
        <v>31.91</v>
      </c>
      <c r="L410" s="22">
        <v>37.950000000000003</v>
      </c>
      <c r="O410" s="108">
        <f t="shared" si="12"/>
        <v>27.694800000000001</v>
      </c>
      <c r="P410" s="108">
        <f t="shared" si="13"/>
        <v>29.610800000000001</v>
      </c>
    </row>
    <row r="411" spans="1:16" x14ac:dyDescent="0.25">
      <c r="A411" t="s">
        <v>94</v>
      </c>
      <c r="B411" t="s">
        <v>95</v>
      </c>
      <c r="C411" s="1" t="s">
        <v>919</v>
      </c>
      <c r="D411" t="s">
        <v>920</v>
      </c>
      <c r="E411" s="22">
        <v>34.36</v>
      </c>
      <c r="F411" s="20">
        <v>71480</v>
      </c>
      <c r="G411" s="21">
        <v>3.6</v>
      </c>
      <c r="H411" s="22">
        <v>24.93</v>
      </c>
      <c r="I411" s="22">
        <v>29.71</v>
      </c>
      <c r="J411" s="22">
        <v>32.159999999999997</v>
      </c>
      <c r="K411" s="22">
        <v>36.340000000000003</v>
      </c>
      <c r="L411" s="22">
        <v>47.39</v>
      </c>
      <c r="O411" s="108">
        <f t="shared" si="12"/>
        <v>32.6616</v>
      </c>
      <c r="P411" s="108">
        <f t="shared" si="13"/>
        <v>34.333599999999997</v>
      </c>
    </row>
    <row r="412" spans="1:16" x14ac:dyDescent="0.25">
      <c r="A412" t="s">
        <v>94</v>
      </c>
      <c r="B412" t="s">
        <v>95</v>
      </c>
      <c r="C412" s="1" t="s">
        <v>921</v>
      </c>
      <c r="D412" t="s">
        <v>922</v>
      </c>
      <c r="E412" s="22">
        <v>20.23</v>
      </c>
      <c r="F412" s="20">
        <v>42080</v>
      </c>
      <c r="G412" s="21">
        <v>0.6</v>
      </c>
      <c r="H412" s="22">
        <v>16.239999999999998</v>
      </c>
      <c r="I412" s="22">
        <v>17.04</v>
      </c>
      <c r="J412" s="22">
        <v>18.73</v>
      </c>
      <c r="K412" s="22">
        <v>22.37</v>
      </c>
      <c r="L412" s="22">
        <v>26.11</v>
      </c>
      <c r="O412" s="108">
        <f t="shared" si="12"/>
        <v>19.166800000000002</v>
      </c>
      <c r="P412" s="108">
        <f t="shared" si="13"/>
        <v>20.622800000000002</v>
      </c>
    </row>
    <row r="413" spans="1:16" x14ac:dyDescent="0.25">
      <c r="A413" t="s">
        <v>94</v>
      </c>
      <c r="B413" t="s">
        <v>95</v>
      </c>
      <c r="C413" s="1" t="s">
        <v>923</v>
      </c>
      <c r="D413" t="s">
        <v>924</v>
      </c>
      <c r="E413" s="22">
        <v>20.05</v>
      </c>
      <c r="F413" s="20">
        <v>41700</v>
      </c>
      <c r="G413" s="21">
        <v>1.4</v>
      </c>
      <c r="H413" s="22">
        <v>16.73</v>
      </c>
      <c r="I413" s="22">
        <v>17.579999999999998</v>
      </c>
      <c r="J413" s="22">
        <v>18.29</v>
      </c>
      <c r="K413" s="22">
        <v>21.88</v>
      </c>
      <c r="L413" s="22">
        <v>27.22</v>
      </c>
      <c r="O413" s="108">
        <f t="shared" si="12"/>
        <v>18.720800000000001</v>
      </c>
      <c r="P413" s="108">
        <f t="shared" si="13"/>
        <v>20.1568</v>
      </c>
    </row>
    <row r="414" spans="1:16" x14ac:dyDescent="0.25">
      <c r="A414" t="s">
        <v>94</v>
      </c>
      <c r="B414" t="s">
        <v>95</v>
      </c>
      <c r="C414" s="1" t="s">
        <v>925</v>
      </c>
      <c r="D414" t="s">
        <v>926</v>
      </c>
      <c r="E414" s="22">
        <v>25.86</v>
      </c>
      <c r="F414" s="20">
        <v>53790</v>
      </c>
      <c r="G414" s="21">
        <v>1.5</v>
      </c>
      <c r="H414" s="22">
        <v>19.97</v>
      </c>
      <c r="I414" s="22">
        <v>22.02</v>
      </c>
      <c r="J414" s="22">
        <v>23.57</v>
      </c>
      <c r="K414" s="22">
        <v>29.09</v>
      </c>
      <c r="L414" s="22">
        <v>30.33</v>
      </c>
      <c r="O414" s="108">
        <f t="shared" si="12"/>
        <v>24.232400000000002</v>
      </c>
      <c r="P414" s="108">
        <f t="shared" si="13"/>
        <v>26.4404</v>
      </c>
    </row>
    <row r="415" spans="1:16" x14ac:dyDescent="0.25">
      <c r="A415" t="s">
        <v>94</v>
      </c>
      <c r="B415" t="s">
        <v>95</v>
      </c>
      <c r="C415" s="1" t="s">
        <v>927</v>
      </c>
      <c r="D415" t="s">
        <v>928</v>
      </c>
      <c r="E415" s="22">
        <v>23.44</v>
      </c>
      <c r="F415" s="20">
        <v>48760</v>
      </c>
      <c r="G415" s="21">
        <v>1.5</v>
      </c>
      <c r="H415" s="22">
        <v>17.3</v>
      </c>
      <c r="I415" s="22">
        <v>19.309999999999999</v>
      </c>
      <c r="J415" s="22">
        <v>22.41</v>
      </c>
      <c r="K415" s="22">
        <v>26.29</v>
      </c>
      <c r="L415" s="22">
        <v>29.43</v>
      </c>
      <c r="O415" s="108">
        <f t="shared" si="12"/>
        <v>22.875600000000002</v>
      </c>
      <c r="P415" s="108">
        <f t="shared" si="13"/>
        <v>24.427599999999998</v>
      </c>
    </row>
    <row r="416" spans="1:16" x14ac:dyDescent="0.25">
      <c r="A416" t="s">
        <v>94</v>
      </c>
      <c r="B416" t="s">
        <v>95</v>
      </c>
      <c r="C416" s="1" t="s">
        <v>929</v>
      </c>
      <c r="D416" t="s">
        <v>930</v>
      </c>
      <c r="E416" s="22">
        <v>29.06</v>
      </c>
      <c r="F416" s="20">
        <v>60440</v>
      </c>
      <c r="G416" s="21">
        <v>6.8</v>
      </c>
      <c r="H416" s="22">
        <v>24.3</v>
      </c>
      <c r="I416" s="22">
        <v>27.13</v>
      </c>
      <c r="J416" s="22">
        <v>27.27</v>
      </c>
      <c r="K416" s="22">
        <v>33.409999999999997</v>
      </c>
      <c r="L416" s="22">
        <v>33.409999999999997</v>
      </c>
      <c r="O416" s="108">
        <f t="shared" si="12"/>
        <v>28.006799999999998</v>
      </c>
      <c r="P416" s="108">
        <f t="shared" si="13"/>
        <v>30.462799999999998</v>
      </c>
    </row>
    <row r="417" spans="1:16" x14ac:dyDescent="0.25">
      <c r="A417" t="s">
        <v>94</v>
      </c>
      <c r="B417" t="s">
        <v>95</v>
      </c>
      <c r="C417" s="1" t="s">
        <v>931</v>
      </c>
      <c r="D417" t="s">
        <v>932</v>
      </c>
      <c r="E417" s="22">
        <v>28.56</v>
      </c>
      <c r="F417" s="20">
        <v>59400</v>
      </c>
      <c r="G417" s="21">
        <v>3.4</v>
      </c>
      <c r="H417" s="22">
        <v>21.4</v>
      </c>
      <c r="I417" s="22">
        <v>22.86</v>
      </c>
      <c r="J417" s="22">
        <v>27.68</v>
      </c>
      <c r="K417" s="22">
        <v>36.94</v>
      </c>
      <c r="L417" s="22">
        <v>36.94</v>
      </c>
      <c r="O417" s="108">
        <f t="shared" si="12"/>
        <v>28.7912</v>
      </c>
      <c r="P417" s="108">
        <f t="shared" si="13"/>
        <v>32.495199999999997</v>
      </c>
    </row>
    <row r="418" spans="1:16" x14ac:dyDescent="0.25">
      <c r="A418" t="s">
        <v>94</v>
      </c>
      <c r="B418" t="s">
        <v>95</v>
      </c>
      <c r="C418" s="1" t="s">
        <v>933</v>
      </c>
      <c r="D418" t="s">
        <v>934</v>
      </c>
      <c r="E418" s="22">
        <v>21.58</v>
      </c>
      <c r="F418" s="20">
        <v>44880</v>
      </c>
      <c r="G418" s="21">
        <v>1.4</v>
      </c>
      <c r="H418" s="22">
        <v>15.18</v>
      </c>
      <c r="I418" s="22">
        <v>16.670000000000002</v>
      </c>
      <c r="J418" s="22">
        <v>18.37</v>
      </c>
      <c r="K418" s="22">
        <v>23.26</v>
      </c>
      <c r="L418" s="22">
        <v>30.22</v>
      </c>
      <c r="O418" s="108">
        <f t="shared" si="12"/>
        <v>18.956800000000001</v>
      </c>
      <c r="P418" s="108">
        <f t="shared" si="13"/>
        <v>20.912800000000001</v>
      </c>
    </row>
    <row r="419" spans="1:16" x14ac:dyDescent="0.25">
      <c r="A419" t="s">
        <v>94</v>
      </c>
      <c r="B419" t="s">
        <v>95</v>
      </c>
      <c r="C419" s="1" t="s">
        <v>935</v>
      </c>
      <c r="D419" t="s">
        <v>936</v>
      </c>
      <c r="E419" s="22">
        <v>38.770000000000003</v>
      </c>
      <c r="F419" s="20">
        <v>80650</v>
      </c>
      <c r="G419" s="21">
        <v>0.6</v>
      </c>
      <c r="H419" s="22">
        <v>29.96</v>
      </c>
      <c r="I419" s="22">
        <v>35.520000000000003</v>
      </c>
      <c r="J419" s="22">
        <v>40.76</v>
      </c>
      <c r="K419" s="22">
        <v>40.76</v>
      </c>
      <c r="L419" s="22">
        <v>40.76</v>
      </c>
      <c r="O419" s="108">
        <f t="shared" si="12"/>
        <v>40.76</v>
      </c>
      <c r="P419" s="108">
        <f t="shared" si="13"/>
        <v>40.76</v>
      </c>
    </row>
    <row r="420" spans="1:16" x14ac:dyDescent="0.25">
      <c r="A420" t="s">
        <v>94</v>
      </c>
      <c r="B420" t="s">
        <v>95</v>
      </c>
      <c r="C420" s="1" t="s">
        <v>937</v>
      </c>
      <c r="D420" t="s">
        <v>938</v>
      </c>
      <c r="E420" s="22">
        <v>28.24</v>
      </c>
      <c r="F420" s="20">
        <v>58730</v>
      </c>
      <c r="G420" s="21">
        <v>1.8</v>
      </c>
      <c r="H420" s="22">
        <v>18.600000000000001</v>
      </c>
      <c r="I420" s="22">
        <v>21.68</v>
      </c>
      <c r="J420" s="22">
        <v>26.21</v>
      </c>
      <c r="K420" s="22">
        <v>31.34</v>
      </c>
      <c r="L420" s="22">
        <v>40.44</v>
      </c>
      <c r="O420" s="108">
        <f t="shared" si="12"/>
        <v>26.825600000000001</v>
      </c>
      <c r="P420" s="108">
        <f t="shared" si="13"/>
        <v>28.877600000000001</v>
      </c>
    </row>
    <row r="421" spans="1:16" s="111" customFormat="1" x14ac:dyDescent="0.25">
      <c r="A421" s="111" t="s">
        <v>94</v>
      </c>
      <c r="B421" s="111" t="s">
        <v>95</v>
      </c>
      <c r="C421" s="112" t="s">
        <v>939</v>
      </c>
      <c r="D421" s="111" t="s">
        <v>940</v>
      </c>
      <c r="E421" s="113">
        <v>27.08</v>
      </c>
      <c r="F421" s="114">
        <v>56330</v>
      </c>
      <c r="G421" s="115">
        <v>3.7</v>
      </c>
      <c r="H421" s="113">
        <v>18.09</v>
      </c>
      <c r="I421" s="113">
        <v>21.44</v>
      </c>
      <c r="J421" s="113">
        <v>27.73</v>
      </c>
      <c r="K421" s="113">
        <v>29.29</v>
      </c>
      <c r="L421" s="113">
        <v>36.58</v>
      </c>
      <c r="O421" s="116">
        <f t="shared" si="12"/>
        <v>27.917200000000001</v>
      </c>
      <c r="P421" s="116">
        <f t="shared" si="13"/>
        <v>28.5412</v>
      </c>
    </row>
    <row r="422" spans="1:16" x14ac:dyDescent="0.25">
      <c r="A422" t="s">
        <v>94</v>
      </c>
      <c r="B422" t="s">
        <v>95</v>
      </c>
      <c r="C422" s="1" t="s">
        <v>941</v>
      </c>
      <c r="D422" t="s">
        <v>942</v>
      </c>
      <c r="E422" s="22" t="s">
        <v>102</v>
      </c>
      <c r="F422" s="20" t="s">
        <v>102</v>
      </c>
      <c r="G422" s="21" t="s">
        <v>102</v>
      </c>
      <c r="H422" s="22" t="s">
        <v>102</v>
      </c>
      <c r="I422" s="22" t="s">
        <v>102</v>
      </c>
      <c r="J422" s="22" t="s">
        <v>102</v>
      </c>
      <c r="K422" s="22" t="s">
        <v>102</v>
      </c>
      <c r="L422" s="22" t="s">
        <v>102</v>
      </c>
      <c r="O422" s="108" t="e">
        <f t="shared" si="12"/>
        <v>#NUM!</v>
      </c>
      <c r="P422" s="108" t="e">
        <f t="shared" si="13"/>
        <v>#NUM!</v>
      </c>
    </row>
    <row r="423" spans="1:16" x14ac:dyDescent="0.25">
      <c r="A423" t="s">
        <v>94</v>
      </c>
      <c r="B423" t="s">
        <v>95</v>
      </c>
      <c r="C423" s="1" t="s">
        <v>943</v>
      </c>
      <c r="D423" t="s">
        <v>944</v>
      </c>
      <c r="E423" s="22">
        <v>18.079999999999998</v>
      </c>
      <c r="F423" s="20">
        <v>37600</v>
      </c>
      <c r="G423" s="21">
        <v>1.7</v>
      </c>
      <c r="H423" s="22">
        <v>15.14</v>
      </c>
      <c r="I423" s="22">
        <v>16.59</v>
      </c>
      <c r="J423" s="22">
        <v>17.25</v>
      </c>
      <c r="K423" s="22">
        <v>18.45</v>
      </c>
      <c r="L423" s="22">
        <v>21.39</v>
      </c>
      <c r="O423" s="108">
        <f t="shared" si="12"/>
        <v>17.393999999999998</v>
      </c>
      <c r="P423" s="108">
        <f t="shared" si="13"/>
        <v>17.873999999999999</v>
      </c>
    </row>
    <row r="424" spans="1:16" x14ac:dyDescent="0.25">
      <c r="A424" t="s">
        <v>94</v>
      </c>
      <c r="B424" t="s">
        <v>95</v>
      </c>
      <c r="C424" s="1" t="s">
        <v>945</v>
      </c>
      <c r="D424" t="s">
        <v>946</v>
      </c>
      <c r="E424" s="22">
        <v>16.95</v>
      </c>
      <c r="F424" s="20">
        <v>35260</v>
      </c>
      <c r="G424" s="21">
        <v>1.2</v>
      </c>
      <c r="H424" s="22">
        <v>15.22</v>
      </c>
      <c r="I424" s="22">
        <v>16.32</v>
      </c>
      <c r="J424" s="22">
        <v>16.940000000000001</v>
      </c>
      <c r="K424" s="22">
        <v>17.260000000000002</v>
      </c>
      <c r="L424" s="22">
        <v>18.5</v>
      </c>
      <c r="O424" s="108">
        <f t="shared" si="12"/>
        <v>16.978400000000001</v>
      </c>
      <c r="P424" s="108">
        <f t="shared" si="13"/>
        <v>17.106400000000001</v>
      </c>
    </row>
    <row r="425" spans="1:16" x14ac:dyDescent="0.25">
      <c r="A425" t="s">
        <v>94</v>
      </c>
      <c r="B425" t="s">
        <v>95</v>
      </c>
      <c r="C425" s="1" t="s">
        <v>947</v>
      </c>
      <c r="D425" t="s">
        <v>948</v>
      </c>
      <c r="E425" s="22">
        <v>16.73</v>
      </c>
      <c r="F425" s="20">
        <v>34800</v>
      </c>
      <c r="G425" s="21">
        <v>1.4</v>
      </c>
      <c r="H425" s="22">
        <v>15</v>
      </c>
      <c r="I425" s="22">
        <v>15.2</v>
      </c>
      <c r="J425" s="22">
        <v>16.100000000000001</v>
      </c>
      <c r="K425" s="22">
        <v>17.11</v>
      </c>
      <c r="L425" s="22">
        <v>19.100000000000001</v>
      </c>
      <c r="O425" s="108">
        <f t="shared" si="12"/>
        <v>16.2212</v>
      </c>
      <c r="P425" s="108">
        <f t="shared" si="13"/>
        <v>16.6252</v>
      </c>
    </row>
    <row r="426" spans="1:16" x14ac:dyDescent="0.25">
      <c r="A426" t="s">
        <v>94</v>
      </c>
      <c r="B426" t="s">
        <v>95</v>
      </c>
      <c r="C426" s="1" t="s">
        <v>949</v>
      </c>
      <c r="D426" t="s">
        <v>950</v>
      </c>
      <c r="E426" s="22">
        <v>25.77</v>
      </c>
      <c r="F426" s="20">
        <v>53610</v>
      </c>
      <c r="G426" s="21">
        <v>14.5</v>
      </c>
      <c r="H426" s="22">
        <v>16.510000000000002</v>
      </c>
      <c r="I426" s="22">
        <v>18.62</v>
      </c>
      <c r="J426" s="22">
        <v>22.38</v>
      </c>
      <c r="K426" s="22">
        <v>30.02</v>
      </c>
      <c r="L426" s="22">
        <v>44.77</v>
      </c>
      <c r="O426" s="108">
        <f t="shared" si="12"/>
        <v>23.296800000000001</v>
      </c>
      <c r="P426" s="108">
        <f t="shared" si="13"/>
        <v>26.352799999999998</v>
      </c>
    </row>
    <row r="427" spans="1:16" x14ac:dyDescent="0.25">
      <c r="A427" t="s">
        <v>94</v>
      </c>
      <c r="B427" t="s">
        <v>95</v>
      </c>
      <c r="C427" s="1" t="s">
        <v>951</v>
      </c>
      <c r="D427" t="s">
        <v>952</v>
      </c>
      <c r="E427" s="22">
        <v>17.91</v>
      </c>
      <c r="F427" s="20">
        <v>37250</v>
      </c>
      <c r="G427" s="21">
        <v>4.5</v>
      </c>
      <c r="H427" s="22">
        <v>15</v>
      </c>
      <c r="I427" s="22">
        <v>15.49</v>
      </c>
      <c r="J427" s="22">
        <v>16.97</v>
      </c>
      <c r="K427" s="22">
        <v>19.37</v>
      </c>
      <c r="L427" s="22">
        <v>23.12</v>
      </c>
      <c r="O427" s="108">
        <f t="shared" si="12"/>
        <v>17.257999999999999</v>
      </c>
      <c r="P427" s="108">
        <f t="shared" si="13"/>
        <v>18.218</v>
      </c>
    </row>
    <row r="428" spans="1:16" x14ac:dyDescent="0.25">
      <c r="A428" t="s">
        <v>94</v>
      </c>
      <c r="B428" t="s">
        <v>95</v>
      </c>
      <c r="C428" s="1" t="s">
        <v>953</v>
      </c>
      <c r="D428" t="s">
        <v>954</v>
      </c>
      <c r="E428" s="22">
        <v>21.5</v>
      </c>
      <c r="F428" s="20">
        <v>44710</v>
      </c>
      <c r="G428" s="21">
        <v>5.4</v>
      </c>
      <c r="H428" s="22">
        <v>17.14</v>
      </c>
      <c r="I428" s="22">
        <v>17.53</v>
      </c>
      <c r="J428" s="22">
        <v>21.01</v>
      </c>
      <c r="K428" s="22">
        <v>23.12</v>
      </c>
      <c r="L428" s="22">
        <v>28.75</v>
      </c>
      <c r="O428" s="108">
        <f t="shared" si="12"/>
        <v>21.263200000000001</v>
      </c>
      <c r="P428" s="108">
        <f t="shared" si="13"/>
        <v>22.107200000000002</v>
      </c>
    </row>
    <row r="429" spans="1:16" x14ac:dyDescent="0.25">
      <c r="A429" t="s">
        <v>94</v>
      </c>
      <c r="B429" t="s">
        <v>95</v>
      </c>
      <c r="C429" s="1" t="s">
        <v>955</v>
      </c>
      <c r="D429" t="s">
        <v>956</v>
      </c>
      <c r="E429" s="22">
        <v>32.83</v>
      </c>
      <c r="F429" s="20">
        <v>68280</v>
      </c>
      <c r="G429" s="21">
        <v>7.6</v>
      </c>
      <c r="H429" s="22">
        <v>18.72</v>
      </c>
      <c r="I429" s="22">
        <v>21.1</v>
      </c>
      <c r="J429" s="22">
        <v>22.87</v>
      </c>
      <c r="K429" s="22">
        <v>36.909999999999997</v>
      </c>
      <c r="L429" s="22">
        <v>45.91</v>
      </c>
      <c r="O429" s="108">
        <f t="shared" si="12"/>
        <v>24.5548</v>
      </c>
      <c r="P429" s="108">
        <f t="shared" si="13"/>
        <v>30.1708</v>
      </c>
    </row>
    <row r="430" spans="1:16" x14ac:dyDescent="0.25">
      <c r="A430" t="s">
        <v>94</v>
      </c>
      <c r="B430" t="s">
        <v>95</v>
      </c>
      <c r="C430" s="1" t="s">
        <v>957</v>
      </c>
      <c r="D430" t="s">
        <v>958</v>
      </c>
      <c r="E430" s="22">
        <v>25.17</v>
      </c>
      <c r="F430" s="20">
        <v>52360</v>
      </c>
      <c r="G430" s="21">
        <v>5.0999999999999996</v>
      </c>
      <c r="H430" s="22">
        <v>16.32</v>
      </c>
      <c r="I430" s="22">
        <v>17.350000000000001</v>
      </c>
      <c r="J430" s="22">
        <v>22.31</v>
      </c>
      <c r="K430" s="22">
        <v>29.25</v>
      </c>
      <c r="L430" s="22">
        <v>39.42</v>
      </c>
      <c r="O430" s="108">
        <f t="shared" si="12"/>
        <v>23.142800000000001</v>
      </c>
      <c r="P430" s="108">
        <f t="shared" si="13"/>
        <v>25.918800000000001</v>
      </c>
    </row>
    <row r="431" spans="1:16" x14ac:dyDescent="0.25">
      <c r="A431" t="s">
        <v>94</v>
      </c>
      <c r="B431" t="s">
        <v>95</v>
      </c>
      <c r="C431" s="1" t="s">
        <v>959</v>
      </c>
      <c r="D431" t="s">
        <v>960</v>
      </c>
      <c r="E431" s="22">
        <v>16.93</v>
      </c>
      <c r="F431" s="20">
        <v>35200</v>
      </c>
      <c r="G431" s="21">
        <v>2</v>
      </c>
      <c r="H431" s="22">
        <v>15</v>
      </c>
      <c r="I431" s="22">
        <v>15.01</v>
      </c>
      <c r="J431" s="22">
        <v>16.27</v>
      </c>
      <c r="K431" s="22">
        <v>17.010000000000002</v>
      </c>
      <c r="L431" s="22">
        <v>21.28</v>
      </c>
      <c r="O431" s="108">
        <f t="shared" si="12"/>
        <v>16.358799999999999</v>
      </c>
      <c r="P431" s="108">
        <f t="shared" si="13"/>
        <v>16.654800000000002</v>
      </c>
    </row>
    <row r="432" spans="1:16" x14ac:dyDescent="0.25">
      <c r="A432" t="s">
        <v>94</v>
      </c>
      <c r="B432" t="s">
        <v>95</v>
      </c>
      <c r="C432" s="1" t="s">
        <v>961</v>
      </c>
      <c r="D432" t="s">
        <v>962</v>
      </c>
      <c r="E432" s="22">
        <v>25.23</v>
      </c>
      <c r="F432" s="20">
        <v>52480</v>
      </c>
      <c r="G432" s="21">
        <v>3.9</v>
      </c>
      <c r="H432" s="22">
        <v>16.309999999999999</v>
      </c>
      <c r="I432" s="22">
        <v>17.38</v>
      </c>
      <c r="J432" s="22">
        <v>23.3</v>
      </c>
      <c r="K432" s="22">
        <v>29.25</v>
      </c>
      <c r="L432" s="22">
        <v>38.770000000000003</v>
      </c>
      <c r="O432" s="108">
        <f t="shared" si="12"/>
        <v>24.014000000000003</v>
      </c>
      <c r="P432" s="108">
        <f t="shared" si="13"/>
        <v>26.394000000000002</v>
      </c>
    </row>
    <row r="433" spans="1:16" x14ac:dyDescent="0.25">
      <c r="A433" t="s">
        <v>94</v>
      </c>
      <c r="B433" t="s">
        <v>95</v>
      </c>
      <c r="C433" s="1" t="s">
        <v>963</v>
      </c>
      <c r="D433" t="s">
        <v>964</v>
      </c>
      <c r="E433" s="22">
        <v>18.96</v>
      </c>
      <c r="F433" s="20">
        <v>39430</v>
      </c>
      <c r="G433" s="21">
        <v>1.2</v>
      </c>
      <c r="H433" s="22">
        <v>15.62</v>
      </c>
      <c r="I433" s="22">
        <v>16.88</v>
      </c>
      <c r="J433" s="22">
        <v>18.95</v>
      </c>
      <c r="K433" s="22">
        <v>20.010000000000002</v>
      </c>
      <c r="L433" s="22">
        <v>22.28</v>
      </c>
      <c r="O433" s="108">
        <f t="shared" si="12"/>
        <v>19.077200000000001</v>
      </c>
      <c r="P433" s="108">
        <f t="shared" si="13"/>
        <v>19.501200000000001</v>
      </c>
    </row>
    <row r="434" spans="1:16" x14ac:dyDescent="0.25">
      <c r="A434" t="s">
        <v>94</v>
      </c>
      <c r="B434" t="s">
        <v>95</v>
      </c>
      <c r="C434" s="1" t="s">
        <v>965</v>
      </c>
      <c r="D434" t="s">
        <v>966</v>
      </c>
      <c r="E434" s="22">
        <v>20.67</v>
      </c>
      <c r="F434" s="20">
        <v>42990</v>
      </c>
      <c r="G434" s="21">
        <v>4</v>
      </c>
      <c r="H434" s="22">
        <v>16.14</v>
      </c>
      <c r="I434" s="22">
        <v>16.14</v>
      </c>
      <c r="J434" s="22">
        <v>18.440000000000001</v>
      </c>
      <c r="K434" s="22">
        <v>22.53</v>
      </c>
      <c r="L434" s="22">
        <v>29.1</v>
      </c>
      <c r="O434" s="108">
        <f t="shared" si="12"/>
        <v>18.930800000000001</v>
      </c>
      <c r="P434" s="108">
        <f t="shared" si="13"/>
        <v>20.566800000000001</v>
      </c>
    </row>
    <row r="435" spans="1:16" x14ac:dyDescent="0.25">
      <c r="A435" t="s">
        <v>94</v>
      </c>
      <c r="B435" t="s">
        <v>95</v>
      </c>
      <c r="C435" s="1" t="s">
        <v>967</v>
      </c>
      <c r="D435" t="s">
        <v>968</v>
      </c>
      <c r="E435" s="22">
        <v>19.73</v>
      </c>
      <c r="F435" s="20">
        <v>41040</v>
      </c>
      <c r="G435" s="21">
        <v>3.1</v>
      </c>
      <c r="H435" s="22">
        <v>15</v>
      </c>
      <c r="I435" s="22">
        <v>15.89</v>
      </c>
      <c r="J435" s="22">
        <v>18.14</v>
      </c>
      <c r="K435" s="22">
        <v>21.58</v>
      </c>
      <c r="L435" s="22">
        <v>25.8</v>
      </c>
      <c r="O435" s="108">
        <f t="shared" si="12"/>
        <v>18.552800000000001</v>
      </c>
      <c r="P435" s="108">
        <f t="shared" si="13"/>
        <v>19.928799999999999</v>
      </c>
    </row>
    <row r="436" spans="1:16" x14ac:dyDescent="0.25">
      <c r="A436" t="s">
        <v>94</v>
      </c>
      <c r="B436" t="s">
        <v>95</v>
      </c>
      <c r="C436" s="1" t="s">
        <v>969</v>
      </c>
      <c r="D436" t="s">
        <v>970</v>
      </c>
      <c r="E436" s="22">
        <v>19.52</v>
      </c>
      <c r="F436" s="20">
        <v>40600</v>
      </c>
      <c r="G436" s="21">
        <v>1.2</v>
      </c>
      <c r="H436" s="22">
        <v>16.100000000000001</v>
      </c>
      <c r="I436" s="22">
        <v>17.53</v>
      </c>
      <c r="J436" s="22">
        <v>18.72</v>
      </c>
      <c r="K436" s="22">
        <v>21.3</v>
      </c>
      <c r="L436" s="22">
        <v>23.03</v>
      </c>
      <c r="O436" s="108">
        <f t="shared" si="12"/>
        <v>19.029599999999999</v>
      </c>
      <c r="P436" s="108">
        <f t="shared" si="13"/>
        <v>20.061599999999999</v>
      </c>
    </row>
    <row r="437" spans="1:16" x14ac:dyDescent="0.25">
      <c r="A437" t="s">
        <v>94</v>
      </c>
      <c r="B437" t="s">
        <v>95</v>
      </c>
      <c r="C437" s="1" t="s">
        <v>971</v>
      </c>
      <c r="D437" t="s">
        <v>972</v>
      </c>
      <c r="E437" s="22">
        <v>27.58</v>
      </c>
      <c r="F437" s="20">
        <v>57360</v>
      </c>
      <c r="G437" s="21">
        <v>5</v>
      </c>
      <c r="H437" s="22">
        <v>15.32</v>
      </c>
      <c r="I437" s="22">
        <v>18.059999999999999</v>
      </c>
      <c r="J437" s="22">
        <v>26.95</v>
      </c>
      <c r="K437" s="22">
        <v>34.69</v>
      </c>
      <c r="L437" s="22">
        <v>43.18</v>
      </c>
      <c r="O437" s="108">
        <f t="shared" si="12"/>
        <v>27.878799999999998</v>
      </c>
      <c r="P437" s="108">
        <f t="shared" si="13"/>
        <v>30.974799999999998</v>
      </c>
    </row>
    <row r="438" spans="1:16" x14ac:dyDescent="0.25">
      <c r="A438" t="s">
        <v>94</v>
      </c>
      <c r="B438" t="s">
        <v>95</v>
      </c>
      <c r="C438" s="1" t="s">
        <v>973</v>
      </c>
      <c r="D438" t="s">
        <v>974</v>
      </c>
      <c r="E438" s="22">
        <v>19.489999999999998</v>
      </c>
      <c r="F438" s="20">
        <v>40540</v>
      </c>
      <c r="G438" s="21">
        <v>1</v>
      </c>
      <c r="H438" s="22">
        <v>15.2</v>
      </c>
      <c r="I438" s="22">
        <v>16.43</v>
      </c>
      <c r="J438" s="22">
        <v>17.760000000000002</v>
      </c>
      <c r="K438" s="22">
        <v>21.26</v>
      </c>
      <c r="L438" s="22">
        <v>26.01</v>
      </c>
      <c r="O438" s="108">
        <f t="shared" si="12"/>
        <v>18.180000000000003</v>
      </c>
      <c r="P438" s="108">
        <f t="shared" si="13"/>
        <v>19.580000000000002</v>
      </c>
    </row>
    <row r="439" spans="1:16" x14ac:dyDescent="0.25">
      <c r="A439" t="s">
        <v>94</v>
      </c>
      <c r="B439" t="s">
        <v>95</v>
      </c>
      <c r="C439" s="1" t="s">
        <v>975</v>
      </c>
      <c r="D439" t="s">
        <v>976</v>
      </c>
      <c r="E439" s="22">
        <v>22.88</v>
      </c>
      <c r="F439" s="20">
        <v>47580</v>
      </c>
      <c r="G439" s="21">
        <v>1.4</v>
      </c>
      <c r="H439" s="22">
        <v>17.05</v>
      </c>
      <c r="I439" s="22">
        <v>18.899999999999999</v>
      </c>
      <c r="J439" s="22">
        <v>22.35</v>
      </c>
      <c r="K439" s="22">
        <v>25.06</v>
      </c>
      <c r="L439" s="22">
        <v>29.91</v>
      </c>
      <c r="O439" s="108">
        <f t="shared" si="12"/>
        <v>22.6752</v>
      </c>
      <c r="P439" s="108">
        <f t="shared" si="13"/>
        <v>23.7592</v>
      </c>
    </row>
    <row r="440" spans="1:16" x14ac:dyDescent="0.25">
      <c r="A440" t="s">
        <v>94</v>
      </c>
      <c r="B440" t="s">
        <v>95</v>
      </c>
      <c r="C440" s="1" t="s">
        <v>977</v>
      </c>
      <c r="D440" t="s">
        <v>978</v>
      </c>
      <c r="E440" s="22">
        <v>20.440000000000001</v>
      </c>
      <c r="F440" s="20">
        <v>42520</v>
      </c>
      <c r="G440" s="21">
        <v>7</v>
      </c>
      <c r="H440" s="22">
        <v>18</v>
      </c>
      <c r="I440" s="22">
        <v>18.14</v>
      </c>
      <c r="J440" s="22">
        <v>18.420000000000002</v>
      </c>
      <c r="K440" s="22">
        <v>20.02</v>
      </c>
      <c r="L440" s="22">
        <v>26.45</v>
      </c>
      <c r="O440" s="108">
        <f t="shared" si="12"/>
        <v>18.612000000000002</v>
      </c>
      <c r="P440" s="108">
        <f t="shared" si="13"/>
        <v>19.252000000000002</v>
      </c>
    </row>
    <row r="441" spans="1:16" x14ac:dyDescent="0.25">
      <c r="A441" t="s">
        <v>94</v>
      </c>
      <c r="B441" t="s">
        <v>95</v>
      </c>
      <c r="C441" s="1" t="s">
        <v>979</v>
      </c>
      <c r="D441" t="s">
        <v>980</v>
      </c>
      <c r="E441" s="22">
        <v>29.36</v>
      </c>
      <c r="F441" s="20">
        <v>61060</v>
      </c>
      <c r="G441" s="21">
        <v>1.1000000000000001</v>
      </c>
      <c r="H441" s="22">
        <v>15.6</v>
      </c>
      <c r="I441" s="22">
        <v>16.61</v>
      </c>
      <c r="J441" s="22">
        <v>19.309999999999999</v>
      </c>
      <c r="K441" s="22">
        <v>34.15</v>
      </c>
      <c r="L441" s="22">
        <v>57.92</v>
      </c>
      <c r="O441" s="108">
        <f t="shared" si="12"/>
        <v>21.090800000000002</v>
      </c>
      <c r="P441" s="108">
        <f t="shared" si="13"/>
        <v>27.026799999999998</v>
      </c>
    </row>
    <row r="442" spans="1:16" x14ac:dyDescent="0.25">
      <c r="A442" t="s">
        <v>94</v>
      </c>
      <c r="B442" t="s">
        <v>95</v>
      </c>
      <c r="C442" s="1" t="s">
        <v>981</v>
      </c>
      <c r="D442" t="s">
        <v>982</v>
      </c>
      <c r="E442" s="22">
        <v>27.51</v>
      </c>
      <c r="F442" s="20">
        <v>57210</v>
      </c>
      <c r="G442" s="21">
        <v>0.9</v>
      </c>
      <c r="H442" s="22">
        <v>17.940000000000001</v>
      </c>
      <c r="I442" s="22">
        <v>21.13</v>
      </c>
      <c r="J442" s="22">
        <v>24.35</v>
      </c>
      <c r="K442" s="22">
        <v>30.69</v>
      </c>
      <c r="L442" s="22">
        <v>38.54</v>
      </c>
      <c r="O442" s="108">
        <f t="shared" si="12"/>
        <v>25.110800000000001</v>
      </c>
      <c r="P442" s="108">
        <f t="shared" si="13"/>
        <v>27.646800000000002</v>
      </c>
    </row>
    <row r="443" spans="1:16" x14ac:dyDescent="0.25">
      <c r="A443" t="s">
        <v>94</v>
      </c>
      <c r="B443" t="s">
        <v>95</v>
      </c>
      <c r="C443" s="1" t="s">
        <v>983</v>
      </c>
      <c r="D443" t="s">
        <v>984</v>
      </c>
      <c r="E443" s="22">
        <v>58.03</v>
      </c>
      <c r="F443" s="20">
        <v>120710</v>
      </c>
      <c r="G443" s="21">
        <v>2</v>
      </c>
      <c r="H443" s="22">
        <v>29.7</v>
      </c>
      <c r="I443" s="22">
        <v>38.159999999999997</v>
      </c>
      <c r="J443" s="22">
        <v>53.05</v>
      </c>
      <c r="K443" s="22">
        <v>71.319999999999993</v>
      </c>
      <c r="L443" s="22">
        <v>89.69</v>
      </c>
      <c r="O443" s="108">
        <f t="shared" si="12"/>
        <v>55.242399999999996</v>
      </c>
      <c r="P443" s="108">
        <f t="shared" si="13"/>
        <v>62.550399999999996</v>
      </c>
    </row>
    <row r="444" spans="1:16" x14ac:dyDescent="0.25">
      <c r="A444" t="s">
        <v>94</v>
      </c>
      <c r="B444" t="s">
        <v>95</v>
      </c>
      <c r="C444" s="1" t="s">
        <v>985</v>
      </c>
      <c r="D444" t="s">
        <v>986</v>
      </c>
      <c r="E444" s="22">
        <v>16.8</v>
      </c>
      <c r="F444" s="20">
        <v>34950</v>
      </c>
      <c r="G444" s="21">
        <v>0.5</v>
      </c>
      <c r="H444" s="22">
        <v>15</v>
      </c>
      <c r="I444" s="22">
        <v>15.78</v>
      </c>
      <c r="J444" s="22">
        <v>16.34</v>
      </c>
      <c r="K444" s="22">
        <v>17.059999999999999</v>
      </c>
      <c r="L444" s="22">
        <v>18.45</v>
      </c>
      <c r="O444" s="108">
        <f t="shared" si="12"/>
        <v>16.426400000000001</v>
      </c>
      <c r="P444" s="108">
        <f t="shared" si="13"/>
        <v>16.714399999999998</v>
      </c>
    </row>
    <row r="445" spans="1:16" x14ac:dyDescent="0.25">
      <c r="A445" t="s">
        <v>94</v>
      </c>
      <c r="B445" t="s">
        <v>95</v>
      </c>
      <c r="C445" s="1" t="s">
        <v>987</v>
      </c>
      <c r="D445" t="s">
        <v>988</v>
      </c>
      <c r="E445" s="22">
        <v>17.52</v>
      </c>
      <c r="F445" s="20">
        <v>36430</v>
      </c>
      <c r="G445" s="21">
        <v>0.5</v>
      </c>
      <c r="H445" s="22">
        <v>15</v>
      </c>
      <c r="I445" s="22">
        <v>15</v>
      </c>
      <c r="J445" s="22">
        <v>17.55</v>
      </c>
      <c r="K445" s="22">
        <v>18.739999999999998</v>
      </c>
      <c r="L445" s="22">
        <v>22.12</v>
      </c>
      <c r="O445" s="108">
        <f t="shared" si="12"/>
        <v>17.692800000000002</v>
      </c>
      <c r="P445" s="108">
        <f t="shared" si="13"/>
        <v>18.168800000000001</v>
      </c>
    </row>
    <row r="446" spans="1:16" x14ac:dyDescent="0.25">
      <c r="A446" t="s">
        <v>94</v>
      </c>
      <c r="B446" t="s">
        <v>95</v>
      </c>
      <c r="C446" s="1" t="s">
        <v>989</v>
      </c>
      <c r="D446" t="s">
        <v>990</v>
      </c>
      <c r="E446" s="22">
        <v>21.47</v>
      </c>
      <c r="F446" s="20">
        <v>44650</v>
      </c>
      <c r="G446" s="21">
        <v>1.7</v>
      </c>
      <c r="H446" s="22">
        <v>16.48</v>
      </c>
      <c r="I446" s="22">
        <v>17.68</v>
      </c>
      <c r="J446" s="22">
        <v>20.88</v>
      </c>
      <c r="K446" s="22">
        <v>23.84</v>
      </c>
      <c r="L446" s="22">
        <v>28.35</v>
      </c>
      <c r="O446" s="108">
        <f t="shared" si="12"/>
        <v>21.235199999999999</v>
      </c>
      <c r="P446" s="108">
        <f t="shared" si="13"/>
        <v>22.4192</v>
      </c>
    </row>
    <row r="447" spans="1:16" x14ac:dyDescent="0.25">
      <c r="A447" t="s">
        <v>94</v>
      </c>
      <c r="B447" t="s">
        <v>95</v>
      </c>
      <c r="C447" s="1" t="s">
        <v>991</v>
      </c>
      <c r="D447" t="s">
        <v>992</v>
      </c>
      <c r="E447" s="22">
        <v>21.68</v>
      </c>
      <c r="F447" s="20">
        <v>45100</v>
      </c>
      <c r="G447" s="21">
        <v>2.2999999999999998</v>
      </c>
      <c r="H447" s="22">
        <v>16.75</v>
      </c>
      <c r="I447" s="22">
        <v>17.41</v>
      </c>
      <c r="J447" s="22">
        <v>18.89</v>
      </c>
      <c r="K447" s="22">
        <v>24.04</v>
      </c>
      <c r="L447" s="22">
        <v>30.23</v>
      </c>
      <c r="O447" s="108">
        <f t="shared" si="12"/>
        <v>19.508000000000003</v>
      </c>
      <c r="P447" s="108">
        <f t="shared" si="13"/>
        <v>21.568000000000001</v>
      </c>
    </row>
    <row r="448" spans="1:16" x14ac:dyDescent="0.25">
      <c r="A448" t="s">
        <v>94</v>
      </c>
      <c r="B448" t="s">
        <v>95</v>
      </c>
      <c r="C448" s="1" t="s">
        <v>993</v>
      </c>
      <c r="D448" t="s">
        <v>994</v>
      </c>
      <c r="E448" s="22">
        <v>19.47</v>
      </c>
      <c r="F448" s="20">
        <v>40490</v>
      </c>
      <c r="G448" s="21">
        <v>1.2</v>
      </c>
      <c r="H448" s="22">
        <v>15.29</v>
      </c>
      <c r="I448" s="22">
        <v>16.399999999999999</v>
      </c>
      <c r="J448" s="22">
        <v>17.260000000000002</v>
      </c>
      <c r="K448" s="22">
        <v>19</v>
      </c>
      <c r="L448" s="22">
        <v>23.65</v>
      </c>
      <c r="O448" s="108">
        <f t="shared" si="12"/>
        <v>17.468800000000002</v>
      </c>
      <c r="P448" s="108">
        <f t="shared" si="13"/>
        <v>18.1648</v>
      </c>
    </row>
    <row r="449" spans="1:16" x14ac:dyDescent="0.25">
      <c r="A449" t="s">
        <v>94</v>
      </c>
      <c r="B449" t="s">
        <v>95</v>
      </c>
      <c r="C449" s="1" t="s">
        <v>995</v>
      </c>
      <c r="D449" t="s">
        <v>996</v>
      </c>
      <c r="E449" s="22">
        <v>37.57</v>
      </c>
      <c r="F449" s="20">
        <v>78140</v>
      </c>
      <c r="G449" s="21">
        <v>6.5</v>
      </c>
      <c r="H449" s="22">
        <v>22.85</v>
      </c>
      <c r="I449" s="22">
        <v>26.35</v>
      </c>
      <c r="J449" s="22">
        <v>34.700000000000003</v>
      </c>
      <c r="K449" s="22">
        <v>40.35</v>
      </c>
      <c r="L449" s="22">
        <v>55.32</v>
      </c>
      <c r="O449" s="108">
        <f t="shared" si="12"/>
        <v>35.378</v>
      </c>
      <c r="P449" s="108">
        <f t="shared" si="13"/>
        <v>37.638000000000005</v>
      </c>
    </row>
    <row r="450" spans="1:16" x14ac:dyDescent="0.25">
      <c r="A450" t="s">
        <v>94</v>
      </c>
      <c r="B450" t="s">
        <v>95</v>
      </c>
      <c r="C450" s="1" t="s">
        <v>997</v>
      </c>
      <c r="D450" t="s">
        <v>998</v>
      </c>
      <c r="E450" s="22">
        <v>48.36</v>
      </c>
      <c r="F450" s="20">
        <v>100590</v>
      </c>
      <c r="G450" s="21">
        <v>8.6</v>
      </c>
      <c r="H450" s="22">
        <v>17.649999999999999</v>
      </c>
      <c r="I450" s="22">
        <v>25.42</v>
      </c>
      <c r="J450" s="22">
        <v>37.17</v>
      </c>
      <c r="K450" s="22">
        <v>60.09</v>
      </c>
      <c r="L450" s="22">
        <v>96.22</v>
      </c>
      <c r="O450" s="108">
        <f t="shared" ref="O450:O513" si="14">_xlfn.PERCENTILE.INC((H450:L450),$W$1)</f>
        <v>39.920400000000001</v>
      </c>
      <c r="P450" s="108">
        <f t="shared" ref="P450:P513" si="15">_xlfn.PERCENTILE.INC((H450:L450),$X$1)</f>
        <v>49.088400000000007</v>
      </c>
    </row>
    <row r="451" spans="1:16" x14ac:dyDescent="0.25">
      <c r="A451" t="s">
        <v>94</v>
      </c>
      <c r="B451" t="s">
        <v>95</v>
      </c>
      <c r="C451" s="1" t="s">
        <v>999</v>
      </c>
      <c r="D451" t="s">
        <v>1000</v>
      </c>
      <c r="E451" s="22">
        <v>53.13</v>
      </c>
      <c r="F451" s="20">
        <v>110510</v>
      </c>
      <c r="G451" s="21">
        <v>4.0999999999999996</v>
      </c>
      <c r="H451" s="22">
        <v>24.06</v>
      </c>
      <c r="I451" s="22">
        <v>29.64</v>
      </c>
      <c r="J451" s="22">
        <v>47.03</v>
      </c>
      <c r="K451" s="22">
        <v>64.709999999999994</v>
      </c>
      <c r="L451" s="22">
        <v>95.51</v>
      </c>
      <c r="O451" s="108">
        <f t="shared" si="14"/>
        <v>49.151600000000002</v>
      </c>
      <c r="P451" s="108">
        <f t="shared" si="15"/>
        <v>56.223599999999998</v>
      </c>
    </row>
    <row r="452" spans="1:16" x14ac:dyDescent="0.25">
      <c r="A452" t="s">
        <v>94</v>
      </c>
      <c r="B452" t="s">
        <v>95</v>
      </c>
      <c r="C452" s="1" t="s">
        <v>1001</v>
      </c>
      <c r="D452" t="s">
        <v>1002</v>
      </c>
      <c r="E452" s="22">
        <v>27.85</v>
      </c>
      <c r="F452" s="20">
        <v>57920</v>
      </c>
      <c r="G452" s="21">
        <v>1.3</v>
      </c>
      <c r="H452" s="22">
        <v>18.32</v>
      </c>
      <c r="I452" s="22">
        <v>22.8</v>
      </c>
      <c r="J452" s="22">
        <v>24.22</v>
      </c>
      <c r="K452" s="22">
        <v>29.51</v>
      </c>
      <c r="L452" s="22">
        <v>39.81</v>
      </c>
      <c r="O452" s="108">
        <f t="shared" si="14"/>
        <v>24.854800000000001</v>
      </c>
      <c r="P452" s="108">
        <f t="shared" si="15"/>
        <v>26.970800000000001</v>
      </c>
    </row>
    <row r="453" spans="1:16" x14ac:dyDescent="0.25">
      <c r="A453" t="s">
        <v>94</v>
      </c>
      <c r="B453" t="s">
        <v>95</v>
      </c>
      <c r="C453" s="1" t="s">
        <v>1003</v>
      </c>
      <c r="D453" t="s">
        <v>1004</v>
      </c>
      <c r="E453" s="22">
        <v>42.84</v>
      </c>
      <c r="F453" s="20">
        <v>89110</v>
      </c>
      <c r="G453" s="21">
        <v>2</v>
      </c>
      <c r="H453" s="22">
        <v>22.14</v>
      </c>
      <c r="I453" s="22">
        <v>27.38</v>
      </c>
      <c r="J453" s="22">
        <v>36.94</v>
      </c>
      <c r="K453" s="22">
        <v>49.54</v>
      </c>
      <c r="L453" s="22">
        <v>73.040000000000006</v>
      </c>
      <c r="O453" s="108">
        <f t="shared" si="14"/>
        <v>38.451999999999998</v>
      </c>
      <c r="P453" s="108">
        <f t="shared" si="15"/>
        <v>43.491999999999997</v>
      </c>
    </row>
    <row r="454" spans="1:16" x14ac:dyDescent="0.25">
      <c r="A454" t="s">
        <v>94</v>
      </c>
      <c r="B454" t="s">
        <v>95</v>
      </c>
      <c r="C454" s="1" t="s">
        <v>1005</v>
      </c>
      <c r="D454" t="s">
        <v>1006</v>
      </c>
      <c r="E454" s="22">
        <v>55.15</v>
      </c>
      <c r="F454" s="20">
        <v>114720</v>
      </c>
      <c r="G454" s="21">
        <v>3.7</v>
      </c>
      <c r="H454" s="22">
        <v>26.52</v>
      </c>
      <c r="I454" s="22">
        <v>34.159999999999997</v>
      </c>
      <c r="J454" s="22">
        <v>47.92</v>
      </c>
      <c r="K454" s="22">
        <v>77.7</v>
      </c>
      <c r="L454" s="22">
        <v>86.97</v>
      </c>
      <c r="O454" s="108">
        <f t="shared" si="14"/>
        <v>51.493600000000008</v>
      </c>
      <c r="P454" s="108">
        <f t="shared" si="15"/>
        <v>63.405600000000007</v>
      </c>
    </row>
    <row r="455" spans="1:16" x14ac:dyDescent="0.25">
      <c r="A455" t="s">
        <v>94</v>
      </c>
      <c r="B455" t="s">
        <v>95</v>
      </c>
      <c r="C455" s="1" t="s">
        <v>1007</v>
      </c>
      <c r="D455" t="s">
        <v>1008</v>
      </c>
      <c r="E455" s="22">
        <v>40.96</v>
      </c>
      <c r="F455" s="20">
        <v>85190</v>
      </c>
      <c r="G455" s="21">
        <v>1.9</v>
      </c>
      <c r="H455" s="22">
        <v>19.23</v>
      </c>
      <c r="I455" s="22">
        <v>27.45</v>
      </c>
      <c r="J455" s="22">
        <v>36.119999999999997</v>
      </c>
      <c r="K455" s="22">
        <v>48.17</v>
      </c>
      <c r="L455" s="22">
        <v>70.08</v>
      </c>
      <c r="O455" s="108">
        <f t="shared" si="14"/>
        <v>37.566000000000003</v>
      </c>
      <c r="P455" s="108">
        <f t="shared" si="15"/>
        <v>42.386000000000003</v>
      </c>
    </row>
    <row r="456" spans="1:16" x14ac:dyDescent="0.25">
      <c r="A456" t="s">
        <v>94</v>
      </c>
      <c r="B456" t="s">
        <v>95</v>
      </c>
      <c r="C456" s="1" t="s">
        <v>1009</v>
      </c>
      <c r="D456" t="s">
        <v>1010</v>
      </c>
      <c r="E456" s="22">
        <v>19.260000000000002</v>
      </c>
      <c r="F456" s="20">
        <v>40060</v>
      </c>
      <c r="G456" s="21">
        <v>8.8000000000000007</v>
      </c>
      <c r="H456" s="22">
        <v>15.55</v>
      </c>
      <c r="I456" s="22">
        <v>15.55</v>
      </c>
      <c r="J456" s="22">
        <v>18.11</v>
      </c>
      <c r="K456" s="22">
        <v>19.11</v>
      </c>
      <c r="L456" s="22">
        <v>24.61</v>
      </c>
      <c r="O456" s="108">
        <f t="shared" si="14"/>
        <v>18.23</v>
      </c>
      <c r="P456" s="108">
        <f t="shared" si="15"/>
        <v>18.63</v>
      </c>
    </row>
    <row r="457" spans="1:16" x14ac:dyDescent="0.25">
      <c r="A457" t="s">
        <v>94</v>
      </c>
      <c r="B457" t="s">
        <v>95</v>
      </c>
      <c r="C457" s="1" t="s">
        <v>1011</v>
      </c>
      <c r="D457" t="s">
        <v>1012</v>
      </c>
      <c r="E457" s="22">
        <v>61.45</v>
      </c>
      <c r="F457" s="20">
        <v>127810</v>
      </c>
      <c r="G457" s="21">
        <v>11.2</v>
      </c>
      <c r="H457" s="22">
        <v>23.04</v>
      </c>
      <c r="I457" s="22">
        <v>30.76</v>
      </c>
      <c r="J457" s="22">
        <v>61.04</v>
      </c>
      <c r="K457" s="22">
        <v>92.73</v>
      </c>
      <c r="L457" s="22">
        <v>92.73</v>
      </c>
      <c r="O457" s="108">
        <f t="shared" si="14"/>
        <v>64.842799999999997</v>
      </c>
      <c r="P457" s="108">
        <f t="shared" si="15"/>
        <v>77.518799999999999</v>
      </c>
    </row>
    <row r="458" spans="1:16" x14ac:dyDescent="0.25">
      <c r="A458" t="s">
        <v>94</v>
      </c>
      <c r="B458" t="s">
        <v>95</v>
      </c>
      <c r="C458" s="1" t="s">
        <v>1013</v>
      </c>
      <c r="D458" t="s">
        <v>1014</v>
      </c>
      <c r="E458" s="22">
        <v>60.81</v>
      </c>
      <c r="F458" s="20">
        <v>126490</v>
      </c>
      <c r="G458" s="21">
        <v>2</v>
      </c>
      <c r="H458" s="22">
        <v>36.57</v>
      </c>
      <c r="I458" s="22">
        <v>44.34</v>
      </c>
      <c r="J458" s="22">
        <v>59.54</v>
      </c>
      <c r="K458" s="22">
        <v>71.94</v>
      </c>
      <c r="L458" s="22">
        <v>88.24</v>
      </c>
      <c r="O458" s="108">
        <f t="shared" si="14"/>
        <v>61.027999999999999</v>
      </c>
      <c r="P458" s="108">
        <f t="shared" si="15"/>
        <v>65.988</v>
      </c>
    </row>
    <row r="459" spans="1:16" x14ac:dyDescent="0.25">
      <c r="A459" t="s">
        <v>94</v>
      </c>
      <c r="B459" t="s">
        <v>95</v>
      </c>
      <c r="C459" s="1" t="s">
        <v>1015</v>
      </c>
      <c r="D459" t="s">
        <v>1016</v>
      </c>
      <c r="E459" s="22">
        <v>18.940000000000001</v>
      </c>
      <c r="F459" s="20">
        <v>39400</v>
      </c>
      <c r="G459" s="21">
        <v>6.6</v>
      </c>
      <c r="H459" s="22">
        <v>15.12</v>
      </c>
      <c r="I459" s="22">
        <v>15.81</v>
      </c>
      <c r="J459" s="22">
        <v>17.09</v>
      </c>
      <c r="K459" s="22">
        <v>20.2</v>
      </c>
      <c r="L459" s="22">
        <v>25.35</v>
      </c>
      <c r="O459" s="108">
        <f t="shared" si="14"/>
        <v>17.463200000000001</v>
      </c>
      <c r="P459" s="108">
        <f t="shared" si="15"/>
        <v>18.7072</v>
      </c>
    </row>
    <row r="460" spans="1:16" x14ac:dyDescent="0.25">
      <c r="A460" t="s">
        <v>94</v>
      </c>
      <c r="B460" t="s">
        <v>95</v>
      </c>
      <c r="C460" s="1" t="s">
        <v>1017</v>
      </c>
      <c r="D460" t="s">
        <v>1018</v>
      </c>
      <c r="E460" s="22">
        <v>25.87</v>
      </c>
      <c r="F460" s="20">
        <v>53800</v>
      </c>
      <c r="G460" s="21">
        <v>4.9000000000000004</v>
      </c>
      <c r="H460" s="22">
        <v>16.53</v>
      </c>
      <c r="I460" s="22">
        <v>17.27</v>
      </c>
      <c r="J460" s="22">
        <v>18.190000000000001</v>
      </c>
      <c r="K460" s="22">
        <v>32.22</v>
      </c>
      <c r="L460" s="22">
        <v>47.09</v>
      </c>
      <c r="O460" s="108">
        <f t="shared" si="14"/>
        <v>19.873600000000003</v>
      </c>
      <c r="P460" s="108">
        <f t="shared" si="15"/>
        <v>25.485600000000002</v>
      </c>
    </row>
    <row r="461" spans="1:16" x14ac:dyDescent="0.25">
      <c r="A461" t="s">
        <v>94</v>
      </c>
      <c r="B461" t="s">
        <v>95</v>
      </c>
      <c r="C461" s="1" t="s">
        <v>1019</v>
      </c>
      <c r="D461" t="s">
        <v>1020</v>
      </c>
      <c r="E461" s="22">
        <v>26.8</v>
      </c>
      <c r="F461" s="20">
        <v>55740</v>
      </c>
      <c r="G461" s="21">
        <v>0.3</v>
      </c>
      <c r="H461" s="22">
        <v>17.399999999999999</v>
      </c>
      <c r="I461" s="22">
        <v>20.34</v>
      </c>
      <c r="J461" s="22">
        <v>24.25</v>
      </c>
      <c r="K461" s="22">
        <v>30.53</v>
      </c>
      <c r="L461" s="22">
        <v>38.44</v>
      </c>
      <c r="O461" s="108">
        <f t="shared" si="14"/>
        <v>25.003600000000002</v>
      </c>
      <c r="P461" s="108">
        <f t="shared" si="15"/>
        <v>27.515599999999999</v>
      </c>
    </row>
    <row r="462" spans="1:16" x14ac:dyDescent="0.25">
      <c r="A462" t="s">
        <v>94</v>
      </c>
      <c r="B462" t="s">
        <v>95</v>
      </c>
      <c r="C462" s="1" t="s">
        <v>1021</v>
      </c>
      <c r="D462" t="s">
        <v>1022</v>
      </c>
      <c r="E462" s="22">
        <v>37.08</v>
      </c>
      <c r="F462" s="20">
        <v>77120</v>
      </c>
      <c r="G462" s="21">
        <v>0.7</v>
      </c>
      <c r="H462" s="22">
        <v>23.05</v>
      </c>
      <c r="I462" s="22">
        <v>28.54</v>
      </c>
      <c r="J462" s="22">
        <v>35.78</v>
      </c>
      <c r="K462" s="22">
        <v>43.35</v>
      </c>
      <c r="L462" s="22">
        <v>53.25</v>
      </c>
      <c r="O462" s="108">
        <f t="shared" si="14"/>
        <v>36.688400000000001</v>
      </c>
      <c r="P462" s="108">
        <f t="shared" si="15"/>
        <v>39.7164</v>
      </c>
    </row>
    <row r="463" spans="1:16" x14ac:dyDescent="0.25">
      <c r="A463" t="s">
        <v>94</v>
      </c>
      <c r="B463" t="s">
        <v>95</v>
      </c>
      <c r="C463" s="1" t="s">
        <v>1023</v>
      </c>
      <c r="D463" t="s">
        <v>1024</v>
      </c>
      <c r="E463" s="22">
        <v>20.43</v>
      </c>
      <c r="F463" s="20">
        <v>42500</v>
      </c>
      <c r="G463" s="21">
        <v>1.3</v>
      </c>
      <c r="H463" s="22">
        <v>17.04</v>
      </c>
      <c r="I463" s="22">
        <v>17.73</v>
      </c>
      <c r="J463" s="22">
        <v>19.2</v>
      </c>
      <c r="K463" s="22">
        <v>22.18</v>
      </c>
      <c r="L463" s="22">
        <v>26.3</v>
      </c>
      <c r="O463" s="108">
        <f t="shared" si="14"/>
        <v>19.557600000000001</v>
      </c>
      <c r="P463" s="108">
        <f t="shared" si="15"/>
        <v>20.749600000000001</v>
      </c>
    </row>
    <row r="464" spans="1:16" x14ac:dyDescent="0.25">
      <c r="A464" t="s">
        <v>94</v>
      </c>
      <c r="B464" t="s">
        <v>95</v>
      </c>
      <c r="C464" s="1" t="s">
        <v>1025</v>
      </c>
      <c r="D464" t="s">
        <v>1026</v>
      </c>
      <c r="E464" s="22" t="s">
        <v>102</v>
      </c>
      <c r="F464" s="20" t="s">
        <v>102</v>
      </c>
      <c r="G464" s="21" t="s">
        <v>102</v>
      </c>
      <c r="H464" s="22" t="s">
        <v>102</v>
      </c>
      <c r="I464" s="22" t="s">
        <v>102</v>
      </c>
      <c r="J464" s="22" t="s">
        <v>102</v>
      </c>
      <c r="K464" s="22" t="s">
        <v>102</v>
      </c>
      <c r="L464" s="22" t="s">
        <v>102</v>
      </c>
      <c r="O464" s="108" t="e">
        <f t="shared" si="14"/>
        <v>#NUM!</v>
      </c>
      <c r="P464" s="108" t="e">
        <f t="shared" si="15"/>
        <v>#NUM!</v>
      </c>
    </row>
    <row r="465" spans="1:16" x14ac:dyDescent="0.25">
      <c r="A465" t="s">
        <v>94</v>
      </c>
      <c r="B465" t="s">
        <v>95</v>
      </c>
      <c r="C465" s="1" t="s">
        <v>1027</v>
      </c>
      <c r="D465" t="s">
        <v>1028</v>
      </c>
      <c r="E465" s="22">
        <v>28.34</v>
      </c>
      <c r="F465" s="20">
        <v>58940</v>
      </c>
      <c r="G465" s="21">
        <v>9.3000000000000007</v>
      </c>
      <c r="H465" s="22">
        <v>22.6</v>
      </c>
      <c r="I465" s="22">
        <v>23.71</v>
      </c>
      <c r="J465" s="22">
        <v>25.58</v>
      </c>
      <c r="K465" s="22">
        <v>32.700000000000003</v>
      </c>
      <c r="L465" s="22">
        <v>33.96</v>
      </c>
      <c r="O465" s="108">
        <f t="shared" si="14"/>
        <v>26.4344</v>
      </c>
      <c r="P465" s="108">
        <f t="shared" si="15"/>
        <v>29.282400000000003</v>
      </c>
    </row>
    <row r="466" spans="1:16" x14ac:dyDescent="0.25">
      <c r="A466" t="s">
        <v>94</v>
      </c>
      <c r="B466" t="s">
        <v>95</v>
      </c>
      <c r="C466" s="1" t="s">
        <v>1029</v>
      </c>
      <c r="D466" t="s">
        <v>1030</v>
      </c>
      <c r="E466" s="22">
        <v>26.53</v>
      </c>
      <c r="F466" s="20">
        <v>55180</v>
      </c>
      <c r="G466" s="21">
        <v>1.4</v>
      </c>
      <c r="H466" s="22">
        <v>19.100000000000001</v>
      </c>
      <c r="I466" s="22">
        <v>22.46</v>
      </c>
      <c r="J466" s="22">
        <v>25.53</v>
      </c>
      <c r="K466" s="22">
        <v>29.98</v>
      </c>
      <c r="L466" s="22">
        <v>34.409999999999997</v>
      </c>
      <c r="O466" s="108">
        <f t="shared" si="14"/>
        <v>26.064</v>
      </c>
      <c r="P466" s="108">
        <f t="shared" si="15"/>
        <v>27.844000000000001</v>
      </c>
    </row>
    <row r="467" spans="1:16" x14ac:dyDescent="0.25">
      <c r="A467" t="s">
        <v>94</v>
      </c>
      <c r="B467" t="s">
        <v>95</v>
      </c>
      <c r="C467" s="1" t="s">
        <v>1031</v>
      </c>
      <c r="D467" t="s">
        <v>1032</v>
      </c>
      <c r="E467" s="22">
        <v>26.06</v>
      </c>
      <c r="F467" s="20">
        <v>54210</v>
      </c>
      <c r="G467" s="21">
        <v>1.1000000000000001</v>
      </c>
      <c r="H467" s="22">
        <v>20.170000000000002</v>
      </c>
      <c r="I467" s="22">
        <v>22.58</v>
      </c>
      <c r="J467" s="22">
        <v>25</v>
      </c>
      <c r="K467" s="22">
        <v>28.85</v>
      </c>
      <c r="L467" s="22">
        <v>31.59</v>
      </c>
      <c r="O467" s="108">
        <f t="shared" si="14"/>
        <v>25.462</v>
      </c>
      <c r="P467" s="108">
        <f t="shared" si="15"/>
        <v>27.002000000000002</v>
      </c>
    </row>
    <row r="468" spans="1:16" x14ac:dyDescent="0.25">
      <c r="A468" t="s">
        <v>94</v>
      </c>
      <c r="B468" t="s">
        <v>95</v>
      </c>
      <c r="C468" s="1" t="s">
        <v>1033</v>
      </c>
      <c r="D468" t="s">
        <v>1034</v>
      </c>
      <c r="E468" s="22">
        <v>27.35</v>
      </c>
      <c r="F468" s="20">
        <v>56880</v>
      </c>
      <c r="G468" s="21">
        <v>0.6</v>
      </c>
      <c r="H468" s="22">
        <v>18.38</v>
      </c>
      <c r="I468" s="22">
        <v>22.18</v>
      </c>
      <c r="J468" s="22">
        <v>26.39</v>
      </c>
      <c r="K468" s="22">
        <v>30.85</v>
      </c>
      <c r="L468" s="22">
        <v>37.46</v>
      </c>
      <c r="O468" s="108">
        <f t="shared" si="14"/>
        <v>26.9252</v>
      </c>
      <c r="P468" s="108">
        <f t="shared" si="15"/>
        <v>28.709200000000003</v>
      </c>
    </row>
    <row r="469" spans="1:16" x14ac:dyDescent="0.25">
      <c r="A469" t="s">
        <v>94</v>
      </c>
      <c r="B469" t="s">
        <v>95</v>
      </c>
      <c r="C469" s="1" t="s">
        <v>1035</v>
      </c>
      <c r="D469" t="s">
        <v>1036</v>
      </c>
      <c r="E469" s="22">
        <v>29.68</v>
      </c>
      <c r="F469" s="20">
        <v>61730</v>
      </c>
      <c r="G469" s="21">
        <v>1.4</v>
      </c>
      <c r="H469" s="22">
        <v>20.72</v>
      </c>
      <c r="I469" s="22">
        <v>23.39</v>
      </c>
      <c r="J469" s="22">
        <v>28.48</v>
      </c>
      <c r="K469" s="22">
        <v>34.61</v>
      </c>
      <c r="L469" s="22">
        <v>40.479999999999997</v>
      </c>
      <c r="O469" s="108">
        <f t="shared" si="14"/>
        <v>29.215600000000002</v>
      </c>
      <c r="P469" s="108">
        <f t="shared" si="15"/>
        <v>31.6676</v>
      </c>
    </row>
    <row r="470" spans="1:16" x14ac:dyDescent="0.25">
      <c r="A470" t="s">
        <v>94</v>
      </c>
      <c r="B470" t="s">
        <v>95</v>
      </c>
      <c r="C470" s="1" t="s">
        <v>1037</v>
      </c>
      <c r="D470" t="s">
        <v>1038</v>
      </c>
      <c r="E470" s="22">
        <v>30.81</v>
      </c>
      <c r="F470" s="20">
        <v>64080</v>
      </c>
      <c r="G470" s="21">
        <v>9.5</v>
      </c>
      <c r="H470" s="22">
        <v>19.510000000000002</v>
      </c>
      <c r="I470" s="22">
        <v>22.42</v>
      </c>
      <c r="J470" s="22">
        <v>25.85</v>
      </c>
      <c r="K470" s="22">
        <v>33.65</v>
      </c>
      <c r="L470" s="22">
        <v>55.81</v>
      </c>
      <c r="O470" s="108">
        <f t="shared" si="14"/>
        <v>26.786000000000001</v>
      </c>
      <c r="P470" s="108">
        <f t="shared" si="15"/>
        <v>29.905999999999999</v>
      </c>
    </row>
    <row r="471" spans="1:16" x14ac:dyDescent="0.25">
      <c r="A471" t="s">
        <v>94</v>
      </c>
      <c r="B471" t="s">
        <v>95</v>
      </c>
      <c r="C471" s="1" t="s">
        <v>1039</v>
      </c>
      <c r="D471" t="s">
        <v>1040</v>
      </c>
      <c r="E471" s="22">
        <v>20.09</v>
      </c>
      <c r="F471" s="20">
        <v>41790</v>
      </c>
      <c r="G471" s="21">
        <v>1.2</v>
      </c>
      <c r="H471" s="22">
        <v>17.420000000000002</v>
      </c>
      <c r="I471" s="22">
        <v>17.88</v>
      </c>
      <c r="J471" s="22">
        <v>18.96</v>
      </c>
      <c r="K471" s="22">
        <v>22.3</v>
      </c>
      <c r="L471" s="22">
        <v>23.01</v>
      </c>
      <c r="O471" s="108">
        <f t="shared" si="14"/>
        <v>19.360800000000001</v>
      </c>
      <c r="P471" s="108">
        <f t="shared" si="15"/>
        <v>20.6968</v>
      </c>
    </row>
    <row r="472" spans="1:16" x14ac:dyDescent="0.25">
      <c r="A472" t="s">
        <v>94</v>
      </c>
      <c r="B472" t="s">
        <v>95</v>
      </c>
      <c r="C472" s="1" t="s">
        <v>1041</v>
      </c>
      <c r="D472" t="s">
        <v>1042</v>
      </c>
      <c r="E472" s="22">
        <v>33.340000000000003</v>
      </c>
      <c r="F472" s="20">
        <v>69340</v>
      </c>
      <c r="G472" s="21">
        <v>3.3</v>
      </c>
      <c r="H472" s="22">
        <v>23.49</v>
      </c>
      <c r="I472" s="22">
        <v>27.61</v>
      </c>
      <c r="J472" s="22">
        <v>29.42</v>
      </c>
      <c r="K472" s="22">
        <v>39.1</v>
      </c>
      <c r="L472" s="22">
        <v>45.38</v>
      </c>
      <c r="O472" s="108">
        <f t="shared" si="14"/>
        <v>30.581600000000002</v>
      </c>
      <c r="P472" s="108">
        <f t="shared" si="15"/>
        <v>34.453600000000002</v>
      </c>
    </row>
    <row r="473" spans="1:16" x14ac:dyDescent="0.25">
      <c r="A473" t="s">
        <v>94</v>
      </c>
      <c r="B473" t="s">
        <v>95</v>
      </c>
      <c r="C473" s="1" t="s">
        <v>1043</v>
      </c>
      <c r="D473" t="s">
        <v>1044</v>
      </c>
      <c r="E473" s="22">
        <v>31.68</v>
      </c>
      <c r="F473" s="20">
        <v>65880</v>
      </c>
      <c r="G473" s="21">
        <v>2.4</v>
      </c>
      <c r="H473" s="22">
        <v>24.73</v>
      </c>
      <c r="I473" s="22">
        <v>29</v>
      </c>
      <c r="J473" s="22">
        <v>30.45</v>
      </c>
      <c r="K473" s="22">
        <v>33.53</v>
      </c>
      <c r="L473" s="22">
        <v>36.82</v>
      </c>
      <c r="O473" s="108">
        <f t="shared" si="14"/>
        <v>30.819600000000001</v>
      </c>
      <c r="P473" s="108">
        <f t="shared" si="15"/>
        <v>32.051600000000001</v>
      </c>
    </row>
    <row r="474" spans="1:16" x14ac:dyDescent="0.25">
      <c r="A474" t="s">
        <v>94</v>
      </c>
      <c r="B474" t="s">
        <v>95</v>
      </c>
      <c r="C474" s="1" t="s">
        <v>1045</v>
      </c>
      <c r="D474" t="s">
        <v>1046</v>
      </c>
      <c r="E474" s="22">
        <v>30.68</v>
      </c>
      <c r="F474" s="20">
        <v>63820</v>
      </c>
      <c r="G474" s="21">
        <v>1</v>
      </c>
      <c r="H474" s="22">
        <v>19.940000000000001</v>
      </c>
      <c r="I474" s="22">
        <v>24.01</v>
      </c>
      <c r="J474" s="22">
        <v>29.09</v>
      </c>
      <c r="K474" s="22">
        <v>36.36</v>
      </c>
      <c r="L474" s="22">
        <v>42.65</v>
      </c>
      <c r="O474" s="108">
        <f t="shared" si="14"/>
        <v>29.962400000000002</v>
      </c>
      <c r="P474" s="108">
        <f t="shared" si="15"/>
        <v>32.870399999999997</v>
      </c>
    </row>
    <row r="475" spans="1:16" x14ac:dyDescent="0.25">
      <c r="A475" t="s">
        <v>94</v>
      </c>
      <c r="B475" t="s">
        <v>95</v>
      </c>
      <c r="C475" s="1" t="s">
        <v>1047</v>
      </c>
      <c r="D475" t="s">
        <v>1048</v>
      </c>
      <c r="E475" s="22">
        <v>26.17</v>
      </c>
      <c r="F475" s="20">
        <v>54440</v>
      </c>
      <c r="G475" s="21">
        <v>5.0999999999999996</v>
      </c>
      <c r="H475" s="22">
        <v>22.7</v>
      </c>
      <c r="I475" s="22">
        <v>24.1</v>
      </c>
      <c r="J475" s="22">
        <v>24.5</v>
      </c>
      <c r="K475" s="22">
        <v>26.6</v>
      </c>
      <c r="L475" s="22">
        <v>32.18</v>
      </c>
      <c r="O475" s="108">
        <f t="shared" si="14"/>
        <v>24.751999999999999</v>
      </c>
      <c r="P475" s="108">
        <f t="shared" si="15"/>
        <v>25.592000000000002</v>
      </c>
    </row>
    <row r="476" spans="1:16" x14ac:dyDescent="0.25">
      <c r="A476" t="s">
        <v>94</v>
      </c>
      <c r="B476" t="s">
        <v>95</v>
      </c>
      <c r="C476" s="1" t="s">
        <v>1049</v>
      </c>
      <c r="D476" t="s">
        <v>1050</v>
      </c>
      <c r="E476" s="22">
        <v>24.25</v>
      </c>
      <c r="F476" s="20">
        <v>50450</v>
      </c>
      <c r="G476" s="21">
        <v>0.6</v>
      </c>
      <c r="H476" s="22">
        <v>16.84</v>
      </c>
      <c r="I476" s="22">
        <v>18.670000000000002</v>
      </c>
      <c r="J476" s="22">
        <v>22.76</v>
      </c>
      <c r="K476" s="22">
        <v>27.88</v>
      </c>
      <c r="L476" s="22">
        <v>33.909999999999997</v>
      </c>
      <c r="O476" s="108">
        <f t="shared" si="14"/>
        <v>23.374400000000001</v>
      </c>
      <c r="P476" s="108">
        <f t="shared" si="15"/>
        <v>25.4224</v>
      </c>
    </row>
    <row r="477" spans="1:16" x14ac:dyDescent="0.25">
      <c r="A477" t="s">
        <v>94</v>
      </c>
      <c r="B477" t="s">
        <v>95</v>
      </c>
      <c r="C477" s="1" t="s">
        <v>1051</v>
      </c>
      <c r="D477" t="s">
        <v>1052</v>
      </c>
      <c r="E477" s="22">
        <v>26.84</v>
      </c>
      <c r="F477" s="20">
        <v>55820</v>
      </c>
      <c r="G477" s="21">
        <v>1.7</v>
      </c>
      <c r="H477" s="22">
        <v>20.38</v>
      </c>
      <c r="I477" s="22">
        <v>21.43</v>
      </c>
      <c r="J477" s="22">
        <v>26.55</v>
      </c>
      <c r="K477" s="22">
        <v>30.76</v>
      </c>
      <c r="L477" s="22">
        <v>35.83</v>
      </c>
      <c r="O477" s="108">
        <f t="shared" si="14"/>
        <v>27.055200000000003</v>
      </c>
      <c r="P477" s="108">
        <f t="shared" si="15"/>
        <v>28.7392</v>
      </c>
    </row>
    <row r="478" spans="1:16" x14ac:dyDescent="0.25">
      <c r="A478" t="s">
        <v>94</v>
      </c>
      <c r="B478" t="s">
        <v>95</v>
      </c>
      <c r="C478" s="1" t="s">
        <v>1053</v>
      </c>
      <c r="D478" t="s">
        <v>1054</v>
      </c>
      <c r="E478" s="22">
        <v>24.27</v>
      </c>
      <c r="F478" s="20">
        <v>50480</v>
      </c>
      <c r="G478" s="21">
        <v>2.6</v>
      </c>
      <c r="H478" s="22">
        <v>17.989999999999998</v>
      </c>
      <c r="I478" s="22">
        <v>18.43</v>
      </c>
      <c r="J478" s="22">
        <v>21.9</v>
      </c>
      <c r="K478" s="22">
        <v>27.14</v>
      </c>
      <c r="L478" s="22">
        <v>31.57</v>
      </c>
      <c r="O478" s="108">
        <f t="shared" si="14"/>
        <v>22.5288</v>
      </c>
      <c r="P478" s="108">
        <f t="shared" si="15"/>
        <v>24.6248</v>
      </c>
    </row>
    <row r="479" spans="1:16" x14ac:dyDescent="0.25">
      <c r="A479" t="s">
        <v>94</v>
      </c>
      <c r="B479" t="s">
        <v>95</v>
      </c>
      <c r="C479" s="1" t="s">
        <v>1055</v>
      </c>
      <c r="D479" t="s">
        <v>1056</v>
      </c>
      <c r="E479" s="22">
        <v>19.54</v>
      </c>
      <c r="F479" s="20">
        <v>40630</v>
      </c>
      <c r="G479" s="21">
        <v>1.4</v>
      </c>
      <c r="H479" s="22">
        <v>16.850000000000001</v>
      </c>
      <c r="I479" s="22">
        <v>17.63</v>
      </c>
      <c r="J479" s="22">
        <v>18.25</v>
      </c>
      <c r="K479" s="22">
        <v>21.01</v>
      </c>
      <c r="L479" s="22">
        <v>23.14</v>
      </c>
      <c r="O479" s="108">
        <f t="shared" si="14"/>
        <v>18.581199999999999</v>
      </c>
      <c r="P479" s="108">
        <f t="shared" si="15"/>
        <v>19.685200000000002</v>
      </c>
    </row>
    <row r="480" spans="1:16" x14ac:dyDescent="0.25">
      <c r="A480" t="s">
        <v>94</v>
      </c>
      <c r="B480" t="s">
        <v>95</v>
      </c>
      <c r="C480" s="1" t="s">
        <v>1057</v>
      </c>
      <c r="D480" t="s">
        <v>1058</v>
      </c>
      <c r="E480" s="22">
        <v>23.83</v>
      </c>
      <c r="F480" s="20">
        <v>49570</v>
      </c>
      <c r="G480" s="21">
        <v>1</v>
      </c>
      <c r="H480" s="22">
        <v>18.34</v>
      </c>
      <c r="I480" s="22">
        <v>20.12</v>
      </c>
      <c r="J480" s="22">
        <v>22.82</v>
      </c>
      <c r="K480" s="22">
        <v>25.62</v>
      </c>
      <c r="L480" s="22">
        <v>30.12</v>
      </c>
      <c r="O480" s="108">
        <f t="shared" si="14"/>
        <v>23.156000000000002</v>
      </c>
      <c r="P480" s="108">
        <f t="shared" si="15"/>
        <v>24.276</v>
      </c>
    </row>
    <row r="481" spans="1:16" x14ac:dyDescent="0.25">
      <c r="A481" t="s">
        <v>94</v>
      </c>
      <c r="B481" t="s">
        <v>95</v>
      </c>
      <c r="C481" s="1" t="s">
        <v>1059</v>
      </c>
      <c r="D481" t="s">
        <v>1060</v>
      </c>
      <c r="E481" s="22">
        <v>21.85</v>
      </c>
      <c r="F481" s="20">
        <v>45440</v>
      </c>
      <c r="G481" s="21">
        <v>0.6</v>
      </c>
      <c r="H481" s="22">
        <v>15.14</v>
      </c>
      <c r="I481" s="22">
        <v>16.18</v>
      </c>
      <c r="J481" s="22">
        <v>20.21</v>
      </c>
      <c r="K481" s="22">
        <v>23.99</v>
      </c>
      <c r="L481" s="22">
        <v>32.96</v>
      </c>
      <c r="O481" s="108">
        <f t="shared" si="14"/>
        <v>20.663600000000002</v>
      </c>
      <c r="P481" s="108">
        <f t="shared" si="15"/>
        <v>22.175599999999999</v>
      </c>
    </row>
    <row r="482" spans="1:16" x14ac:dyDescent="0.25">
      <c r="A482" t="s">
        <v>94</v>
      </c>
      <c r="B482" t="s">
        <v>95</v>
      </c>
      <c r="C482" s="1" t="s">
        <v>1061</v>
      </c>
      <c r="D482" t="s">
        <v>1062</v>
      </c>
      <c r="E482" s="22">
        <v>25.34</v>
      </c>
      <c r="F482" s="20">
        <v>52710</v>
      </c>
      <c r="G482" s="21">
        <v>2.2999999999999998</v>
      </c>
      <c r="H482" s="22">
        <v>17.89</v>
      </c>
      <c r="I482" s="22">
        <v>22.44</v>
      </c>
      <c r="J482" s="22">
        <v>24.65</v>
      </c>
      <c r="K482" s="22">
        <v>29.02</v>
      </c>
      <c r="L482" s="22">
        <v>31.47</v>
      </c>
      <c r="O482" s="108">
        <f t="shared" si="14"/>
        <v>25.174399999999999</v>
      </c>
      <c r="P482" s="108">
        <f t="shared" si="15"/>
        <v>26.9224</v>
      </c>
    </row>
    <row r="483" spans="1:16" x14ac:dyDescent="0.25">
      <c r="A483" t="s">
        <v>94</v>
      </c>
      <c r="B483" t="s">
        <v>95</v>
      </c>
      <c r="C483" s="1" t="s">
        <v>1063</v>
      </c>
      <c r="D483" t="s">
        <v>1064</v>
      </c>
      <c r="E483" s="22">
        <v>24.33</v>
      </c>
      <c r="F483" s="20">
        <v>50610</v>
      </c>
      <c r="G483" s="21">
        <v>1.4</v>
      </c>
      <c r="H483" s="22">
        <v>22.15</v>
      </c>
      <c r="I483" s="22">
        <v>23.33</v>
      </c>
      <c r="J483" s="22">
        <v>24.17</v>
      </c>
      <c r="K483" s="22">
        <v>24.4</v>
      </c>
      <c r="L483" s="22">
        <v>27.96</v>
      </c>
      <c r="O483" s="108">
        <f t="shared" si="14"/>
        <v>24.197600000000001</v>
      </c>
      <c r="P483" s="108">
        <f t="shared" si="15"/>
        <v>24.2896</v>
      </c>
    </row>
    <row r="484" spans="1:16" x14ac:dyDescent="0.25">
      <c r="A484" t="s">
        <v>94</v>
      </c>
      <c r="B484" t="s">
        <v>95</v>
      </c>
      <c r="C484" s="1" t="s">
        <v>1065</v>
      </c>
      <c r="D484" t="s">
        <v>1066</v>
      </c>
      <c r="E484" s="22">
        <v>24.82</v>
      </c>
      <c r="F484" s="20">
        <v>51620</v>
      </c>
      <c r="G484" s="21">
        <v>2.4</v>
      </c>
      <c r="H484" s="22">
        <v>17.899999999999999</v>
      </c>
      <c r="I484" s="22">
        <v>19.399999999999999</v>
      </c>
      <c r="J484" s="22">
        <v>24.14</v>
      </c>
      <c r="K484" s="22">
        <v>28.1</v>
      </c>
      <c r="L484" s="22">
        <v>33.659999999999997</v>
      </c>
      <c r="O484" s="108">
        <f t="shared" si="14"/>
        <v>24.615200000000002</v>
      </c>
      <c r="P484" s="108">
        <f t="shared" si="15"/>
        <v>26.199200000000001</v>
      </c>
    </row>
    <row r="485" spans="1:16" x14ac:dyDescent="0.25">
      <c r="A485" t="s">
        <v>94</v>
      </c>
      <c r="B485" t="s">
        <v>95</v>
      </c>
      <c r="C485" s="1" t="s">
        <v>1067</v>
      </c>
      <c r="D485" t="s">
        <v>1068</v>
      </c>
      <c r="E485" s="22">
        <v>26.7</v>
      </c>
      <c r="F485" s="20">
        <v>55530</v>
      </c>
      <c r="G485" s="21">
        <v>1</v>
      </c>
      <c r="H485" s="22">
        <v>19.98</v>
      </c>
      <c r="I485" s="22">
        <v>22.84</v>
      </c>
      <c r="J485" s="22">
        <v>24.93</v>
      </c>
      <c r="K485" s="22">
        <v>29.66</v>
      </c>
      <c r="L485" s="22">
        <v>35.14</v>
      </c>
      <c r="O485" s="108">
        <f t="shared" si="14"/>
        <v>25.497599999999998</v>
      </c>
      <c r="P485" s="108">
        <f t="shared" si="15"/>
        <v>27.389600000000002</v>
      </c>
    </row>
    <row r="486" spans="1:16" x14ac:dyDescent="0.25">
      <c r="A486" t="s">
        <v>94</v>
      </c>
      <c r="B486" t="s">
        <v>95</v>
      </c>
      <c r="C486" s="1" t="s">
        <v>1069</v>
      </c>
      <c r="D486" t="s">
        <v>1070</v>
      </c>
      <c r="E486" s="22">
        <v>19.989999999999998</v>
      </c>
      <c r="F486" s="20">
        <v>41570</v>
      </c>
      <c r="G486" s="21">
        <v>1</v>
      </c>
      <c r="H486" s="22">
        <v>15.26</v>
      </c>
      <c r="I486" s="22">
        <v>17.09</v>
      </c>
      <c r="J486" s="22">
        <v>18.79</v>
      </c>
      <c r="K486" s="22">
        <v>21.89</v>
      </c>
      <c r="L486" s="22">
        <v>26.41</v>
      </c>
      <c r="O486" s="108">
        <f t="shared" si="14"/>
        <v>19.161999999999999</v>
      </c>
      <c r="P486" s="108">
        <f t="shared" si="15"/>
        <v>20.402000000000001</v>
      </c>
    </row>
    <row r="487" spans="1:16" x14ac:dyDescent="0.25">
      <c r="A487" t="s">
        <v>94</v>
      </c>
      <c r="B487" t="s">
        <v>95</v>
      </c>
      <c r="C487" s="1" t="s">
        <v>1071</v>
      </c>
      <c r="D487" t="s">
        <v>1072</v>
      </c>
      <c r="E487" s="22">
        <v>20.56</v>
      </c>
      <c r="F487" s="20">
        <v>42770</v>
      </c>
      <c r="G487" s="21">
        <v>2</v>
      </c>
      <c r="H487" s="22">
        <v>16.489999999999998</v>
      </c>
      <c r="I487" s="22">
        <v>17.329999999999998</v>
      </c>
      <c r="J487" s="22">
        <v>18.97</v>
      </c>
      <c r="K487" s="22">
        <v>21.67</v>
      </c>
      <c r="L487" s="22">
        <v>26.78</v>
      </c>
      <c r="O487" s="108">
        <f t="shared" si="14"/>
        <v>19.294</v>
      </c>
      <c r="P487" s="108">
        <f t="shared" si="15"/>
        <v>20.373999999999999</v>
      </c>
    </row>
    <row r="488" spans="1:16" x14ac:dyDescent="0.25">
      <c r="A488" t="s">
        <v>94</v>
      </c>
      <c r="B488" t="s">
        <v>95</v>
      </c>
      <c r="C488" s="1" t="s">
        <v>1073</v>
      </c>
      <c r="D488" t="s">
        <v>1074</v>
      </c>
      <c r="E488" s="22">
        <v>24.84</v>
      </c>
      <c r="F488" s="20">
        <v>51670</v>
      </c>
      <c r="G488" s="21">
        <v>1.8</v>
      </c>
      <c r="H488" s="22">
        <v>15.26</v>
      </c>
      <c r="I488" s="22">
        <v>19.52</v>
      </c>
      <c r="J488" s="22">
        <v>23.1</v>
      </c>
      <c r="K488" s="22">
        <v>28.62</v>
      </c>
      <c r="L488" s="22">
        <v>32.94</v>
      </c>
      <c r="O488" s="108">
        <f t="shared" si="14"/>
        <v>23.762400000000003</v>
      </c>
      <c r="P488" s="108">
        <f t="shared" si="15"/>
        <v>25.970400000000001</v>
      </c>
    </row>
    <row r="489" spans="1:16" x14ac:dyDescent="0.25">
      <c r="A489" t="s">
        <v>94</v>
      </c>
      <c r="B489" t="s">
        <v>95</v>
      </c>
      <c r="C489" s="1" t="s">
        <v>1075</v>
      </c>
      <c r="D489" t="s">
        <v>1076</v>
      </c>
      <c r="E489" s="22">
        <v>25.66</v>
      </c>
      <c r="F489" s="20">
        <v>53380</v>
      </c>
      <c r="G489" s="21">
        <v>3</v>
      </c>
      <c r="H489" s="22">
        <v>17.62</v>
      </c>
      <c r="I489" s="22">
        <v>22.71</v>
      </c>
      <c r="J489" s="22">
        <v>24.05</v>
      </c>
      <c r="K489" s="22">
        <v>29.49</v>
      </c>
      <c r="L489" s="22">
        <v>32.97</v>
      </c>
      <c r="O489" s="108">
        <f t="shared" si="14"/>
        <v>24.7028</v>
      </c>
      <c r="P489" s="108">
        <f t="shared" si="15"/>
        <v>26.878799999999998</v>
      </c>
    </row>
    <row r="490" spans="1:16" x14ac:dyDescent="0.25">
      <c r="A490" t="s">
        <v>94</v>
      </c>
      <c r="B490" t="s">
        <v>95</v>
      </c>
      <c r="C490" s="1" t="s">
        <v>1077</v>
      </c>
      <c r="D490" t="s">
        <v>1078</v>
      </c>
      <c r="E490" s="22">
        <v>20.440000000000001</v>
      </c>
      <c r="F490" s="20">
        <v>42510</v>
      </c>
      <c r="G490" s="21">
        <v>1.3</v>
      </c>
      <c r="H490" s="22">
        <v>16.05</v>
      </c>
      <c r="I490" s="22">
        <v>17.46</v>
      </c>
      <c r="J490" s="22">
        <v>20.350000000000001</v>
      </c>
      <c r="K490" s="22">
        <v>22.97</v>
      </c>
      <c r="L490" s="22">
        <v>23.55</v>
      </c>
      <c r="O490" s="108">
        <f t="shared" si="14"/>
        <v>20.664400000000001</v>
      </c>
      <c r="P490" s="108">
        <f t="shared" si="15"/>
        <v>21.712399999999999</v>
      </c>
    </row>
    <row r="491" spans="1:16" x14ac:dyDescent="0.25">
      <c r="A491" t="s">
        <v>94</v>
      </c>
      <c r="B491" t="s">
        <v>95</v>
      </c>
      <c r="C491" s="1" t="s">
        <v>1079</v>
      </c>
      <c r="D491" t="s">
        <v>1080</v>
      </c>
      <c r="E491" s="22">
        <v>27.28</v>
      </c>
      <c r="F491" s="20">
        <v>56740</v>
      </c>
      <c r="G491" s="21">
        <v>0.6</v>
      </c>
      <c r="H491" s="22">
        <v>20.32</v>
      </c>
      <c r="I491" s="22">
        <v>23.54</v>
      </c>
      <c r="J491" s="22">
        <v>27.29</v>
      </c>
      <c r="K491" s="22">
        <v>29.76</v>
      </c>
      <c r="L491" s="22">
        <v>34.1</v>
      </c>
      <c r="O491" s="108">
        <f t="shared" si="14"/>
        <v>27.586400000000001</v>
      </c>
      <c r="P491" s="108">
        <f t="shared" si="15"/>
        <v>28.574400000000001</v>
      </c>
    </row>
    <row r="492" spans="1:16" x14ac:dyDescent="0.25">
      <c r="A492" t="s">
        <v>94</v>
      </c>
      <c r="B492" t="s">
        <v>95</v>
      </c>
      <c r="C492" s="1" t="s">
        <v>1081</v>
      </c>
      <c r="D492" t="s">
        <v>1082</v>
      </c>
      <c r="E492" s="22">
        <v>27.05</v>
      </c>
      <c r="F492" s="20">
        <v>56270</v>
      </c>
      <c r="G492" s="21">
        <v>1.5</v>
      </c>
      <c r="H492" s="22">
        <v>17.53</v>
      </c>
      <c r="I492" s="22">
        <v>20.82</v>
      </c>
      <c r="J492" s="22">
        <v>24.64</v>
      </c>
      <c r="K492" s="22">
        <v>30.96</v>
      </c>
      <c r="L492" s="22">
        <v>39.69</v>
      </c>
      <c r="O492" s="108">
        <f t="shared" si="14"/>
        <v>25.398400000000002</v>
      </c>
      <c r="P492" s="108">
        <f t="shared" si="15"/>
        <v>27.926400000000001</v>
      </c>
    </row>
    <row r="493" spans="1:16" x14ac:dyDescent="0.25">
      <c r="A493" t="s">
        <v>94</v>
      </c>
      <c r="B493" t="s">
        <v>95</v>
      </c>
      <c r="C493" s="1" t="s">
        <v>1083</v>
      </c>
      <c r="D493" t="s">
        <v>1084</v>
      </c>
      <c r="E493" s="22">
        <v>34.18</v>
      </c>
      <c r="F493" s="20">
        <v>71090</v>
      </c>
      <c r="G493" s="21">
        <v>4.9000000000000004</v>
      </c>
      <c r="H493" s="22">
        <v>24.85</v>
      </c>
      <c r="I493" s="22">
        <v>27.94</v>
      </c>
      <c r="J493" s="22">
        <v>36.36</v>
      </c>
      <c r="K493" s="22">
        <v>39.24</v>
      </c>
      <c r="L493" s="22">
        <v>40.729999999999997</v>
      </c>
      <c r="O493" s="108">
        <f t="shared" si="14"/>
        <v>36.705599999999997</v>
      </c>
      <c r="P493" s="108">
        <f t="shared" si="15"/>
        <v>37.857599999999998</v>
      </c>
    </row>
    <row r="494" spans="1:16" x14ac:dyDescent="0.25">
      <c r="A494" t="s">
        <v>94</v>
      </c>
      <c r="B494" t="s">
        <v>95</v>
      </c>
      <c r="C494" s="1" t="s">
        <v>1085</v>
      </c>
      <c r="D494" t="s">
        <v>1086</v>
      </c>
      <c r="E494" s="22">
        <v>28.81</v>
      </c>
      <c r="F494" s="20">
        <v>59920</v>
      </c>
      <c r="G494" s="21">
        <v>0</v>
      </c>
      <c r="H494" s="22">
        <v>20.05</v>
      </c>
      <c r="I494" s="22">
        <v>25.81</v>
      </c>
      <c r="J494" s="22">
        <v>28.37</v>
      </c>
      <c r="K494" s="22">
        <v>34.54</v>
      </c>
      <c r="L494" s="22">
        <v>34.54</v>
      </c>
      <c r="O494" s="108">
        <f t="shared" si="14"/>
        <v>29.110400000000002</v>
      </c>
      <c r="P494" s="108">
        <f t="shared" si="15"/>
        <v>31.578400000000002</v>
      </c>
    </row>
    <row r="495" spans="1:16" x14ac:dyDescent="0.25">
      <c r="A495" t="s">
        <v>94</v>
      </c>
      <c r="B495" t="s">
        <v>95</v>
      </c>
      <c r="C495" s="1" t="s">
        <v>1087</v>
      </c>
      <c r="D495" t="s">
        <v>1088</v>
      </c>
      <c r="E495" s="22">
        <v>29.48</v>
      </c>
      <c r="F495" s="20">
        <v>61310</v>
      </c>
      <c r="G495" s="21">
        <v>0</v>
      </c>
      <c r="H495" s="22">
        <v>19.940000000000001</v>
      </c>
      <c r="I495" s="22">
        <v>23.12</v>
      </c>
      <c r="J495" s="22">
        <v>29.06</v>
      </c>
      <c r="K495" s="22">
        <v>36.200000000000003</v>
      </c>
      <c r="L495" s="22">
        <v>36.200000000000003</v>
      </c>
      <c r="O495" s="108">
        <f t="shared" si="14"/>
        <v>29.916799999999999</v>
      </c>
      <c r="P495" s="108">
        <f t="shared" si="15"/>
        <v>32.772800000000004</v>
      </c>
    </row>
    <row r="496" spans="1:16" x14ac:dyDescent="0.25">
      <c r="A496" t="s">
        <v>94</v>
      </c>
      <c r="B496" t="s">
        <v>95</v>
      </c>
      <c r="C496" s="1" t="s">
        <v>1089</v>
      </c>
      <c r="D496" t="s">
        <v>1090</v>
      </c>
      <c r="E496" s="22">
        <v>27.22</v>
      </c>
      <c r="F496" s="20">
        <v>56630</v>
      </c>
      <c r="G496" s="21">
        <v>0</v>
      </c>
      <c r="H496" s="22">
        <v>20.05</v>
      </c>
      <c r="I496" s="22">
        <v>21.44</v>
      </c>
      <c r="J496" s="22">
        <v>26.18</v>
      </c>
      <c r="K496" s="22">
        <v>34.01</v>
      </c>
      <c r="L496" s="22">
        <v>34.54</v>
      </c>
      <c r="O496" s="108">
        <f t="shared" si="14"/>
        <v>27.119600000000002</v>
      </c>
      <c r="P496" s="108">
        <f t="shared" si="15"/>
        <v>30.2516</v>
      </c>
    </row>
    <row r="497" spans="1:16" x14ac:dyDescent="0.25">
      <c r="A497" t="s">
        <v>94</v>
      </c>
      <c r="B497" t="s">
        <v>95</v>
      </c>
      <c r="C497" s="1" t="s">
        <v>1091</v>
      </c>
      <c r="D497" t="s">
        <v>1092</v>
      </c>
      <c r="E497" s="22">
        <v>28.87</v>
      </c>
      <c r="F497" s="20">
        <v>60040</v>
      </c>
      <c r="G497" s="21">
        <v>0.8</v>
      </c>
      <c r="H497" s="22">
        <v>19.100000000000001</v>
      </c>
      <c r="I497" s="22">
        <v>22.67</v>
      </c>
      <c r="J497" s="22">
        <v>27.85</v>
      </c>
      <c r="K497" s="22">
        <v>34.4</v>
      </c>
      <c r="L497" s="22">
        <v>39.36</v>
      </c>
      <c r="O497" s="108">
        <f t="shared" si="14"/>
        <v>28.636000000000003</v>
      </c>
      <c r="P497" s="108">
        <f t="shared" si="15"/>
        <v>31.256</v>
      </c>
    </row>
    <row r="498" spans="1:16" x14ac:dyDescent="0.25">
      <c r="A498" t="s">
        <v>94</v>
      </c>
      <c r="B498" t="s">
        <v>95</v>
      </c>
      <c r="C498" s="1" t="s">
        <v>1093</v>
      </c>
      <c r="D498" t="s">
        <v>1094</v>
      </c>
      <c r="E498" s="22">
        <v>22.74</v>
      </c>
      <c r="F498" s="20">
        <v>47300</v>
      </c>
      <c r="G498" s="21">
        <v>0.6</v>
      </c>
      <c r="H498" s="22">
        <v>17.559999999999999</v>
      </c>
      <c r="I498" s="22">
        <v>18.68</v>
      </c>
      <c r="J498" s="22">
        <v>22.12</v>
      </c>
      <c r="K498" s="22">
        <v>25.28</v>
      </c>
      <c r="L498" s="22">
        <v>29.08</v>
      </c>
      <c r="O498" s="108">
        <f t="shared" si="14"/>
        <v>22.499200000000002</v>
      </c>
      <c r="P498" s="108">
        <f t="shared" si="15"/>
        <v>23.763200000000001</v>
      </c>
    </row>
    <row r="499" spans="1:16" x14ac:dyDescent="0.25">
      <c r="A499" t="s">
        <v>94</v>
      </c>
      <c r="B499" t="s">
        <v>95</v>
      </c>
      <c r="C499" s="1" t="s">
        <v>1095</v>
      </c>
      <c r="D499" t="s">
        <v>1096</v>
      </c>
      <c r="E499" s="22">
        <v>22.74</v>
      </c>
      <c r="F499" s="20">
        <v>47290</v>
      </c>
      <c r="G499" s="21">
        <v>1.1000000000000001</v>
      </c>
      <c r="H499" s="22">
        <v>18.47</v>
      </c>
      <c r="I499" s="22">
        <v>19.5</v>
      </c>
      <c r="J499" s="22">
        <v>22.82</v>
      </c>
      <c r="K499" s="22">
        <v>24.38</v>
      </c>
      <c r="L499" s="22">
        <v>26.6</v>
      </c>
      <c r="O499" s="108">
        <f t="shared" si="14"/>
        <v>23.007200000000001</v>
      </c>
      <c r="P499" s="108">
        <f t="shared" si="15"/>
        <v>23.6312</v>
      </c>
    </row>
    <row r="500" spans="1:16" x14ac:dyDescent="0.25">
      <c r="A500" t="s">
        <v>94</v>
      </c>
      <c r="B500" t="s">
        <v>95</v>
      </c>
      <c r="C500" s="1" t="s">
        <v>1097</v>
      </c>
      <c r="D500" t="s">
        <v>1098</v>
      </c>
      <c r="E500" s="22">
        <v>37.31</v>
      </c>
      <c r="F500" s="20">
        <v>77590</v>
      </c>
      <c r="G500" s="21">
        <v>0.8</v>
      </c>
      <c r="H500" s="22">
        <v>25.42</v>
      </c>
      <c r="I500" s="22">
        <v>30.05</v>
      </c>
      <c r="J500" s="22">
        <v>36.119999999999997</v>
      </c>
      <c r="K500" s="22">
        <v>42.65</v>
      </c>
      <c r="L500" s="22">
        <v>50.85</v>
      </c>
      <c r="O500" s="108">
        <f t="shared" si="14"/>
        <v>36.903599999999997</v>
      </c>
      <c r="P500" s="108">
        <f t="shared" si="15"/>
        <v>39.515599999999999</v>
      </c>
    </row>
    <row r="501" spans="1:16" x14ac:dyDescent="0.25">
      <c r="A501" t="s">
        <v>94</v>
      </c>
      <c r="B501" t="s">
        <v>95</v>
      </c>
      <c r="C501" s="1" t="s">
        <v>1099</v>
      </c>
      <c r="D501" t="s">
        <v>1100</v>
      </c>
      <c r="E501" s="22">
        <v>29.06</v>
      </c>
      <c r="F501" s="20">
        <v>60450</v>
      </c>
      <c r="G501" s="21">
        <v>6</v>
      </c>
      <c r="H501" s="22">
        <v>17.29</v>
      </c>
      <c r="I501" s="22">
        <v>23.19</v>
      </c>
      <c r="J501" s="22">
        <v>24.52</v>
      </c>
      <c r="K501" s="22">
        <v>36.17</v>
      </c>
      <c r="L501" s="22">
        <v>43.72</v>
      </c>
      <c r="O501" s="108">
        <f t="shared" si="14"/>
        <v>25.917999999999999</v>
      </c>
      <c r="P501" s="108">
        <f t="shared" si="15"/>
        <v>30.578000000000003</v>
      </c>
    </row>
    <row r="502" spans="1:16" x14ac:dyDescent="0.25">
      <c r="A502" t="s">
        <v>94</v>
      </c>
      <c r="B502" t="s">
        <v>95</v>
      </c>
      <c r="C502" s="1" t="s">
        <v>1101</v>
      </c>
      <c r="D502" t="s">
        <v>1102</v>
      </c>
      <c r="E502" s="22">
        <v>23.73</v>
      </c>
      <c r="F502" s="20">
        <v>49360</v>
      </c>
      <c r="G502" s="21">
        <v>0.5</v>
      </c>
      <c r="H502" s="22">
        <v>18.57</v>
      </c>
      <c r="I502" s="22">
        <v>21.44</v>
      </c>
      <c r="J502" s="22">
        <v>23.02</v>
      </c>
      <c r="K502" s="22">
        <v>26.7</v>
      </c>
      <c r="L502" s="22">
        <v>29.31</v>
      </c>
      <c r="O502" s="108">
        <f t="shared" si="14"/>
        <v>23.461600000000001</v>
      </c>
      <c r="P502" s="108">
        <f t="shared" si="15"/>
        <v>24.933599999999998</v>
      </c>
    </row>
    <row r="503" spans="1:16" x14ac:dyDescent="0.25">
      <c r="A503" t="s">
        <v>94</v>
      </c>
      <c r="B503" t="s">
        <v>95</v>
      </c>
      <c r="C503" s="1" t="s">
        <v>1103</v>
      </c>
      <c r="D503" t="s">
        <v>1104</v>
      </c>
      <c r="E503" s="22">
        <v>26.33</v>
      </c>
      <c r="F503" s="20">
        <v>54770</v>
      </c>
      <c r="G503" s="21">
        <v>0.6</v>
      </c>
      <c r="H503" s="22">
        <v>18</v>
      </c>
      <c r="I503" s="22">
        <v>21.38</v>
      </c>
      <c r="J503" s="22">
        <v>24.98</v>
      </c>
      <c r="K503" s="22">
        <v>29.83</v>
      </c>
      <c r="L503" s="22">
        <v>36.61</v>
      </c>
      <c r="O503" s="108">
        <f t="shared" si="14"/>
        <v>25.562000000000001</v>
      </c>
      <c r="P503" s="108">
        <f t="shared" si="15"/>
        <v>27.501999999999999</v>
      </c>
    </row>
    <row r="504" spans="1:16" x14ac:dyDescent="0.25">
      <c r="A504" t="s">
        <v>94</v>
      </c>
      <c r="B504" t="s">
        <v>95</v>
      </c>
      <c r="C504" s="1" t="s">
        <v>1105</v>
      </c>
      <c r="D504" t="s">
        <v>1106</v>
      </c>
      <c r="E504" s="22">
        <v>23.25</v>
      </c>
      <c r="F504" s="20">
        <v>48350</v>
      </c>
      <c r="G504" s="21">
        <v>1.8</v>
      </c>
      <c r="H504" s="22">
        <v>17.329999999999998</v>
      </c>
      <c r="I504" s="22">
        <v>19.93</v>
      </c>
      <c r="J504" s="22">
        <v>23.47</v>
      </c>
      <c r="K504" s="22">
        <v>25.72</v>
      </c>
      <c r="L504" s="22">
        <v>29.5</v>
      </c>
      <c r="O504" s="108">
        <f t="shared" si="14"/>
        <v>23.74</v>
      </c>
      <c r="P504" s="108">
        <f t="shared" si="15"/>
        <v>24.64</v>
      </c>
    </row>
    <row r="505" spans="1:16" x14ac:dyDescent="0.25">
      <c r="A505" t="s">
        <v>94</v>
      </c>
      <c r="B505" t="s">
        <v>95</v>
      </c>
      <c r="C505" s="1" t="s">
        <v>1107</v>
      </c>
      <c r="D505" t="s">
        <v>1108</v>
      </c>
      <c r="E505" s="22">
        <v>24.37</v>
      </c>
      <c r="F505" s="20">
        <v>50680</v>
      </c>
      <c r="G505" s="21">
        <v>0.5</v>
      </c>
      <c r="H505" s="22">
        <v>17.34</v>
      </c>
      <c r="I505" s="22">
        <v>19.829999999999998</v>
      </c>
      <c r="J505" s="22">
        <v>24.18</v>
      </c>
      <c r="K505" s="22">
        <v>27.23</v>
      </c>
      <c r="L505" s="22">
        <v>31.32</v>
      </c>
      <c r="O505" s="108">
        <f t="shared" si="14"/>
        <v>24.545999999999999</v>
      </c>
      <c r="P505" s="108">
        <f t="shared" si="15"/>
        <v>25.766000000000002</v>
      </c>
    </row>
    <row r="506" spans="1:16" x14ac:dyDescent="0.25">
      <c r="A506" t="s">
        <v>94</v>
      </c>
      <c r="B506" t="s">
        <v>95</v>
      </c>
      <c r="C506" s="1" t="s">
        <v>1109</v>
      </c>
      <c r="D506" t="s">
        <v>1110</v>
      </c>
      <c r="E506" s="22">
        <v>29.62</v>
      </c>
      <c r="F506" s="20">
        <v>61620</v>
      </c>
      <c r="G506" s="21">
        <v>6.6</v>
      </c>
      <c r="H506" s="22">
        <v>18.12</v>
      </c>
      <c r="I506" s="22">
        <v>21.48</v>
      </c>
      <c r="J506" s="22">
        <v>26.34</v>
      </c>
      <c r="K506" s="22">
        <v>39.9</v>
      </c>
      <c r="L506" s="22">
        <v>45.39</v>
      </c>
      <c r="O506" s="108">
        <f t="shared" si="14"/>
        <v>27.967200000000002</v>
      </c>
      <c r="P506" s="108">
        <f t="shared" si="15"/>
        <v>33.391199999999998</v>
      </c>
    </row>
    <row r="507" spans="1:16" x14ac:dyDescent="0.25">
      <c r="A507" t="s">
        <v>94</v>
      </c>
      <c r="B507" t="s">
        <v>95</v>
      </c>
      <c r="C507" s="1" t="s">
        <v>1111</v>
      </c>
      <c r="D507" t="s">
        <v>1112</v>
      </c>
      <c r="E507" s="22">
        <v>26.9</v>
      </c>
      <c r="F507" s="20">
        <v>55950</v>
      </c>
      <c r="G507" s="21">
        <v>2.2000000000000002</v>
      </c>
      <c r="H507" s="22">
        <v>20.75</v>
      </c>
      <c r="I507" s="22">
        <v>22.97</v>
      </c>
      <c r="J507" s="22">
        <v>26.33</v>
      </c>
      <c r="K507" s="22">
        <v>29.83</v>
      </c>
      <c r="L507" s="22">
        <v>35</v>
      </c>
      <c r="O507" s="108">
        <f t="shared" si="14"/>
        <v>26.75</v>
      </c>
      <c r="P507" s="108">
        <f t="shared" si="15"/>
        <v>28.15</v>
      </c>
    </row>
    <row r="508" spans="1:16" x14ac:dyDescent="0.25">
      <c r="A508" t="s">
        <v>94</v>
      </c>
      <c r="B508" t="s">
        <v>95</v>
      </c>
      <c r="C508" s="1" t="s">
        <v>1113</v>
      </c>
      <c r="D508" t="s">
        <v>1114</v>
      </c>
      <c r="E508" s="22">
        <v>21.59</v>
      </c>
      <c r="F508" s="20">
        <v>44900</v>
      </c>
      <c r="G508" s="21">
        <v>0.7</v>
      </c>
      <c r="H508" s="22">
        <v>16.71</v>
      </c>
      <c r="I508" s="22">
        <v>18.09</v>
      </c>
      <c r="J508" s="22">
        <v>21.41</v>
      </c>
      <c r="K508" s="22">
        <v>23.29</v>
      </c>
      <c r="L508" s="22">
        <v>28.02</v>
      </c>
      <c r="O508" s="108">
        <f t="shared" si="14"/>
        <v>21.6356</v>
      </c>
      <c r="P508" s="108">
        <f t="shared" si="15"/>
        <v>22.387599999999999</v>
      </c>
    </row>
    <row r="509" spans="1:16" x14ac:dyDescent="0.25">
      <c r="A509" t="s">
        <v>94</v>
      </c>
      <c r="B509" t="s">
        <v>95</v>
      </c>
      <c r="C509" s="1" t="s">
        <v>1115</v>
      </c>
      <c r="D509" t="s">
        <v>1116</v>
      </c>
      <c r="E509" s="22">
        <v>24.75</v>
      </c>
      <c r="F509" s="20">
        <v>51480</v>
      </c>
      <c r="G509" s="21">
        <v>0.5</v>
      </c>
      <c r="H509" s="22">
        <v>16.309999999999999</v>
      </c>
      <c r="I509" s="22">
        <v>18.8</v>
      </c>
      <c r="J509" s="22">
        <v>23.17</v>
      </c>
      <c r="K509" s="22">
        <v>28.8</v>
      </c>
      <c r="L509" s="22">
        <v>35.64</v>
      </c>
      <c r="O509" s="108">
        <f t="shared" si="14"/>
        <v>23.845600000000001</v>
      </c>
      <c r="P509" s="108">
        <f t="shared" si="15"/>
        <v>26.0976</v>
      </c>
    </row>
    <row r="510" spans="1:16" x14ac:dyDescent="0.25">
      <c r="A510" t="s">
        <v>94</v>
      </c>
      <c r="B510" t="s">
        <v>95</v>
      </c>
      <c r="C510" s="1" t="s">
        <v>1117</v>
      </c>
      <c r="D510" t="s">
        <v>1118</v>
      </c>
      <c r="E510" s="22">
        <v>22.34</v>
      </c>
      <c r="F510" s="20">
        <v>46460</v>
      </c>
      <c r="G510" s="21">
        <v>2.6</v>
      </c>
      <c r="H510" s="22">
        <v>18</v>
      </c>
      <c r="I510" s="22">
        <v>18.77</v>
      </c>
      <c r="J510" s="22">
        <v>21.56</v>
      </c>
      <c r="K510" s="22">
        <v>23.98</v>
      </c>
      <c r="L510" s="22">
        <v>29.17</v>
      </c>
      <c r="O510" s="108">
        <f t="shared" si="14"/>
        <v>21.8504</v>
      </c>
      <c r="P510" s="108">
        <f t="shared" si="15"/>
        <v>22.8184</v>
      </c>
    </row>
    <row r="511" spans="1:16" x14ac:dyDescent="0.25">
      <c r="A511" t="s">
        <v>94</v>
      </c>
      <c r="B511" t="s">
        <v>95</v>
      </c>
      <c r="C511" s="1" t="s">
        <v>1119</v>
      </c>
      <c r="D511" t="s">
        <v>1120</v>
      </c>
      <c r="E511" s="22">
        <v>25.17</v>
      </c>
      <c r="F511" s="20">
        <v>52360</v>
      </c>
      <c r="G511" s="21">
        <v>3.4</v>
      </c>
      <c r="H511" s="22">
        <v>22.24</v>
      </c>
      <c r="I511" s="22">
        <v>24.78</v>
      </c>
      <c r="J511" s="22">
        <v>25</v>
      </c>
      <c r="K511" s="22">
        <v>25</v>
      </c>
      <c r="L511" s="22">
        <v>26.89</v>
      </c>
      <c r="O511" s="108">
        <f t="shared" si="14"/>
        <v>25</v>
      </c>
      <c r="P511" s="108">
        <f t="shared" si="15"/>
        <v>25</v>
      </c>
    </row>
    <row r="512" spans="1:16" x14ac:dyDescent="0.25">
      <c r="A512" t="s">
        <v>94</v>
      </c>
      <c r="B512" t="s">
        <v>95</v>
      </c>
      <c r="C512" s="1" t="s">
        <v>1121</v>
      </c>
      <c r="D512" t="s">
        <v>1122</v>
      </c>
      <c r="E512" s="22">
        <v>30.08</v>
      </c>
      <c r="F512" s="20">
        <v>62570</v>
      </c>
      <c r="G512" s="21">
        <v>3.1</v>
      </c>
      <c r="H512" s="22">
        <v>23.62</v>
      </c>
      <c r="I512" s="22">
        <v>28.47</v>
      </c>
      <c r="J512" s="22">
        <v>31.27</v>
      </c>
      <c r="K512" s="22">
        <v>31.33</v>
      </c>
      <c r="L512" s="22">
        <v>34.56</v>
      </c>
      <c r="O512" s="108">
        <f t="shared" si="14"/>
        <v>31.277200000000001</v>
      </c>
      <c r="P512" s="108">
        <f t="shared" si="15"/>
        <v>31.301199999999998</v>
      </c>
    </row>
    <row r="513" spans="1:16" x14ac:dyDescent="0.25">
      <c r="A513" t="s">
        <v>94</v>
      </c>
      <c r="B513" t="s">
        <v>95</v>
      </c>
      <c r="C513" s="1" t="s">
        <v>1123</v>
      </c>
      <c r="D513" t="s">
        <v>1124</v>
      </c>
      <c r="E513" s="22">
        <v>26.66</v>
      </c>
      <c r="F513" s="20">
        <v>55460</v>
      </c>
      <c r="G513" s="21">
        <v>1.2</v>
      </c>
      <c r="H513" s="22">
        <v>15.53</v>
      </c>
      <c r="I513" s="22">
        <v>15.53</v>
      </c>
      <c r="J513" s="22">
        <v>24.21</v>
      </c>
      <c r="K513" s="22">
        <v>32.82</v>
      </c>
      <c r="L513" s="22">
        <v>41.92</v>
      </c>
      <c r="O513" s="108">
        <f t="shared" si="14"/>
        <v>25.243200000000002</v>
      </c>
      <c r="P513" s="108">
        <f t="shared" si="15"/>
        <v>28.687200000000001</v>
      </c>
    </row>
    <row r="514" spans="1:16" x14ac:dyDescent="0.25">
      <c r="A514" t="s">
        <v>94</v>
      </c>
      <c r="B514" t="s">
        <v>95</v>
      </c>
      <c r="C514" s="1" t="s">
        <v>1125</v>
      </c>
      <c r="D514" t="s">
        <v>1126</v>
      </c>
      <c r="E514" s="22">
        <v>22.35</v>
      </c>
      <c r="F514" s="20">
        <v>46490</v>
      </c>
      <c r="G514" s="21">
        <v>3</v>
      </c>
      <c r="H514" s="22">
        <v>16.559999999999999</v>
      </c>
      <c r="I514" s="22">
        <v>17.66</v>
      </c>
      <c r="J514" s="22">
        <v>20.34</v>
      </c>
      <c r="K514" s="22">
        <v>25.6</v>
      </c>
      <c r="L514" s="22">
        <v>29.68</v>
      </c>
      <c r="O514" s="108">
        <f t="shared" ref="O514:O577" si="16">_xlfn.PERCENTILE.INC((H514:L514),$W$1)</f>
        <v>20.9712</v>
      </c>
      <c r="P514" s="108">
        <f t="shared" ref="P514:P577" si="17">_xlfn.PERCENTILE.INC((H514:L514),$X$1)</f>
        <v>23.075200000000002</v>
      </c>
    </row>
    <row r="515" spans="1:16" x14ac:dyDescent="0.25">
      <c r="A515" t="s">
        <v>94</v>
      </c>
      <c r="B515" t="s">
        <v>95</v>
      </c>
      <c r="C515" s="1" t="s">
        <v>1127</v>
      </c>
      <c r="D515" t="s">
        <v>1128</v>
      </c>
      <c r="E515" s="22">
        <v>29.67</v>
      </c>
      <c r="F515" s="20">
        <v>61700</v>
      </c>
      <c r="G515" s="21">
        <v>3</v>
      </c>
      <c r="H515" s="22">
        <v>19.11</v>
      </c>
      <c r="I515" s="22">
        <v>22.22</v>
      </c>
      <c r="J515" s="22">
        <v>26.39</v>
      </c>
      <c r="K515" s="22">
        <v>34.950000000000003</v>
      </c>
      <c r="L515" s="22">
        <v>41.27</v>
      </c>
      <c r="O515" s="108">
        <f t="shared" si="16"/>
        <v>27.417200000000001</v>
      </c>
      <c r="P515" s="108">
        <f t="shared" si="17"/>
        <v>30.841200000000001</v>
      </c>
    </row>
    <row r="516" spans="1:16" x14ac:dyDescent="0.25">
      <c r="A516" t="s">
        <v>94</v>
      </c>
      <c r="B516" t="s">
        <v>95</v>
      </c>
      <c r="C516" s="1" t="s">
        <v>1129</v>
      </c>
      <c r="D516" t="s">
        <v>1130</v>
      </c>
      <c r="E516" s="22">
        <v>20.05</v>
      </c>
      <c r="F516" s="20">
        <v>41700</v>
      </c>
      <c r="G516" s="21">
        <v>2.8</v>
      </c>
      <c r="H516" s="22">
        <v>16.190000000000001</v>
      </c>
      <c r="I516" s="22">
        <v>17.04</v>
      </c>
      <c r="J516" s="22">
        <v>18.649999999999999</v>
      </c>
      <c r="K516" s="22">
        <v>21.78</v>
      </c>
      <c r="L516" s="22">
        <v>26.76</v>
      </c>
      <c r="O516" s="108">
        <f t="shared" si="16"/>
        <v>19.025600000000001</v>
      </c>
      <c r="P516" s="108">
        <f t="shared" si="17"/>
        <v>20.2776</v>
      </c>
    </row>
    <row r="517" spans="1:16" x14ac:dyDescent="0.25">
      <c r="A517" t="s">
        <v>94</v>
      </c>
      <c r="B517" t="s">
        <v>95</v>
      </c>
      <c r="C517" s="1" t="s">
        <v>1131</v>
      </c>
      <c r="D517" t="s">
        <v>1132</v>
      </c>
      <c r="E517" s="22">
        <v>20.46</v>
      </c>
      <c r="F517" s="20">
        <v>42560</v>
      </c>
      <c r="G517" s="21">
        <v>2.1</v>
      </c>
      <c r="H517" s="22">
        <v>16.73</v>
      </c>
      <c r="I517" s="22">
        <v>17.3</v>
      </c>
      <c r="J517" s="22">
        <v>18.25</v>
      </c>
      <c r="K517" s="22">
        <v>22.81</v>
      </c>
      <c r="L517" s="22">
        <v>28.26</v>
      </c>
      <c r="O517" s="108">
        <f t="shared" si="16"/>
        <v>18.7972</v>
      </c>
      <c r="P517" s="108">
        <f t="shared" si="17"/>
        <v>20.621199999999998</v>
      </c>
    </row>
    <row r="518" spans="1:16" x14ac:dyDescent="0.25">
      <c r="A518" t="s">
        <v>94</v>
      </c>
      <c r="B518" t="s">
        <v>95</v>
      </c>
      <c r="C518" s="1" t="s">
        <v>1133</v>
      </c>
      <c r="D518" t="s">
        <v>1134</v>
      </c>
      <c r="E518" s="22">
        <v>19.25</v>
      </c>
      <c r="F518" s="20">
        <v>40050</v>
      </c>
      <c r="G518" s="21">
        <v>3.9</v>
      </c>
      <c r="H518" s="22">
        <v>15</v>
      </c>
      <c r="I518" s="22">
        <v>17</v>
      </c>
      <c r="J518" s="22">
        <v>18.8</v>
      </c>
      <c r="K518" s="22">
        <v>20.09</v>
      </c>
      <c r="L518" s="22">
        <v>20.41</v>
      </c>
      <c r="O518" s="108">
        <f t="shared" si="16"/>
        <v>18.954800000000002</v>
      </c>
      <c r="P518" s="108">
        <f t="shared" si="17"/>
        <v>19.470800000000001</v>
      </c>
    </row>
    <row r="519" spans="1:16" x14ac:dyDescent="0.25">
      <c r="A519" t="s">
        <v>94</v>
      </c>
      <c r="B519" t="s">
        <v>95</v>
      </c>
      <c r="C519" s="1" t="s">
        <v>1135</v>
      </c>
      <c r="D519" t="s">
        <v>1136</v>
      </c>
      <c r="E519" s="22">
        <v>22.17</v>
      </c>
      <c r="F519" s="20">
        <v>46120</v>
      </c>
      <c r="G519" s="21">
        <v>11.6</v>
      </c>
      <c r="H519" s="22">
        <v>17.82</v>
      </c>
      <c r="I519" s="22">
        <v>18.75</v>
      </c>
      <c r="J519" s="22">
        <v>22.5</v>
      </c>
      <c r="K519" s="22">
        <v>23.44</v>
      </c>
      <c r="L519" s="22">
        <v>24.04</v>
      </c>
      <c r="O519" s="108">
        <f t="shared" si="16"/>
        <v>22.6128</v>
      </c>
      <c r="P519" s="108">
        <f t="shared" si="17"/>
        <v>22.988800000000001</v>
      </c>
    </row>
    <row r="520" spans="1:16" x14ac:dyDescent="0.25">
      <c r="A520" t="s">
        <v>94</v>
      </c>
      <c r="B520" t="s">
        <v>95</v>
      </c>
      <c r="C520" s="1" t="s">
        <v>1137</v>
      </c>
      <c r="D520" t="s">
        <v>1138</v>
      </c>
      <c r="E520" s="22">
        <v>38.04</v>
      </c>
      <c r="F520" s="20">
        <v>79120</v>
      </c>
      <c r="G520" s="21">
        <v>0.8</v>
      </c>
      <c r="H520" s="22">
        <v>21.95</v>
      </c>
      <c r="I520" s="22">
        <v>26.6</v>
      </c>
      <c r="J520" s="22">
        <v>36.61</v>
      </c>
      <c r="K520" s="22">
        <v>47.44</v>
      </c>
      <c r="L520" s="22">
        <v>59.28</v>
      </c>
      <c r="O520" s="108">
        <f t="shared" si="16"/>
        <v>37.909599999999998</v>
      </c>
      <c r="P520" s="108">
        <f t="shared" si="17"/>
        <v>42.241599999999998</v>
      </c>
    </row>
    <row r="521" spans="1:16" x14ac:dyDescent="0.25">
      <c r="A521" t="s">
        <v>94</v>
      </c>
      <c r="B521" t="s">
        <v>95</v>
      </c>
      <c r="C521" s="1" t="s">
        <v>1139</v>
      </c>
      <c r="D521" t="s">
        <v>1140</v>
      </c>
      <c r="E521" s="22">
        <v>47.65</v>
      </c>
      <c r="F521" s="20">
        <v>99110</v>
      </c>
      <c r="G521" s="21">
        <v>1</v>
      </c>
      <c r="H521" s="22">
        <v>30.48</v>
      </c>
      <c r="I521" s="22">
        <v>37.51</v>
      </c>
      <c r="J521" s="22">
        <v>46.96</v>
      </c>
      <c r="K521" s="22">
        <v>58.34</v>
      </c>
      <c r="L521" s="22">
        <v>63.86</v>
      </c>
      <c r="O521" s="108">
        <f t="shared" si="16"/>
        <v>48.325600000000001</v>
      </c>
      <c r="P521" s="108">
        <f t="shared" si="17"/>
        <v>52.877600000000001</v>
      </c>
    </row>
    <row r="522" spans="1:16" x14ac:dyDescent="0.25">
      <c r="A522" t="s">
        <v>94</v>
      </c>
      <c r="B522" t="s">
        <v>95</v>
      </c>
      <c r="C522" s="1" t="s">
        <v>1141</v>
      </c>
      <c r="D522" t="s">
        <v>1142</v>
      </c>
      <c r="E522" s="22">
        <v>42.38</v>
      </c>
      <c r="F522" s="20">
        <v>88150</v>
      </c>
      <c r="G522" s="21">
        <v>5.6</v>
      </c>
      <c r="H522" s="22">
        <v>26.75</v>
      </c>
      <c r="I522" s="22">
        <v>35.1</v>
      </c>
      <c r="J522" s="22">
        <v>41.19</v>
      </c>
      <c r="K522" s="22">
        <v>50.63</v>
      </c>
      <c r="L522" s="22">
        <v>62.03</v>
      </c>
      <c r="O522" s="108">
        <f t="shared" si="16"/>
        <v>42.322800000000001</v>
      </c>
      <c r="P522" s="108">
        <f t="shared" si="17"/>
        <v>46.098799999999997</v>
      </c>
    </row>
    <row r="523" spans="1:16" x14ac:dyDescent="0.25">
      <c r="A523" t="s">
        <v>94</v>
      </c>
      <c r="B523" t="s">
        <v>95</v>
      </c>
      <c r="C523" s="1" t="s">
        <v>1143</v>
      </c>
      <c r="D523" t="s">
        <v>1144</v>
      </c>
      <c r="E523" s="22">
        <v>29.45</v>
      </c>
      <c r="F523" s="20">
        <v>61250</v>
      </c>
      <c r="G523" s="21">
        <v>4.2</v>
      </c>
      <c r="H523" s="22">
        <v>23.44</v>
      </c>
      <c r="I523" s="22">
        <v>25.07</v>
      </c>
      <c r="J523" s="22">
        <v>28.6</v>
      </c>
      <c r="K523" s="22">
        <v>31.67</v>
      </c>
      <c r="L523" s="22">
        <v>38.69</v>
      </c>
      <c r="O523" s="108">
        <f t="shared" si="16"/>
        <v>28.968400000000003</v>
      </c>
      <c r="P523" s="108">
        <f t="shared" si="17"/>
        <v>30.196400000000001</v>
      </c>
    </row>
    <row r="524" spans="1:16" x14ac:dyDescent="0.25">
      <c r="A524" t="s">
        <v>94</v>
      </c>
      <c r="B524" t="s">
        <v>95</v>
      </c>
      <c r="C524" s="1" t="s">
        <v>1145</v>
      </c>
      <c r="D524" t="s">
        <v>1146</v>
      </c>
      <c r="E524" s="22">
        <v>36.01</v>
      </c>
      <c r="F524" s="20">
        <v>74900</v>
      </c>
      <c r="G524" s="21">
        <v>2.5</v>
      </c>
      <c r="H524" s="22">
        <v>22.62</v>
      </c>
      <c r="I524" s="22">
        <v>27.26</v>
      </c>
      <c r="J524" s="22">
        <v>31.86</v>
      </c>
      <c r="K524" s="22">
        <v>44.41</v>
      </c>
      <c r="L524" s="22">
        <v>56.4</v>
      </c>
      <c r="O524" s="108">
        <f t="shared" si="16"/>
        <v>33.366</v>
      </c>
      <c r="P524" s="108">
        <f t="shared" si="17"/>
        <v>38.385999999999996</v>
      </c>
    </row>
    <row r="525" spans="1:16" x14ac:dyDescent="0.25">
      <c r="A525" t="s">
        <v>94</v>
      </c>
      <c r="B525" t="s">
        <v>95</v>
      </c>
      <c r="C525" s="1" t="s">
        <v>1147</v>
      </c>
      <c r="D525" t="s">
        <v>1148</v>
      </c>
      <c r="E525" s="22">
        <v>33.020000000000003</v>
      </c>
      <c r="F525" s="20">
        <v>68680</v>
      </c>
      <c r="G525" s="21">
        <v>11.2</v>
      </c>
      <c r="H525" s="22">
        <v>23.13</v>
      </c>
      <c r="I525" s="22">
        <v>27.23</v>
      </c>
      <c r="J525" s="22">
        <v>29.35</v>
      </c>
      <c r="K525" s="22">
        <v>42.06</v>
      </c>
      <c r="L525" s="22">
        <v>45.4</v>
      </c>
      <c r="O525" s="108">
        <f t="shared" si="16"/>
        <v>30.875200000000003</v>
      </c>
      <c r="P525" s="108">
        <f t="shared" si="17"/>
        <v>35.959200000000003</v>
      </c>
    </row>
    <row r="526" spans="1:16" x14ac:dyDescent="0.25">
      <c r="A526" t="s">
        <v>94</v>
      </c>
      <c r="B526" t="s">
        <v>95</v>
      </c>
      <c r="C526" s="1" t="s">
        <v>1149</v>
      </c>
      <c r="D526" t="s">
        <v>1150</v>
      </c>
      <c r="E526" s="22">
        <v>38.700000000000003</v>
      </c>
      <c r="F526" s="20">
        <v>80500</v>
      </c>
      <c r="G526" s="21">
        <v>16.3</v>
      </c>
      <c r="H526" s="22">
        <v>23.3</v>
      </c>
      <c r="I526" s="22">
        <v>26.29</v>
      </c>
      <c r="J526" s="22">
        <v>36.04</v>
      </c>
      <c r="K526" s="22">
        <v>51.77</v>
      </c>
      <c r="L526" s="22">
        <v>51.78</v>
      </c>
      <c r="O526" s="108">
        <f t="shared" si="16"/>
        <v>37.927599999999998</v>
      </c>
      <c r="P526" s="108">
        <f t="shared" si="17"/>
        <v>44.2196</v>
      </c>
    </row>
    <row r="527" spans="1:16" x14ac:dyDescent="0.25">
      <c r="A527" t="s">
        <v>94</v>
      </c>
      <c r="B527" t="s">
        <v>95</v>
      </c>
      <c r="C527" s="1" t="s">
        <v>1151</v>
      </c>
      <c r="D527" t="s">
        <v>1152</v>
      </c>
      <c r="E527" s="22" t="s">
        <v>102</v>
      </c>
      <c r="F527" s="20" t="s">
        <v>102</v>
      </c>
      <c r="G527" s="21" t="s">
        <v>102</v>
      </c>
      <c r="H527" s="22" t="s">
        <v>102</v>
      </c>
      <c r="I527" s="22" t="s">
        <v>102</v>
      </c>
      <c r="J527" s="22" t="s">
        <v>102</v>
      </c>
      <c r="K527" s="22" t="s">
        <v>102</v>
      </c>
      <c r="L527" s="22" t="s">
        <v>102</v>
      </c>
      <c r="O527" s="108" t="e">
        <f t="shared" si="16"/>
        <v>#NUM!</v>
      </c>
      <c r="P527" s="108" t="e">
        <f t="shared" si="17"/>
        <v>#NUM!</v>
      </c>
    </row>
    <row r="528" spans="1:16" x14ac:dyDescent="0.25">
      <c r="A528" t="s">
        <v>94</v>
      </c>
      <c r="B528" t="s">
        <v>95</v>
      </c>
      <c r="C528" s="1" t="s">
        <v>1153</v>
      </c>
      <c r="D528" t="s">
        <v>1154</v>
      </c>
      <c r="E528" s="22">
        <v>39.799999999999997</v>
      </c>
      <c r="F528" s="20">
        <v>82770</v>
      </c>
      <c r="G528" s="21">
        <v>3.6</v>
      </c>
      <c r="H528" s="22">
        <v>26.29</v>
      </c>
      <c r="I528" s="22">
        <v>30.34</v>
      </c>
      <c r="J528" s="22">
        <v>37.619999999999997</v>
      </c>
      <c r="K528" s="22">
        <v>45.6</v>
      </c>
      <c r="L528" s="22">
        <v>61.78</v>
      </c>
      <c r="O528" s="108">
        <f t="shared" si="16"/>
        <v>38.577599999999997</v>
      </c>
      <c r="P528" s="108">
        <f t="shared" si="17"/>
        <v>41.769599999999997</v>
      </c>
    </row>
    <row r="529" spans="1:16" x14ac:dyDescent="0.25">
      <c r="A529" t="s">
        <v>94</v>
      </c>
      <c r="B529" t="s">
        <v>95</v>
      </c>
      <c r="C529" s="1" t="s">
        <v>1155</v>
      </c>
      <c r="D529" t="s">
        <v>1156</v>
      </c>
      <c r="E529" s="22">
        <v>32.590000000000003</v>
      </c>
      <c r="F529" s="20">
        <v>67780</v>
      </c>
      <c r="G529" s="21">
        <v>2.4</v>
      </c>
      <c r="H529" s="22">
        <v>20.37</v>
      </c>
      <c r="I529" s="22">
        <v>22.98</v>
      </c>
      <c r="J529" s="22">
        <v>29.44</v>
      </c>
      <c r="K529" s="22">
        <v>40.5</v>
      </c>
      <c r="L529" s="22">
        <v>44.72</v>
      </c>
      <c r="O529" s="108">
        <f t="shared" si="16"/>
        <v>30.767200000000003</v>
      </c>
      <c r="P529" s="108">
        <f t="shared" si="17"/>
        <v>35.191200000000002</v>
      </c>
    </row>
    <row r="530" spans="1:16" x14ac:dyDescent="0.25">
      <c r="A530" t="s">
        <v>94</v>
      </c>
      <c r="B530" t="s">
        <v>95</v>
      </c>
      <c r="C530" s="1" t="s">
        <v>1157</v>
      </c>
      <c r="D530" t="s">
        <v>1158</v>
      </c>
      <c r="E530" s="22">
        <v>30.97</v>
      </c>
      <c r="F530" s="20">
        <v>64430</v>
      </c>
      <c r="G530" s="21">
        <v>9.1</v>
      </c>
      <c r="H530" s="22">
        <v>19.91</v>
      </c>
      <c r="I530" s="22">
        <v>23.65</v>
      </c>
      <c r="J530" s="22">
        <v>26.3</v>
      </c>
      <c r="K530" s="22">
        <v>38.9</v>
      </c>
      <c r="L530" s="22">
        <v>42.13</v>
      </c>
      <c r="O530" s="108">
        <f t="shared" si="16"/>
        <v>27.812000000000001</v>
      </c>
      <c r="P530" s="108">
        <f t="shared" si="17"/>
        <v>32.851999999999997</v>
      </c>
    </row>
    <row r="531" spans="1:16" x14ac:dyDescent="0.25">
      <c r="A531" t="s">
        <v>94</v>
      </c>
      <c r="B531" t="s">
        <v>95</v>
      </c>
      <c r="C531" s="1" t="s">
        <v>1159</v>
      </c>
      <c r="D531" t="s">
        <v>1160</v>
      </c>
      <c r="E531" s="22">
        <v>47.39</v>
      </c>
      <c r="F531" s="20">
        <v>98570</v>
      </c>
      <c r="G531" s="21">
        <v>5.3</v>
      </c>
      <c r="H531" s="22">
        <v>29.35</v>
      </c>
      <c r="I531" s="22">
        <v>38.43</v>
      </c>
      <c r="J531" s="22">
        <v>51.57</v>
      </c>
      <c r="K531" s="22">
        <v>56.04</v>
      </c>
      <c r="L531" s="22">
        <v>59</v>
      </c>
      <c r="O531" s="108">
        <f t="shared" si="16"/>
        <v>52.106400000000001</v>
      </c>
      <c r="P531" s="108">
        <f t="shared" si="17"/>
        <v>53.894399999999997</v>
      </c>
    </row>
    <row r="532" spans="1:16" x14ac:dyDescent="0.25">
      <c r="A532" t="s">
        <v>94</v>
      </c>
      <c r="B532" t="s">
        <v>95</v>
      </c>
      <c r="C532" s="1" t="s">
        <v>1161</v>
      </c>
      <c r="D532" t="s">
        <v>1162</v>
      </c>
      <c r="E532" s="22">
        <v>37.75</v>
      </c>
      <c r="F532" s="20">
        <v>78530</v>
      </c>
      <c r="G532" s="21">
        <v>1.8</v>
      </c>
      <c r="H532" s="22">
        <v>23.35</v>
      </c>
      <c r="I532" s="22">
        <v>28.5</v>
      </c>
      <c r="J532" s="22">
        <v>33</v>
      </c>
      <c r="K532" s="22">
        <v>47.33</v>
      </c>
      <c r="L532" s="22">
        <v>54.37</v>
      </c>
      <c r="O532" s="108">
        <f t="shared" si="16"/>
        <v>34.7196</v>
      </c>
      <c r="P532" s="108">
        <f t="shared" si="17"/>
        <v>40.451599999999999</v>
      </c>
    </row>
    <row r="533" spans="1:16" x14ac:dyDescent="0.25">
      <c r="A533" t="s">
        <v>94</v>
      </c>
      <c r="B533" t="s">
        <v>95</v>
      </c>
      <c r="C533" s="1" t="s">
        <v>1163</v>
      </c>
      <c r="D533" t="s">
        <v>1164</v>
      </c>
      <c r="E533" s="22">
        <v>29.93</v>
      </c>
      <c r="F533" s="20">
        <v>62260</v>
      </c>
      <c r="G533" s="21">
        <v>5.2</v>
      </c>
      <c r="H533" s="22">
        <v>19.32</v>
      </c>
      <c r="I533" s="22">
        <v>23.53</v>
      </c>
      <c r="J533" s="22">
        <v>31.96</v>
      </c>
      <c r="K533" s="22">
        <v>35.119999999999997</v>
      </c>
      <c r="L533" s="22">
        <v>37.39</v>
      </c>
      <c r="O533" s="108">
        <f t="shared" si="16"/>
        <v>32.339199999999998</v>
      </c>
      <c r="P533" s="108">
        <f t="shared" si="17"/>
        <v>33.603200000000001</v>
      </c>
    </row>
    <row r="534" spans="1:16" x14ac:dyDescent="0.25">
      <c r="A534" t="s">
        <v>94</v>
      </c>
      <c r="B534" t="s">
        <v>95</v>
      </c>
      <c r="C534" s="1" t="s">
        <v>1165</v>
      </c>
      <c r="D534" t="s">
        <v>1166</v>
      </c>
      <c r="E534" s="22">
        <v>41.63</v>
      </c>
      <c r="F534" s="20">
        <v>86600</v>
      </c>
      <c r="G534" s="21">
        <v>12</v>
      </c>
      <c r="H534" s="22">
        <v>27.68</v>
      </c>
      <c r="I534" s="22">
        <v>29.15</v>
      </c>
      <c r="J534" s="22">
        <v>46.78</v>
      </c>
      <c r="K534" s="22">
        <v>51.23</v>
      </c>
      <c r="L534" s="22">
        <v>51.76</v>
      </c>
      <c r="O534" s="108">
        <f t="shared" si="16"/>
        <v>47.314</v>
      </c>
      <c r="P534" s="108">
        <f t="shared" si="17"/>
        <v>49.094000000000001</v>
      </c>
    </row>
    <row r="535" spans="1:16" x14ac:dyDescent="0.25">
      <c r="A535" t="s">
        <v>94</v>
      </c>
      <c r="B535" t="s">
        <v>95</v>
      </c>
      <c r="C535" s="1" t="s">
        <v>1167</v>
      </c>
      <c r="D535" t="s">
        <v>1168</v>
      </c>
      <c r="E535" s="22">
        <v>39.35</v>
      </c>
      <c r="F535" s="20">
        <v>81840</v>
      </c>
      <c r="G535" s="21">
        <v>1.9</v>
      </c>
      <c r="H535" s="22">
        <v>22.98</v>
      </c>
      <c r="I535" s="22">
        <v>27.92</v>
      </c>
      <c r="J535" s="22">
        <v>39.020000000000003</v>
      </c>
      <c r="K535" s="22">
        <v>47.44</v>
      </c>
      <c r="L535" s="22">
        <v>60.12</v>
      </c>
      <c r="O535" s="108">
        <f t="shared" si="16"/>
        <v>40.0304</v>
      </c>
      <c r="P535" s="108">
        <f t="shared" si="17"/>
        <v>43.398400000000002</v>
      </c>
    </row>
    <row r="536" spans="1:16" x14ac:dyDescent="0.25">
      <c r="A536" t="s">
        <v>94</v>
      </c>
      <c r="B536" t="s">
        <v>95</v>
      </c>
      <c r="C536" s="1" t="s">
        <v>1169</v>
      </c>
      <c r="D536" t="s">
        <v>1170</v>
      </c>
      <c r="E536" s="22">
        <v>33.72</v>
      </c>
      <c r="F536" s="20">
        <v>70130</v>
      </c>
      <c r="G536" s="21">
        <v>3.7</v>
      </c>
      <c r="H536" s="22">
        <v>22.23</v>
      </c>
      <c r="I536" s="22">
        <v>27.12</v>
      </c>
      <c r="J536" s="22">
        <v>30.43</v>
      </c>
      <c r="K536" s="22">
        <v>37.07</v>
      </c>
      <c r="L536" s="22">
        <v>50.92</v>
      </c>
      <c r="O536" s="108">
        <f t="shared" si="16"/>
        <v>31.226800000000001</v>
      </c>
      <c r="P536" s="108">
        <f t="shared" si="17"/>
        <v>33.882800000000003</v>
      </c>
    </row>
    <row r="537" spans="1:16" x14ac:dyDescent="0.25">
      <c r="A537" t="s">
        <v>94</v>
      </c>
      <c r="B537" t="s">
        <v>95</v>
      </c>
      <c r="C537" s="1" t="s">
        <v>1171</v>
      </c>
      <c r="D537" t="s">
        <v>1172</v>
      </c>
      <c r="E537" s="22">
        <v>29.08</v>
      </c>
      <c r="F537" s="20">
        <v>60490</v>
      </c>
      <c r="G537" s="21">
        <v>5.8</v>
      </c>
      <c r="H537" s="22">
        <v>18.16</v>
      </c>
      <c r="I537" s="22">
        <v>18.93</v>
      </c>
      <c r="J537" s="22">
        <v>25.45</v>
      </c>
      <c r="K537" s="22">
        <v>38.229999999999997</v>
      </c>
      <c r="L537" s="22">
        <v>46.2</v>
      </c>
      <c r="O537" s="108">
        <f t="shared" si="16"/>
        <v>26.983599999999999</v>
      </c>
      <c r="P537" s="108">
        <f t="shared" si="17"/>
        <v>32.095599999999997</v>
      </c>
    </row>
    <row r="538" spans="1:16" x14ac:dyDescent="0.25">
      <c r="A538" t="s">
        <v>94</v>
      </c>
      <c r="B538" t="s">
        <v>95</v>
      </c>
      <c r="C538" s="1" t="s">
        <v>1173</v>
      </c>
      <c r="D538" t="s">
        <v>1174</v>
      </c>
      <c r="E538" s="22">
        <v>31.12</v>
      </c>
      <c r="F538" s="20">
        <v>64730</v>
      </c>
      <c r="G538" s="21">
        <v>7.3</v>
      </c>
      <c r="H538" s="22">
        <v>18.940000000000001</v>
      </c>
      <c r="I538" s="22">
        <v>26.54</v>
      </c>
      <c r="J538" s="22">
        <v>31.07</v>
      </c>
      <c r="K538" s="22">
        <v>34.99</v>
      </c>
      <c r="L538" s="22">
        <v>41.27</v>
      </c>
      <c r="O538" s="108">
        <f t="shared" si="16"/>
        <v>31.540400000000002</v>
      </c>
      <c r="P538" s="108">
        <f t="shared" si="17"/>
        <v>33.108400000000003</v>
      </c>
    </row>
    <row r="539" spans="1:16" x14ac:dyDescent="0.25">
      <c r="A539" t="s">
        <v>94</v>
      </c>
      <c r="B539" t="s">
        <v>95</v>
      </c>
      <c r="C539" s="1" t="s">
        <v>1175</v>
      </c>
      <c r="D539" t="s">
        <v>1176</v>
      </c>
      <c r="E539" s="22">
        <v>27.16</v>
      </c>
      <c r="F539" s="20">
        <v>56490</v>
      </c>
      <c r="G539" s="21">
        <v>3.6</v>
      </c>
      <c r="H539" s="22">
        <v>16.8</v>
      </c>
      <c r="I539" s="22">
        <v>21.49</v>
      </c>
      <c r="J539" s="22">
        <v>24.36</v>
      </c>
      <c r="K539" s="22">
        <v>29.24</v>
      </c>
      <c r="L539" s="22">
        <v>39.880000000000003</v>
      </c>
      <c r="O539" s="108">
        <f t="shared" si="16"/>
        <v>24.945599999999999</v>
      </c>
      <c r="P539" s="108">
        <f t="shared" si="17"/>
        <v>26.897599999999997</v>
      </c>
    </row>
    <row r="540" spans="1:16" x14ac:dyDescent="0.25">
      <c r="A540" t="s">
        <v>94</v>
      </c>
      <c r="B540" t="s">
        <v>95</v>
      </c>
      <c r="C540" s="1" t="s">
        <v>1177</v>
      </c>
      <c r="D540" t="s">
        <v>1178</v>
      </c>
      <c r="E540" s="22">
        <v>31.85</v>
      </c>
      <c r="F540" s="20">
        <v>66260</v>
      </c>
      <c r="G540" s="21">
        <v>8.4</v>
      </c>
      <c r="H540" s="22">
        <v>19.96</v>
      </c>
      <c r="I540" s="22">
        <v>26.07</v>
      </c>
      <c r="J540" s="22">
        <v>27.34</v>
      </c>
      <c r="K540" s="22">
        <v>36.1</v>
      </c>
      <c r="L540" s="22">
        <v>54.26</v>
      </c>
      <c r="O540" s="108">
        <f t="shared" si="16"/>
        <v>28.391200000000001</v>
      </c>
      <c r="P540" s="108">
        <f t="shared" si="17"/>
        <v>31.895200000000003</v>
      </c>
    </row>
    <row r="541" spans="1:16" x14ac:dyDescent="0.25">
      <c r="A541" t="s">
        <v>94</v>
      </c>
      <c r="B541" t="s">
        <v>95</v>
      </c>
      <c r="C541" s="1" t="s">
        <v>1179</v>
      </c>
      <c r="D541" t="s">
        <v>1180</v>
      </c>
      <c r="E541" s="22">
        <v>42.86</v>
      </c>
      <c r="F541" s="20">
        <v>89140</v>
      </c>
      <c r="G541" s="21">
        <v>3.1</v>
      </c>
      <c r="H541" s="22">
        <v>22.61</v>
      </c>
      <c r="I541" s="22">
        <v>28.31</v>
      </c>
      <c r="J541" s="22">
        <v>43.93</v>
      </c>
      <c r="K541" s="22">
        <v>50.49</v>
      </c>
      <c r="L541" s="22">
        <v>64.959999999999994</v>
      </c>
      <c r="O541" s="108">
        <f t="shared" si="16"/>
        <v>44.717199999999998</v>
      </c>
      <c r="P541" s="108">
        <f t="shared" si="17"/>
        <v>47.341200000000001</v>
      </c>
    </row>
    <row r="542" spans="1:16" x14ac:dyDescent="0.25">
      <c r="A542" t="s">
        <v>94</v>
      </c>
      <c r="B542" t="s">
        <v>95</v>
      </c>
      <c r="C542" s="1" t="s">
        <v>1181</v>
      </c>
      <c r="D542" t="s">
        <v>1182</v>
      </c>
      <c r="E542" s="22">
        <v>40.36</v>
      </c>
      <c r="F542" s="20">
        <v>83940</v>
      </c>
      <c r="G542" s="21">
        <v>6.9</v>
      </c>
      <c r="H542" s="22">
        <v>28.99</v>
      </c>
      <c r="I542" s="22">
        <v>29.66</v>
      </c>
      <c r="J542" s="22">
        <v>39.5</v>
      </c>
      <c r="K542" s="22">
        <v>48.41</v>
      </c>
      <c r="L542" s="22">
        <v>54.1</v>
      </c>
      <c r="O542" s="108">
        <f t="shared" si="16"/>
        <v>40.569200000000002</v>
      </c>
      <c r="P542" s="108">
        <f t="shared" si="17"/>
        <v>44.133200000000002</v>
      </c>
    </row>
    <row r="543" spans="1:16" x14ac:dyDescent="0.25">
      <c r="A543" t="s">
        <v>94</v>
      </c>
      <c r="B543" t="s">
        <v>95</v>
      </c>
      <c r="C543" s="1" t="s">
        <v>1183</v>
      </c>
      <c r="D543" t="s">
        <v>1184</v>
      </c>
      <c r="E543" s="22">
        <v>34.799999999999997</v>
      </c>
      <c r="F543" s="20">
        <v>72390</v>
      </c>
      <c r="G543" s="21">
        <v>3.4</v>
      </c>
      <c r="H543" s="22">
        <v>22.19</v>
      </c>
      <c r="I543" s="22">
        <v>26.3</v>
      </c>
      <c r="J543" s="22">
        <v>33.32</v>
      </c>
      <c r="K543" s="22">
        <v>39.43</v>
      </c>
      <c r="L543" s="22">
        <v>52.67</v>
      </c>
      <c r="O543" s="108">
        <f t="shared" si="16"/>
        <v>34.053200000000004</v>
      </c>
      <c r="P543" s="108">
        <f t="shared" si="17"/>
        <v>36.497199999999999</v>
      </c>
    </row>
    <row r="544" spans="1:16" x14ac:dyDescent="0.25">
      <c r="A544" t="s">
        <v>94</v>
      </c>
      <c r="B544" t="s">
        <v>95</v>
      </c>
      <c r="C544" s="1" t="s">
        <v>1185</v>
      </c>
      <c r="D544" t="s">
        <v>1186</v>
      </c>
      <c r="E544" s="22">
        <v>37.229999999999997</v>
      </c>
      <c r="F544" s="20">
        <v>77430</v>
      </c>
      <c r="G544" s="21">
        <v>5.3</v>
      </c>
      <c r="H544" s="22">
        <v>22.39</v>
      </c>
      <c r="I544" s="22">
        <v>28.31</v>
      </c>
      <c r="J544" s="22">
        <v>35.54</v>
      </c>
      <c r="K544" s="22">
        <v>45.8</v>
      </c>
      <c r="L544" s="22">
        <v>55.1</v>
      </c>
      <c r="O544" s="108">
        <f t="shared" si="16"/>
        <v>36.7712</v>
      </c>
      <c r="P544" s="108">
        <f t="shared" si="17"/>
        <v>40.8752</v>
      </c>
    </row>
    <row r="545" spans="1:16" x14ac:dyDescent="0.25">
      <c r="A545" t="s">
        <v>94</v>
      </c>
      <c r="B545" t="s">
        <v>95</v>
      </c>
      <c r="C545" s="1" t="s">
        <v>1187</v>
      </c>
      <c r="D545" t="s">
        <v>1188</v>
      </c>
      <c r="E545" s="22">
        <v>46.89</v>
      </c>
      <c r="F545" s="20">
        <v>97520</v>
      </c>
      <c r="G545" s="21">
        <v>4.9000000000000004</v>
      </c>
      <c r="H545" s="22">
        <v>28.05</v>
      </c>
      <c r="I545" s="22">
        <v>35.11</v>
      </c>
      <c r="J545" s="22">
        <v>52.46</v>
      </c>
      <c r="K545" s="22">
        <v>57.03</v>
      </c>
      <c r="L545" s="22">
        <v>58.45</v>
      </c>
      <c r="O545" s="108">
        <f t="shared" si="16"/>
        <v>53.008400000000002</v>
      </c>
      <c r="P545" s="108">
        <f t="shared" si="17"/>
        <v>54.836399999999998</v>
      </c>
    </row>
    <row r="546" spans="1:16" x14ac:dyDescent="0.25">
      <c r="A546" t="s">
        <v>94</v>
      </c>
      <c r="B546" t="s">
        <v>95</v>
      </c>
      <c r="C546" s="1" t="s">
        <v>1189</v>
      </c>
      <c r="D546" t="s">
        <v>1190</v>
      </c>
      <c r="E546" s="22">
        <v>23.31</v>
      </c>
      <c r="F546" s="20">
        <v>48480</v>
      </c>
      <c r="G546" s="21">
        <v>5.5</v>
      </c>
      <c r="H546" s="22">
        <v>16.829999999999998</v>
      </c>
      <c r="I546" s="22">
        <v>17.809999999999999</v>
      </c>
      <c r="J546" s="22">
        <v>24.52</v>
      </c>
      <c r="K546" s="22">
        <v>27.15</v>
      </c>
      <c r="L546" s="22">
        <v>30.44</v>
      </c>
      <c r="O546" s="108">
        <f t="shared" si="16"/>
        <v>24.835599999999999</v>
      </c>
      <c r="P546" s="108">
        <f t="shared" si="17"/>
        <v>25.887599999999999</v>
      </c>
    </row>
    <row r="547" spans="1:16" x14ac:dyDescent="0.25">
      <c r="A547" t="s">
        <v>94</v>
      </c>
      <c r="B547" t="s">
        <v>95</v>
      </c>
      <c r="C547" s="1" t="s">
        <v>1191</v>
      </c>
      <c r="D547" t="s">
        <v>1192</v>
      </c>
      <c r="E547" s="22">
        <v>23.9</v>
      </c>
      <c r="F547" s="20">
        <v>49710</v>
      </c>
      <c r="G547" s="21">
        <v>5.7</v>
      </c>
      <c r="H547" s="22">
        <v>19.38</v>
      </c>
      <c r="I547" s="22">
        <v>22.17</v>
      </c>
      <c r="J547" s="22">
        <v>25.18</v>
      </c>
      <c r="K547" s="22">
        <v>26.06</v>
      </c>
      <c r="L547" s="22">
        <v>28.12</v>
      </c>
      <c r="O547" s="108">
        <f t="shared" si="16"/>
        <v>25.285599999999999</v>
      </c>
      <c r="P547" s="108">
        <f t="shared" si="17"/>
        <v>25.637599999999999</v>
      </c>
    </row>
    <row r="548" spans="1:16" x14ac:dyDescent="0.25">
      <c r="A548" t="s">
        <v>94</v>
      </c>
      <c r="B548" t="s">
        <v>95</v>
      </c>
      <c r="C548" s="1" t="s">
        <v>1193</v>
      </c>
      <c r="D548" t="s">
        <v>1194</v>
      </c>
      <c r="E548" s="22">
        <v>19.28</v>
      </c>
      <c r="F548" s="20">
        <v>40100</v>
      </c>
      <c r="G548" s="21">
        <v>11.6</v>
      </c>
      <c r="H548" s="22">
        <v>15.47</v>
      </c>
      <c r="I548" s="22">
        <v>15.47</v>
      </c>
      <c r="J548" s="22">
        <v>17.39</v>
      </c>
      <c r="K548" s="22">
        <v>21.49</v>
      </c>
      <c r="L548" s="22">
        <v>31.69</v>
      </c>
      <c r="O548" s="108">
        <f t="shared" si="16"/>
        <v>17.882000000000001</v>
      </c>
      <c r="P548" s="108">
        <f t="shared" si="17"/>
        <v>19.521999999999998</v>
      </c>
    </row>
    <row r="549" spans="1:16" x14ac:dyDescent="0.25">
      <c r="A549" t="s">
        <v>94</v>
      </c>
      <c r="B549" t="s">
        <v>95</v>
      </c>
      <c r="C549" s="1" t="s">
        <v>1195</v>
      </c>
      <c r="D549" t="s">
        <v>1196</v>
      </c>
      <c r="E549" s="22">
        <v>22.36</v>
      </c>
      <c r="F549" s="20">
        <v>46510</v>
      </c>
      <c r="G549" s="21">
        <v>3.7</v>
      </c>
      <c r="H549" s="22">
        <v>17.78</v>
      </c>
      <c r="I549" s="22">
        <v>19.489999999999998</v>
      </c>
      <c r="J549" s="22">
        <v>21.63</v>
      </c>
      <c r="K549" s="22">
        <v>24.8</v>
      </c>
      <c r="L549" s="22">
        <v>28.23</v>
      </c>
      <c r="O549" s="108">
        <f t="shared" si="16"/>
        <v>22.010400000000001</v>
      </c>
      <c r="P549" s="108">
        <f t="shared" si="17"/>
        <v>23.278400000000001</v>
      </c>
    </row>
    <row r="550" spans="1:16" x14ac:dyDescent="0.25">
      <c r="A550" t="s">
        <v>94</v>
      </c>
      <c r="B550" t="s">
        <v>95</v>
      </c>
      <c r="C550" s="1" t="s">
        <v>1197</v>
      </c>
      <c r="D550" t="s">
        <v>1198</v>
      </c>
      <c r="E550" s="22">
        <v>21.98</v>
      </c>
      <c r="F550" s="20">
        <v>45720</v>
      </c>
      <c r="G550" s="21">
        <v>3.4</v>
      </c>
      <c r="H550" s="22">
        <v>18.57</v>
      </c>
      <c r="I550" s="22">
        <v>18.84</v>
      </c>
      <c r="J550" s="22">
        <v>21.87</v>
      </c>
      <c r="K550" s="22">
        <v>22.44</v>
      </c>
      <c r="L550" s="22">
        <v>27.85</v>
      </c>
      <c r="O550" s="108">
        <f t="shared" si="16"/>
        <v>21.938400000000001</v>
      </c>
      <c r="P550" s="108">
        <f t="shared" si="17"/>
        <v>22.166399999999999</v>
      </c>
    </row>
    <row r="551" spans="1:16" x14ac:dyDescent="0.25">
      <c r="A551" t="s">
        <v>94</v>
      </c>
      <c r="B551" t="s">
        <v>95</v>
      </c>
      <c r="C551" s="1" t="s">
        <v>1199</v>
      </c>
      <c r="D551" t="s">
        <v>1200</v>
      </c>
      <c r="E551" s="22">
        <v>23.34</v>
      </c>
      <c r="F551" s="20">
        <v>48540</v>
      </c>
      <c r="G551" s="21">
        <v>8.6</v>
      </c>
      <c r="H551" s="22">
        <v>17.170000000000002</v>
      </c>
      <c r="I551" s="22">
        <v>18</v>
      </c>
      <c r="J551" s="22">
        <v>21.03</v>
      </c>
      <c r="K551" s="22">
        <v>24.92</v>
      </c>
      <c r="L551" s="22">
        <v>31.64</v>
      </c>
      <c r="O551" s="108">
        <f t="shared" si="16"/>
        <v>21.4968</v>
      </c>
      <c r="P551" s="108">
        <f t="shared" si="17"/>
        <v>23.052800000000001</v>
      </c>
    </row>
    <row r="552" spans="1:16" x14ac:dyDescent="0.25">
      <c r="A552" t="s">
        <v>94</v>
      </c>
      <c r="B552" t="s">
        <v>95</v>
      </c>
      <c r="C552" s="1" t="s">
        <v>1201</v>
      </c>
      <c r="D552" t="s">
        <v>1202</v>
      </c>
      <c r="E552" s="22">
        <v>40.4</v>
      </c>
      <c r="F552" s="20">
        <v>84030</v>
      </c>
      <c r="G552" s="21">
        <v>2.1</v>
      </c>
      <c r="H552" s="22">
        <v>22.73</v>
      </c>
      <c r="I552" s="22">
        <v>30.91</v>
      </c>
      <c r="J552" s="22">
        <v>40.39</v>
      </c>
      <c r="K552" s="22">
        <v>48.21</v>
      </c>
      <c r="L552" s="22">
        <v>58.1</v>
      </c>
      <c r="O552" s="108">
        <f t="shared" si="16"/>
        <v>41.328400000000002</v>
      </c>
      <c r="P552" s="108">
        <f t="shared" si="17"/>
        <v>44.456400000000002</v>
      </c>
    </row>
    <row r="553" spans="1:16" x14ac:dyDescent="0.25">
      <c r="A553" t="s">
        <v>94</v>
      </c>
      <c r="B553" t="s">
        <v>95</v>
      </c>
      <c r="C553" s="1" t="s">
        <v>1203</v>
      </c>
      <c r="D553" t="s">
        <v>1204</v>
      </c>
      <c r="E553" s="22">
        <v>60.97</v>
      </c>
      <c r="F553" s="20">
        <v>126830</v>
      </c>
      <c r="G553" s="21">
        <v>4.2</v>
      </c>
      <c r="H553" s="22">
        <v>44.67</v>
      </c>
      <c r="I553" s="22">
        <v>48.74</v>
      </c>
      <c r="J553" s="22">
        <v>68.59</v>
      </c>
      <c r="K553" s="22">
        <v>68.61</v>
      </c>
      <c r="L553" s="22">
        <v>68.680000000000007</v>
      </c>
      <c r="O553" s="108">
        <f t="shared" si="16"/>
        <v>68.592399999999998</v>
      </c>
      <c r="P553" s="108">
        <f t="shared" si="17"/>
        <v>68.600400000000008</v>
      </c>
    </row>
    <row r="554" spans="1:16" x14ac:dyDescent="0.25">
      <c r="A554" t="s">
        <v>94</v>
      </c>
      <c r="B554" t="s">
        <v>95</v>
      </c>
      <c r="C554" s="1" t="s">
        <v>1205</v>
      </c>
      <c r="D554" t="s">
        <v>1206</v>
      </c>
      <c r="E554" s="22">
        <v>23.37</v>
      </c>
      <c r="F554" s="20">
        <v>48610</v>
      </c>
      <c r="G554" s="21">
        <v>2.9</v>
      </c>
      <c r="H554" s="22">
        <v>19.059999999999999</v>
      </c>
      <c r="I554" s="22">
        <v>20.55</v>
      </c>
      <c r="J554" s="22">
        <v>22.81</v>
      </c>
      <c r="K554" s="22">
        <v>25.91</v>
      </c>
      <c r="L554" s="22">
        <v>30</v>
      </c>
      <c r="O554" s="108">
        <f t="shared" si="16"/>
        <v>23.181999999999999</v>
      </c>
      <c r="P554" s="108">
        <f t="shared" si="17"/>
        <v>24.422000000000001</v>
      </c>
    </row>
    <row r="555" spans="1:16" x14ac:dyDescent="0.25">
      <c r="A555" t="s">
        <v>94</v>
      </c>
      <c r="B555" t="s">
        <v>95</v>
      </c>
      <c r="C555" s="1" t="s">
        <v>1207</v>
      </c>
      <c r="D555" t="s">
        <v>1208</v>
      </c>
      <c r="E555" s="22">
        <v>26.44</v>
      </c>
      <c r="F555" s="20">
        <v>55000</v>
      </c>
      <c r="G555" s="21">
        <v>4.8</v>
      </c>
      <c r="H555" s="22">
        <v>21.22</v>
      </c>
      <c r="I555" s="22">
        <v>21.5</v>
      </c>
      <c r="J555" s="22">
        <v>22.57</v>
      </c>
      <c r="K555" s="22">
        <v>30.06</v>
      </c>
      <c r="L555" s="22">
        <v>43.47</v>
      </c>
      <c r="O555" s="108">
        <f t="shared" si="16"/>
        <v>23.468800000000002</v>
      </c>
      <c r="P555" s="108">
        <f t="shared" si="17"/>
        <v>26.4648</v>
      </c>
    </row>
    <row r="556" spans="1:16" x14ac:dyDescent="0.25">
      <c r="A556" t="s">
        <v>94</v>
      </c>
      <c r="B556" t="s">
        <v>95</v>
      </c>
      <c r="C556" s="1" t="s">
        <v>1209</v>
      </c>
      <c r="D556" t="s">
        <v>1210</v>
      </c>
      <c r="E556" s="22">
        <v>28.7</v>
      </c>
      <c r="F556" s="20">
        <v>59690</v>
      </c>
      <c r="G556" s="21">
        <v>1.4</v>
      </c>
      <c r="H556" s="22">
        <v>21.67</v>
      </c>
      <c r="I556" s="22">
        <v>24.54</v>
      </c>
      <c r="J556" s="22">
        <v>29.4</v>
      </c>
      <c r="K556" s="22">
        <v>32.32</v>
      </c>
      <c r="L556" s="22">
        <v>35.22</v>
      </c>
      <c r="O556" s="108">
        <f t="shared" si="16"/>
        <v>29.750399999999999</v>
      </c>
      <c r="P556" s="108">
        <f t="shared" si="17"/>
        <v>30.918399999999998</v>
      </c>
    </row>
    <row r="557" spans="1:16" x14ac:dyDescent="0.25">
      <c r="A557" t="s">
        <v>94</v>
      </c>
      <c r="B557" t="s">
        <v>95</v>
      </c>
      <c r="C557" s="1" t="s">
        <v>1211</v>
      </c>
      <c r="D557" t="s">
        <v>1212</v>
      </c>
      <c r="E557" s="22">
        <v>36.74</v>
      </c>
      <c r="F557" s="20">
        <v>76430</v>
      </c>
      <c r="G557" s="21">
        <v>0.4</v>
      </c>
      <c r="H557" s="22">
        <v>29.34</v>
      </c>
      <c r="I557" s="22">
        <v>31.29</v>
      </c>
      <c r="J557" s="22">
        <v>37.42</v>
      </c>
      <c r="K557" s="22">
        <v>40.770000000000003</v>
      </c>
      <c r="L557" s="22">
        <v>41.4</v>
      </c>
      <c r="O557" s="108">
        <f t="shared" si="16"/>
        <v>37.822000000000003</v>
      </c>
      <c r="P557" s="108">
        <f t="shared" si="17"/>
        <v>39.162000000000006</v>
      </c>
    </row>
    <row r="558" spans="1:16" x14ac:dyDescent="0.25">
      <c r="A558" t="s">
        <v>94</v>
      </c>
      <c r="B558" t="s">
        <v>95</v>
      </c>
      <c r="C558" s="1" t="s">
        <v>1213</v>
      </c>
      <c r="D558" t="s">
        <v>1214</v>
      </c>
      <c r="E558" s="22">
        <v>30.8</v>
      </c>
      <c r="F558" s="20">
        <v>64070</v>
      </c>
      <c r="G558" s="21">
        <v>6.3</v>
      </c>
      <c r="H558" s="22">
        <v>23.16</v>
      </c>
      <c r="I558" s="22">
        <v>24.28</v>
      </c>
      <c r="J558" s="22">
        <v>28.42</v>
      </c>
      <c r="K558" s="22">
        <v>37.08</v>
      </c>
      <c r="L558" s="22">
        <v>44.61</v>
      </c>
      <c r="O558" s="108">
        <f t="shared" si="16"/>
        <v>29.459200000000003</v>
      </c>
      <c r="P558" s="108">
        <f t="shared" si="17"/>
        <v>32.923200000000001</v>
      </c>
    </row>
    <row r="559" spans="1:16" x14ac:dyDescent="0.25">
      <c r="A559" t="s">
        <v>94</v>
      </c>
      <c r="B559" t="s">
        <v>95</v>
      </c>
      <c r="C559" s="1" t="s">
        <v>1215</v>
      </c>
      <c r="D559" t="s">
        <v>1216</v>
      </c>
      <c r="E559" s="22">
        <v>36.57</v>
      </c>
      <c r="F559" s="20">
        <v>76070</v>
      </c>
      <c r="G559" s="21">
        <v>2.9</v>
      </c>
      <c r="H559" s="22">
        <v>25.17</v>
      </c>
      <c r="I559" s="22">
        <v>26.61</v>
      </c>
      <c r="J559" s="22">
        <v>41.03</v>
      </c>
      <c r="K559" s="22">
        <v>44.08</v>
      </c>
      <c r="L559" s="22">
        <v>44.08</v>
      </c>
      <c r="O559" s="108">
        <f t="shared" si="16"/>
        <v>41.396000000000001</v>
      </c>
      <c r="P559" s="108">
        <f t="shared" si="17"/>
        <v>42.616</v>
      </c>
    </row>
    <row r="560" spans="1:16" x14ac:dyDescent="0.25">
      <c r="A560" t="s">
        <v>94</v>
      </c>
      <c r="B560" t="s">
        <v>95</v>
      </c>
      <c r="C560" s="1" t="s">
        <v>1217</v>
      </c>
      <c r="D560" t="s">
        <v>1218</v>
      </c>
      <c r="E560" s="22">
        <v>30.85</v>
      </c>
      <c r="F560" s="20">
        <v>64160</v>
      </c>
      <c r="G560" s="21">
        <v>3.7</v>
      </c>
      <c r="H560" s="22">
        <v>21.76</v>
      </c>
      <c r="I560" s="22">
        <v>23.14</v>
      </c>
      <c r="J560" s="22">
        <v>30.18</v>
      </c>
      <c r="K560" s="22">
        <v>35.729999999999997</v>
      </c>
      <c r="L560" s="22">
        <v>38.67</v>
      </c>
      <c r="O560" s="108">
        <f t="shared" si="16"/>
        <v>30.846</v>
      </c>
      <c r="P560" s="108">
        <f t="shared" si="17"/>
        <v>33.065999999999995</v>
      </c>
    </row>
    <row r="561" spans="1:16" x14ac:dyDescent="0.25">
      <c r="A561" t="s">
        <v>94</v>
      </c>
      <c r="B561" t="s">
        <v>95</v>
      </c>
      <c r="C561" s="1" t="s">
        <v>1219</v>
      </c>
      <c r="D561" t="s">
        <v>1220</v>
      </c>
      <c r="E561" s="22">
        <v>36.6</v>
      </c>
      <c r="F561" s="20">
        <v>76120</v>
      </c>
      <c r="G561" s="21">
        <v>2.5</v>
      </c>
      <c r="H561" s="22">
        <v>30.62</v>
      </c>
      <c r="I561" s="22">
        <v>31.07</v>
      </c>
      <c r="J561" s="22">
        <v>37.14</v>
      </c>
      <c r="K561" s="22">
        <v>38.57</v>
      </c>
      <c r="L561" s="22">
        <v>44.48</v>
      </c>
      <c r="O561" s="108">
        <f t="shared" si="16"/>
        <v>37.311599999999999</v>
      </c>
      <c r="P561" s="108">
        <f t="shared" si="17"/>
        <v>37.883600000000001</v>
      </c>
    </row>
    <row r="562" spans="1:16" x14ac:dyDescent="0.25">
      <c r="A562" t="s">
        <v>94</v>
      </c>
      <c r="B562" t="s">
        <v>95</v>
      </c>
      <c r="C562" s="1" t="s">
        <v>1221</v>
      </c>
      <c r="D562" t="s">
        <v>1222</v>
      </c>
      <c r="E562" s="22">
        <v>40.67</v>
      </c>
      <c r="F562" s="20">
        <v>84590</v>
      </c>
      <c r="G562" s="21">
        <v>12.6</v>
      </c>
      <c r="H562" s="22">
        <v>30.75</v>
      </c>
      <c r="I562" s="22">
        <v>40.06</v>
      </c>
      <c r="J562" s="22">
        <v>41.2</v>
      </c>
      <c r="K562" s="22">
        <v>41.22</v>
      </c>
      <c r="L562" s="22">
        <v>49.13</v>
      </c>
      <c r="O562" s="108">
        <f t="shared" si="16"/>
        <v>41.202400000000004</v>
      </c>
      <c r="P562" s="108">
        <f t="shared" si="17"/>
        <v>41.2104</v>
      </c>
    </row>
    <row r="563" spans="1:16" x14ac:dyDescent="0.25">
      <c r="A563" t="s">
        <v>94</v>
      </c>
      <c r="B563" t="s">
        <v>95</v>
      </c>
      <c r="C563" s="1" t="s">
        <v>1223</v>
      </c>
      <c r="D563" t="s">
        <v>1224</v>
      </c>
      <c r="E563" s="22">
        <v>28.31</v>
      </c>
      <c r="F563" s="20">
        <v>58890</v>
      </c>
      <c r="G563" s="21">
        <v>5</v>
      </c>
      <c r="H563" s="22">
        <v>18.84</v>
      </c>
      <c r="I563" s="22">
        <v>23.99</v>
      </c>
      <c r="J563" s="22">
        <v>29.8</v>
      </c>
      <c r="K563" s="22">
        <v>31.46</v>
      </c>
      <c r="L563" s="22">
        <v>39.36</v>
      </c>
      <c r="O563" s="108">
        <f t="shared" si="16"/>
        <v>29.999200000000002</v>
      </c>
      <c r="P563" s="108">
        <f t="shared" si="17"/>
        <v>30.6632</v>
      </c>
    </row>
    <row r="564" spans="1:16" s="169" customFormat="1" x14ac:dyDescent="0.25">
      <c r="A564" s="169" t="s">
        <v>94</v>
      </c>
      <c r="B564" s="169" t="s">
        <v>95</v>
      </c>
      <c r="C564" s="170" t="s">
        <v>1225</v>
      </c>
      <c r="D564" s="169" t="s">
        <v>1226</v>
      </c>
      <c r="E564" s="171">
        <v>32.049999999999997</v>
      </c>
      <c r="F564" s="172">
        <v>66670</v>
      </c>
      <c r="G564" s="173">
        <v>0.6</v>
      </c>
      <c r="H564" s="171">
        <v>18.29</v>
      </c>
      <c r="I564" s="171">
        <v>23.04</v>
      </c>
      <c r="J564" s="171">
        <v>29.81</v>
      </c>
      <c r="K564" s="171">
        <v>38.39</v>
      </c>
      <c r="L564" s="171">
        <v>48.39</v>
      </c>
      <c r="O564" s="174">
        <f t="shared" si="16"/>
        <v>30.839600000000001</v>
      </c>
      <c r="P564" s="174">
        <f t="shared" si="17"/>
        <v>34.271599999999999</v>
      </c>
    </row>
    <row r="565" spans="1:16" x14ac:dyDescent="0.25">
      <c r="A565" t="s">
        <v>94</v>
      </c>
      <c r="B565" t="s">
        <v>95</v>
      </c>
      <c r="C565" s="1" t="s">
        <v>1227</v>
      </c>
      <c r="D565" t="s">
        <v>1228</v>
      </c>
      <c r="E565" s="22">
        <v>42.91</v>
      </c>
      <c r="F565" s="20">
        <v>89250</v>
      </c>
      <c r="G565" s="21">
        <v>1.1000000000000001</v>
      </c>
      <c r="H565" s="22">
        <v>27.71</v>
      </c>
      <c r="I565" s="22">
        <v>33.880000000000003</v>
      </c>
      <c r="J565" s="22">
        <v>40.369999999999997</v>
      </c>
      <c r="K565" s="22">
        <v>50.69</v>
      </c>
      <c r="L565" s="22">
        <v>61.77</v>
      </c>
      <c r="O565" s="108">
        <f t="shared" si="16"/>
        <v>41.608399999999996</v>
      </c>
      <c r="P565" s="108">
        <f t="shared" si="17"/>
        <v>45.736399999999996</v>
      </c>
    </row>
    <row r="566" spans="1:16" x14ac:dyDescent="0.25">
      <c r="A566" t="s">
        <v>94</v>
      </c>
      <c r="B566" t="s">
        <v>95</v>
      </c>
      <c r="C566" s="1" t="s">
        <v>1229</v>
      </c>
      <c r="D566" t="s">
        <v>1230</v>
      </c>
      <c r="E566" s="22">
        <v>24.22</v>
      </c>
      <c r="F566" s="20">
        <v>50380</v>
      </c>
      <c r="G566" s="21">
        <v>2.9</v>
      </c>
      <c r="H566" s="22">
        <v>18.28</v>
      </c>
      <c r="I566" s="22">
        <v>19.02</v>
      </c>
      <c r="J566" s="22">
        <v>23.71</v>
      </c>
      <c r="K566" s="22">
        <v>28.19</v>
      </c>
      <c r="L566" s="22">
        <v>30.51</v>
      </c>
      <c r="O566" s="108">
        <f t="shared" si="16"/>
        <v>24.247600000000002</v>
      </c>
      <c r="P566" s="108">
        <f t="shared" si="17"/>
        <v>26.0396</v>
      </c>
    </row>
    <row r="567" spans="1:16" x14ac:dyDescent="0.25">
      <c r="A567" t="s">
        <v>94</v>
      </c>
      <c r="B567" t="s">
        <v>95</v>
      </c>
      <c r="C567" s="1" t="s">
        <v>1231</v>
      </c>
      <c r="D567" t="s">
        <v>1232</v>
      </c>
      <c r="E567" s="22">
        <v>34.97</v>
      </c>
      <c r="F567" s="20">
        <v>72740</v>
      </c>
      <c r="G567" s="21">
        <v>6.4</v>
      </c>
      <c r="H567" s="22">
        <v>22.7</v>
      </c>
      <c r="I567" s="22">
        <v>29.56</v>
      </c>
      <c r="J567" s="22">
        <v>34.9</v>
      </c>
      <c r="K567" s="22">
        <v>39.82</v>
      </c>
      <c r="L567" s="22">
        <v>45.86</v>
      </c>
      <c r="O567" s="108">
        <f t="shared" si="16"/>
        <v>35.490400000000001</v>
      </c>
      <c r="P567" s="108">
        <f t="shared" si="17"/>
        <v>37.458399999999997</v>
      </c>
    </row>
    <row r="568" spans="1:16" x14ac:dyDescent="0.25">
      <c r="A568" t="s">
        <v>94</v>
      </c>
      <c r="B568" t="s">
        <v>95</v>
      </c>
      <c r="C568" s="1" t="s">
        <v>1233</v>
      </c>
      <c r="D568" t="s">
        <v>1234</v>
      </c>
      <c r="E568" s="22">
        <v>37.56</v>
      </c>
      <c r="F568" s="20">
        <v>78120</v>
      </c>
      <c r="G568" s="21">
        <v>2.6</v>
      </c>
      <c r="H568" s="22">
        <v>23.28</v>
      </c>
      <c r="I568" s="22">
        <v>31.25</v>
      </c>
      <c r="J568" s="22">
        <v>36.81</v>
      </c>
      <c r="K568" s="22">
        <v>47.11</v>
      </c>
      <c r="L568" s="22">
        <v>50.15</v>
      </c>
      <c r="O568" s="108">
        <f t="shared" si="16"/>
        <v>38.046000000000006</v>
      </c>
      <c r="P568" s="108">
        <f t="shared" si="17"/>
        <v>42.166000000000004</v>
      </c>
    </row>
    <row r="569" spans="1:16" x14ac:dyDescent="0.25">
      <c r="A569" t="s">
        <v>94</v>
      </c>
      <c r="B569" t="s">
        <v>95</v>
      </c>
      <c r="C569" s="1" t="s">
        <v>1235</v>
      </c>
      <c r="D569" t="s">
        <v>1236</v>
      </c>
      <c r="E569" s="22">
        <v>38.909999999999997</v>
      </c>
      <c r="F569" s="20">
        <v>80930</v>
      </c>
      <c r="G569" s="21">
        <v>0.6</v>
      </c>
      <c r="H569" s="22">
        <v>36.15</v>
      </c>
      <c r="I569" s="22">
        <v>38.94</v>
      </c>
      <c r="J569" s="22">
        <v>39.619999999999997</v>
      </c>
      <c r="K569" s="22">
        <v>39.79</v>
      </c>
      <c r="L569" s="22">
        <v>40.75</v>
      </c>
      <c r="O569" s="108">
        <f t="shared" si="16"/>
        <v>39.6404</v>
      </c>
      <c r="P569" s="108">
        <f t="shared" si="17"/>
        <v>39.708399999999997</v>
      </c>
    </row>
    <row r="570" spans="1:16" x14ac:dyDescent="0.25">
      <c r="A570" t="s">
        <v>94</v>
      </c>
      <c r="B570" t="s">
        <v>95</v>
      </c>
      <c r="C570" s="1" t="s">
        <v>1237</v>
      </c>
      <c r="D570" t="s">
        <v>1238</v>
      </c>
      <c r="E570" s="22">
        <v>28.43</v>
      </c>
      <c r="F570" s="20">
        <v>59130</v>
      </c>
      <c r="G570" s="21">
        <v>3.2</v>
      </c>
      <c r="H570" s="22">
        <v>21.7</v>
      </c>
      <c r="I570" s="22">
        <v>24.66</v>
      </c>
      <c r="J570" s="22">
        <v>28.53</v>
      </c>
      <c r="K570" s="22">
        <v>31.68</v>
      </c>
      <c r="L570" s="22">
        <v>36.08</v>
      </c>
      <c r="O570" s="108">
        <f t="shared" si="16"/>
        <v>28.908000000000001</v>
      </c>
      <c r="P570" s="108">
        <f t="shared" si="17"/>
        <v>30.167999999999999</v>
      </c>
    </row>
    <row r="571" spans="1:16" x14ac:dyDescent="0.25">
      <c r="A571" t="s">
        <v>94</v>
      </c>
      <c r="B571" t="s">
        <v>95</v>
      </c>
      <c r="C571" s="1" t="s">
        <v>1239</v>
      </c>
      <c r="D571" t="s">
        <v>1240</v>
      </c>
      <c r="E571" s="22">
        <v>42.92</v>
      </c>
      <c r="F571" s="20">
        <v>89280</v>
      </c>
      <c r="G571" s="21">
        <v>4.7</v>
      </c>
      <c r="H571" s="22">
        <v>31.24</v>
      </c>
      <c r="I571" s="22">
        <v>34.93</v>
      </c>
      <c r="J571" s="22">
        <v>46.17</v>
      </c>
      <c r="K571" s="22">
        <v>46.17</v>
      </c>
      <c r="L571" s="22">
        <v>59.03</v>
      </c>
      <c r="O571" s="108">
        <f t="shared" si="16"/>
        <v>46.17</v>
      </c>
      <c r="P571" s="108">
        <f t="shared" si="17"/>
        <v>46.17</v>
      </c>
    </row>
    <row r="572" spans="1:16" x14ac:dyDescent="0.25">
      <c r="A572" t="s">
        <v>94</v>
      </c>
      <c r="B572" t="s">
        <v>95</v>
      </c>
      <c r="C572" s="1" t="s">
        <v>1241</v>
      </c>
      <c r="D572" t="s">
        <v>1242</v>
      </c>
      <c r="E572" s="22">
        <v>37.69</v>
      </c>
      <c r="F572" s="20">
        <v>78400</v>
      </c>
      <c r="G572" s="21">
        <v>2.4</v>
      </c>
      <c r="H572" s="22">
        <v>23.16</v>
      </c>
      <c r="I572" s="22">
        <v>30.35</v>
      </c>
      <c r="J572" s="22">
        <v>37.67</v>
      </c>
      <c r="K572" s="22">
        <v>44.82</v>
      </c>
      <c r="L572" s="22">
        <v>52.59</v>
      </c>
      <c r="O572" s="108">
        <f t="shared" si="16"/>
        <v>38.528000000000006</v>
      </c>
      <c r="P572" s="108">
        <f t="shared" si="17"/>
        <v>41.387999999999998</v>
      </c>
    </row>
    <row r="573" spans="1:16" x14ac:dyDescent="0.25">
      <c r="A573" t="s">
        <v>94</v>
      </c>
      <c r="B573" t="s">
        <v>95</v>
      </c>
      <c r="C573" s="1" t="s">
        <v>1243</v>
      </c>
      <c r="D573" t="s">
        <v>1244</v>
      </c>
      <c r="E573" s="22">
        <v>49.5</v>
      </c>
      <c r="F573" s="20">
        <v>102950</v>
      </c>
      <c r="G573" s="21">
        <v>2.2000000000000002</v>
      </c>
      <c r="H573" s="22">
        <v>43.41</v>
      </c>
      <c r="I573" s="22">
        <v>47.83</v>
      </c>
      <c r="J573" s="22">
        <v>49.48</v>
      </c>
      <c r="K573" s="22">
        <v>50.87</v>
      </c>
      <c r="L573" s="22">
        <v>54.36</v>
      </c>
      <c r="O573" s="108">
        <f t="shared" si="16"/>
        <v>49.646799999999999</v>
      </c>
      <c r="P573" s="108">
        <f t="shared" si="17"/>
        <v>50.202799999999996</v>
      </c>
    </row>
    <row r="574" spans="1:16" x14ac:dyDescent="0.25">
      <c r="A574" t="s">
        <v>94</v>
      </c>
      <c r="B574" t="s">
        <v>95</v>
      </c>
      <c r="C574" s="1" t="s">
        <v>1245</v>
      </c>
      <c r="D574" t="s">
        <v>1246</v>
      </c>
      <c r="E574" s="22">
        <v>23.77</v>
      </c>
      <c r="F574" s="20">
        <v>49430</v>
      </c>
      <c r="G574" s="21">
        <v>4</v>
      </c>
      <c r="H574" s="22">
        <v>18.399999999999999</v>
      </c>
      <c r="I574" s="22">
        <v>22.45</v>
      </c>
      <c r="J574" s="22">
        <v>22.9</v>
      </c>
      <c r="K574" s="22">
        <v>25.34</v>
      </c>
      <c r="L574" s="22">
        <v>32.04</v>
      </c>
      <c r="O574" s="108">
        <f t="shared" si="16"/>
        <v>23.192799999999998</v>
      </c>
      <c r="P574" s="108">
        <f t="shared" si="17"/>
        <v>24.168800000000001</v>
      </c>
    </row>
    <row r="575" spans="1:16" x14ac:dyDescent="0.25">
      <c r="A575" t="s">
        <v>94</v>
      </c>
      <c r="B575" t="s">
        <v>95</v>
      </c>
      <c r="C575" s="1" t="s">
        <v>1247</v>
      </c>
      <c r="D575" t="s">
        <v>1248</v>
      </c>
      <c r="E575" s="22">
        <v>23.13</v>
      </c>
      <c r="F575" s="20">
        <v>48110</v>
      </c>
      <c r="G575" s="21">
        <v>2.9</v>
      </c>
      <c r="H575" s="22">
        <v>19.84</v>
      </c>
      <c r="I575" s="22">
        <v>21.56</v>
      </c>
      <c r="J575" s="22">
        <v>23.28</v>
      </c>
      <c r="K575" s="22">
        <v>23.94</v>
      </c>
      <c r="L575" s="22">
        <v>26.49</v>
      </c>
      <c r="O575" s="108">
        <f t="shared" si="16"/>
        <v>23.359200000000001</v>
      </c>
      <c r="P575" s="108">
        <f t="shared" si="17"/>
        <v>23.623200000000001</v>
      </c>
    </row>
    <row r="576" spans="1:16" x14ac:dyDescent="0.25">
      <c r="A576" t="s">
        <v>94</v>
      </c>
      <c r="B576" t="s">
        <v>95</v>
      </c>
      <c r="C576" s="1" t="s">
        <v>1249</v>
      </c>
      <c r="D576" t="s">
        <v>1250</v>
      </c>
      <c r="E576" s="22">
        <v>31.98</v>
      </c>
      <c r="F576" s="20">
        <v>66520</v>
      </c>
      <c r="G576" s="21">
        <v>5.6</v>
      </c>
      <c r="H576" s="22">
        <v>18.28</v>
      </c>
      <c r="I576" s="22">
        <v>24.44</v>
      </c>
      <c r="J576" s="22">
        <v>29.89</v>
      </c>
      <c r="K576" s="22">
        <v>37.9</v>
      </c>
      <c r="L576" s="22">
        <v>44.09</v>
      </c>
      <c r="O576" s="108">
        <f t="shared" si="16"/>
        <v>30.851200000000002</v>
      </c>
      <c r="P576" s="108">
        <f t="shared" si="17"/>
        <v>34.055199999999999</v>
      </c>
    </row>
    <row r="577" spans="1:16" x14ac:dyDescent="0.25">
      <c r="A577" t="s">
        <v>94</v>
      </c>
      <c r="B577" t="s">
        <v>95</v>
      </c>
      <c r="C577" s="1" t="s">
        <v>1251</v>
      </c>
      <c r="D577" t="s">
        <v>1252</v>
      </c>
      <c r="E577" s="22">
        <v>41.86</v>
      </c>
      <c r="F577" s="20">
        <v>87080</v>
      </c>
      <c r="G577" s="21">
        <v>1.1000000000000001</v>
      </c>
      <c r="H577" s="22">
        <v>28.04</v>
      </c>
      <c r="I577" s="22">
        <v>35.85</v>
      </c>
      <c r="J577" s="22">
        <v>39.619999999999997</v>
      </c>
      <c r="K577" s="22">
        <v>52.86</v>
      </c>
      <c r="L577" s="22">
        <v>54.55</v>
      </c>
      <c r="O577" s="108">
        <f t="shared" si="16"/>
        <v>41.208799999999997</v>
      </c>
      <c r="P577" s="108">
        <f t="shared" si="17"/>
        <v>46.504799999999996</v>
      </c>
    </row>
    <row r="578" spans="1:16" x14ac:dyDescent="0.25">
      <c r="A578" t="s">
        <v>94</v>
      </c>
      <c r="B578" t="s">
        <v>95</v>
      </c>
      <c r="C578" s="1" t="s">
        <v>1253</v>
      </c>
      <c r="D578" t="s">
        <v>1254</v>
      </c>
      <c r="E578" s="22">
        <v>27.81</v>
      </c>
      <c r="F578" s="20">
        <v>57850</v>
      </c>
      <c r="G578" s="21">
        <v>3.2</v>
      </c>
      <c r="H578" s="22">
        <v>17.3</v>
      </c>
      <c r="I578" s="22">
        <v>22.47</v>
      </c>
      <c r="J578" s="22">
        <v>29.21</v>
      </c>
      <c r="K578" s="22">
        <v>31.5</v>
      </c>
      <c r="L578" s="22">
        <v>38.07</v>
      </c>
      <c r="O578" s="108">
        <f t="shared" ref="O578:O641" si="18">_xlfn.PERCENTILE.INC((H578:L578),$W$1)</f>
        <v>29.4848</v>
      </c>
      <c r="P578" s="108">
        <f t="shared" ref="P578:P641" si="19">_xlfn.PERCENTILE.INC((H578:L578),$X$1)</f>
        <v>30.4008</v>
      </c>
    </row>
    <row r="579" spans="1:16" x14ac:dyDescent="0.25">
      <c r="A579" t="s">
        <v>94</v>
      </c>
      <c r="B579" t="s">
        <v>95</v>
      </c>
      <c r="C579" s="1" t="s">
        <v>1255</v>
      </c>
      <c r="D579" t="s">
        <v>1256</v>
      </c>
      <c r="E579" s="22">
        <v>24.83</v>
      </c>
      <c r="F579" s="20">
        <v>51640</v>
      </c>
      <c r="G579" s="21">
        <v>1.2</v>
      </c>
      <c r="H579" s="22">
        <v>18.850000000000001</v>
      </c>
      <c r="I579" s="22">
        <v>22.57</v>
      </c>
      <c r="J579" s="22">
        <v>24.76</v>
      </c>
      <c r="K579" s="22">
        <v>27.71</v>
      </c>
      <c r="L579" s="22">
        <v>28.39</v>
      </c>
      <c r="O579" s="108">
        <f t="shared" si="18"/>
        <v>25.114000000000001</v>
      </c>
      <c r="P579" s="108">
        <f t="shared" si="19"/>
        <v>26.294</v>
      </c>
    </row>
    <row r="580" spans="1:16" x14ac:dyDescent="0.25">
      <c r="A580" t="s">
        <v>94</v>
      </c>
      <c r="B580" t="s">
        <v>95</v>
      </c>
      <c r="C580" s="1" t="s">
        <v>1257</v>
      </c>
      <c r="D580" t="s">
        <v>1258</v>
      </c>
      <c r="E580" s="22">
        <v>26.79</v>
      </c>
      <c r="F580" s="20">
        <v>55720</v>
      </c>
      <c r="G580" s="21">
        <v>2</v>
      </c>
      <c r="H580" s="22">
        <v>17.440000000000001</v>
      </c>
      <c r="I580" s="22">
        <v>19.350000000000001</v>
      </c>
      <c r="J580" s="22">
        <v>23.85</v>
      </c>
      <c r="K580" s="22">
        <v>30.64</v>
      </c>
      <c r="L580" s="22">
        <v>38.340000000000003</v>
      </c>
      <c r="O580" s="108">
        <f t="shared" si="18"/>
        <v>24.664800000000003</v>
      </c>
      <c r="P580" s="108">
        <f t="shared" si="19"/>
        <v>27.380800000000001</v>
      </c>
    </row>
    <row r="581" spans="1:16" x14ac:dyDescent="0.25">
      <c r="A581" t="s">
        <v>94</v>
      </c>
      <c r="B581" t="s">
        <v>95</v>
      </c>
      <c r="C581" s="1" t="s">
        <v>1259</v>
      </c>
      <c r="D581" t="s">
        <v>1260</v>
      </c>
      <c r="E581" s="22">
        <v>32.71</v>
      </c>
      <c r="F581" s="20">
        <v>68030</v>
      </c>
      <c r="G581" s="21">
        <v>0.9</v>
      </c>
      <c r="H581" s="22">
        <v>23.68</v>
      </c>
      <c r="I581" s="22">
        <v>28.45</v>
      </c>
      <c r="J581" s="22">
        <v>31.36</v>
      </c>
      <c r="K581" s="22">
        <v>36.729999999999997</v>
      </c>
      <c r="L581" s="22">
        <v>41.99</v>
      </c>
      <c r="O581" s="108">
        <f t="shared" si="18"/>
        <v>32.004399999999997</v>
      </c>
      <c r="P581" s="108">
        <f t="shared" si="19"/>
        <v>34.1524</v>
      </c>
    </row>
    <row r="582" spans="1:16" x14ac:dyDescent="0.25">
      <c r="A582" t="s">
        <v>94</v>
      </c>
      <c r="B582" t="s">
        <v>95</v>
      </c>
      <c r="C582" s="1" t="s">
        <v>1261</v>
      </c>
      <c r="D582" t="s">
        <v>1262</v>
      </c>
      <c r="E582" s="22">
        <v>27.75</v>
      </c>
      <c r="F582" s="20">
        <v>57720</v>
      </c>
      <c r="G582" s="21">
        <v>2.4</v>
      </c>
      <c r="H582" s="22">
        <v>18.239999999999998</v>
      </c>
      <c r="I582" s="22">
        <v>22.59</v>
      </c>
      <c r="J582" s="22">
        <v>27.93</v>
      </c>
      <c r="K582" s="22">
        <v>30.81</v>
      </c>
      <c r="L582" s="22">
        <v>38.590000000000003</v>
      </c>
      <c r="O582" s="108">
        <f t="shared" si="18"/>
        <v>28.275600000000001</v>
      </c>
      <c r="P582" s="108">
        <f t="shared" si="19"/>
        <v>29.427599999999998</v>
      </c>
    </row>
    <row r="583" spans="1:16" x14ac:dyDescent="0.25">
      <c r="A583" t="s">
        <v>94</v>
      </c>
      <c r="B583" t="s">
        <v>95</v>
      </c>
      <c r="C583" s="1" t="s">
        <v>1263</v>
      </c>
      <c r="D583" t="s">
        <v>1264</v>
      </c>
      <c r="E583" s="22">
        <v>35.14</v>
      </c>
      <c r="F583" s="20">
        <v>73090</v>
      </c>
      <c r="G583" s="21">
        <v>2.1</v>
      </c>
      <c r="H583" s="22">
        <v>23.61</v>
      </c>
      <c r="I583" s="22">
        <v>29.18</v>
      </c>
      <c r="J583" s="22">
        <v>36.28</v>
      </c>
      <c r="K583" s="22">
        <v>38.9</v>
      </c>
      <c r="L583" s="22">
        <v>45.45</v>
      </c>
      <c r="O583" s="108">
        <f t="shared" si="18"/>
        <v>36.5944</v>
      </c>
      <c r="P583" s="108">
        <f t="shared" si="19"/>
        <v>37.642400000000002</v>
      </c>
    </row>
    <row r="584" spans="1:16" x14ac:dyDescent="0.25">
      <c r="A584" t="s">
        <v>94</v>
      </c>
      <c r="B584" t="s">
        <v>95</v>
      </c>
      <c r="C584" s="1" t="s">
        <v>1265</v>
      </c>
      <c r="D584" t="s">
        <v>1266</v>
      </c>
      <c r="E584" s="22">
        <v>43.3</v>
      </c>
      <c r="F584" s="20">
        <v>90060</v>
      </c>
      <c r="G584" s="21">
        <v>0.2</v>
      </c>
      <c r="H584" s="22">
        <v>35.29</v>
      </c>
      <c r="I584" s="22">
        <v>39.83</v>
      </c>
      <c r="J584" s="22">
        <v>45.33</v>
      </c>
      <c r="K584" s="22">
        <v>46.95</v>
      </c>
      <c r="L584" s="22">
        <v>46.95</v>
      </c>
      <c r="O584" s="108">
        <f t="shared" si="18"/>
        <v>45.5244</v>
      </c>
      <c r="P584" s="108">
        <f t="shared" si="19"/>
        <v>46.172400000000003</v>
      </c>
    </row>
    <row r="585" spans="1:16" x14ac:dyDescent="0.25">
      <c r="A585" t="s">
        <v>94</v>
      </c>
      <c r="B585" t="s">
        <v>95</v>
      </c>
      <c r="C585" s="1" t="s">
        <v>1267</v>
      </c>
      <c r="D585" t="s">
        <v>1268</v>
      </c>
      <c r="E585" s="22">
        <v>30.97</v>
      </c>
      <c r="F585" s="20">
        <v>64410</v>
      </c>
      <c r="G585" s="21">
        <v>2.6</v>
      </c>
      <c r="H585" s="22">
        <v>21.82</v>
      </c>
      <c r="I585" s="22">
        <v>26.47</v>
      </c>
      <c r="J585" s="22">
        <v>29.93</v>
      </c>
      <c r="K585" s="22">
        <v>36.39</v>
      </c>
      <c r="L585" s="22">
        <v>39.200000000000003</v>
      </c>
      <c r="O585" s="108">
        <f t="shared" si="18"/>
        <v>30.705200000000001</v>
      </c>
      <c r="P585" s="108">
        <f t="shared" si="19"/>
        <v>33.289200000000001</v>
      </c>
    </row>
    <row r="586" spans="1:16" x14ac:dyDescent="0.25">
      <c r="A586" t="s">
        <v>94</v>
      </c>
      <c r="B586" t="s">
        <v>95</v>
      </c>
      <c r="C586" s="1" t="s">
        <v>1269</v>
      </c>
      <c r="D586" t="s">
        <v>1270</v>
      </c>
      <c r="E586" s="22">
        <v>23.8</v>
      </c>
      <c r="F586" s="20">
        <v>49500</v>
      </c>
      <c r="G586" s="21">
        <v>3.8</v>
      </c>
      <c r="H586" s="22">
        <v>16.190000000000001</v>
      </c>
      <c r="I586" s="22">
        <v>17.3</v>
      </c>
      <c r="J586" s="22">
        <v>24.48</v>
      </c>
      <c r="K586" s="22">
        <v>28.38</v>
      </c>
      <c r="L586" s="22">
        <v>29.01</v>
      </c>
      <c r="O586" s="108">
        <f t="shared" si="18"/>
        <v>24.948</v>
      </c>
      <c r="P586" s="108">
        <f t="shared" si="19"/>
        <v>26.507999999999999</v>
      </c>
    </row>
    <row r="587" spans="1:16" x14ac:dyDescent="0.25">
      <c r="A587" t="s">
        <v>94</v>
      </c>
      <c r="B587" t="s">
        <v>95</v>
      </c>
      <c r="C587" s="1" t="s">
        <v>1271</v>
      </c>
      <c r="D587" t="s">
        <v>1272</v>
      </c>
      <c r="E587" s="22">
        <v>26.02</v>
      </c>
      <c r="F587" s="20">
        <v>54120</v>
      </c>
      <c r="G587" s="21">
        <v>2.5</v>
      </c>
      <c r="H587" s="22">
        <v>16.84</v>
      </c>
      <c r="I587" s="22">
        <v>20.99</v>
      </c>
      <c r="J587" s="22">
        <v>26.65</v>
      </c>
      <c r="K587" s="22">
        <v>30.48</v>
      </c>
      <c r="L587" s="22">
        <v>34.26</v>
      </c>
      <c r="O587" s="108">
        <f t="shared" si="18"/>
        <v>27.1096</v>
      </c>
      <c r="P587" s="108">
        <f t="shared" si="19"/>
        <v>28.6416</v>
      </c>
    </row>
    <row r="588" spans="1:16" x14ac:dyDescent="0.25">
      <c r="A588" t="s">
        <v>94</v>
      </c>
      <c r="B588" t="s">
        <v>95</v>
      </c>
      <c r="C588" s="1" t="s">
        <v>1273</v>
      </c>
      <c r="D588" t="s">
        <v>1274</v>
      </c>
      <c r="E588" s="22">
        <v>19.54</v>
      </c>
      <c r="F588" s="20">
        <v>40650</v>
      </c>
      <c r="G588" s="21">
        <v>4</v>
      </c>
      <c r="H588" s="22">
        <v>15.08</v>
      </c>
      <c r="I588" s="22">
        <v>16.829999999999998</v>
      </c>
      <c r="J588" s="22">
        <v>20.63</v>
      </c>
      <c r="K588" s="22">
        <v>21.87</v>
      </c>
      <c r="L588" s="22">
        <v>23.96</v>
      </c>
      <c r="O588" s="108">
        <f t="shared" si="18"/>
        <v>20.7788</v>
      </c>
      <c r="P588" s="108">
        <f t="shared" si="19"/>
        <v>21.274799999999999</v>
      </c>
    </row>
    <row r="589" spans="1:16" x14ac:dyDescent="0.25">
      <c r="A589" t="s">
        <v>94</v>
      </c>
      <c r="B589" t="s">
        <v>95</v>
      </c>
      <c r="C589" s="1" t="s">
        <v>1275</v>
      </c>
      <c r="D589" t="s">
        <v>1276</v>
      </c>
      <c r="E589" s="22">
        <v>27.19</v>
      </c>
      <c r="F589" s="20">
        <v>56550</v>
      </c>
      <c r="G589" s="21">
        <v>7.6</v>
      </c>
      <c r="H589" s="22">
        <v>19.23</v>
      </c>
      <c r="I589" s="22">
        <v>24</v>
      </c>
      <c r="J589" s="22">
        <v>28.39</v>
      </c>
      <c r="K589" s="22">
        <v>28.88</v>
      </c>
      <c r="L589" s="22">
        <v>37.229999999999997</v>
      </c>
      <c r="O589" s="108">
        <f t="shared" si="18"/>
        <v>28.448800000000002</v>
      </c>
      <c r="P589" s="108">
        <f t="shared" si="19"/>
        <v>28.6448</v>
      </c>
    </row>
    <row r="590" spans="1:16" x14ac:dyDescent="0.25">
      <c r="A590" t="s">
        <v>94</v>
      </c>
      <c r="B590" t="s">
        <v>95</v>
      </c>
      <c r="C590" s="1" t="s">
        <v>1277</v>
      </c>
      <c r="D590" t="s">
        <v>1278</v>
      </c>
      <c r="E590" s="22">
        <v>18.010000000000002</v>
      </c>
      <c r="F590" s="20">
        <v>37460</v>
      </c>
      <c r="G590" s="21">
        <v>2.9</v>
      </c>
      <c r="H590" s="22">
        <v>15.48</v>
      </c>
      <c r="I590" s="22">
        <v>16.5</v>
      </c>
      <c r="J590" s="22">
        <v>17.27</v>
      </c>
      <c r="K590" s="22">
        <v>18.3</v>
      </c>
      <c r="L590" s="22">
        <v>21.72</v>
      </c>
      <c r="O590" s="108">
        <f t="shared" si="18"/>
        <v>17.393599999999999</v>
      </c>
      <c r="P590" s="108">
        <f t="shared" si="19"/>
        <v>17.805600000000002</v>
      </c>
    </row>
    <row r="591" spans="1:16" x14ac:dyDescent="0.25">
      <c r="A591" t="s">
        <v>94</v>
      </c>
      <c r="B591" t="s">
        <v>95</v>
      </c>
      <c r="C591" s="1" t="s">
        <v>1279</v>
      </c>
      <c r="D591" t="s">
        <v>1280</v>
      </c>
      <c r="E591" s="22">
        <v>31.59</v>
      </c>
      <c r="F591" s="20">
        <v>65710</v>
      </c>
      <c r="G591" s="21">
        <v>6.6</v>
      </c>
      <c r="H591" s="22">
        <v>23.98</v>
      </c>
      <c r="I591" s="22">
        <v>28.4</v>
      </c>
      <c r="J591" s="22">
        <v>30.67</v>
      </c>
      <c r="K591" s="22">
        <v>34.119999999999997</v>
      </c>
      <c r="L591" s="22">
        <v>35.39</v>
      </c>
      <c r="O591" s="108">
        <f t="shared" si="18"/>
        <v>31.084000000000003</v>
      </c>
      <c r="P591" s="108">
        <f t="shared" si="19"/>
        <v>32.463999999999999</v>
      </c>
    </row>
    <row r="592" spans="1:16" x14ac:dyDescent="0.25">
      <c r="A592" t="s">
        <v>94</v>
      </c>
      <c r="B592" t="s">
        <v>95</v>
      </c>
      <c r="C592" s="1" t="s">
        <v>1281</v>
      </c>
      <c r="D592" t="s">
        <v>1282</v>
      </c>
      <c r="E592" s="22">
        <v>31.3</v>
      </c>
      <c r="F592" s="20">
        <v>65100</v>
      </c>
      <c r="G592" s="21">
        <v>6.3</v>
      </c>
      <c r="H592" s="22">
        <v>16.11</v>
      </c>
      <c r="I592" s="22">
        <v>25.62</v>
      </c>
      <c r="J592" s="22">
        <v>29</v>
      </c>
      <c r="K592" s="22">
        <v>38.39</v>
      </c>
      <c r="L592" s="22">
        <v>46.05</v>
      </c>
      <c r="O592" s="108">
        <f t="shared" si="18"/>
        <v>30.126800000000003</v>
      </c>
      <c r="P592" s="108">
        <f t="shared" si="19"/>
        <v>33.882800000000003</v>
      </c>
    </row>
    <row r="593" spans="1:16" x14ac:dyDescent="0.25">
      <c r="A593" t="s">
        <v>94</v>
      </c>
      <c r="B593" t="s">
        <v>95</v>
      </c>
      <c r="C593" s="1" t="s">
        <v>1283</v>
      </c>
      <c r="D593" t="s">
        <v>1284</v>
      </c>
      <c r="E593" s="22">
        <v>36.15</v>
      </c>
      <c r="F593" s="20">
        <v>75190</v>
      </c>
      <c r="G593" s="21">
        <v>3.7</v>
      </c>
      <c r="H593" s="22">
        <v>23.14</v>
      </c>
      <c r="I593" s="22">
        <v>28.95</v>
      </c>
      <c r="J593" s="22">
        <v>35.43</v>
      </c>
      <c r="K593" s="22">
        <v>42.02</v>
      </c>
      <c r="L593" s="22">
        <v>47.75</v>
      </c>
      <c r="O593" s="108">
        <f t="shared" si="18"/>
        <v>36.220800000000004</v>
      </c>
      <c r="P593" s="108">
        <f t="shared" si="19"/>
        <v>38.8568</v>
      </c>
    </row>
    <row r="594" spans="1:16" x14ac:dyDescent="0.25">
      <c r="A594" t="s">
        <v>94</v>
      </c>
      <c r="B594" t="s">
        <v>95</v>
      </c>
      <c r="C594" s="1" t="s">
        <v>1285</v>
      </c>
      <c r="D594" t="s">
        <v>1286</v>
      </c>
      <c r="E594" s="22">
        <v>27.27</v>
      </c>
      <c r="F594" s="20">
        <v>56730</v>
      </c>
      <c r="G594" s="21">
        <v>2.7</v>
      </c>
      <c r="H594" s="22">
        <v>22.5</v>
      </c>
      <c r="I594" s="22">
        <v>23.12</v>
      </c>
      <c r="J594" s="22">
        <v>27.8</v>
      </c>
      <c r="K594" s="22">
        <v>29.95</v>
      </c>
      <c r="L594" s="22">
        <v>34.630000000000003</v>
      </c>
      <c r="O594" s="108">
        <f t="shared" si="18"/>
        <v>28.058</v>
      </c>
      <c r="P594" s="108">
        <f t="shared" si="19"/>
        <v>28.917999999999999</v>
      </c>
    </row>
    <row r="595" spans="1:16" x14ac:dyDescent="0.25">
      <c r="A595" t="s">
        <v>94</v>
      </c>
      <c r="B595" t="s">
        <v>95</v>
      </c>
      <c r="C595" s="1" t="s">
        <v>1287</v>
      </c>
      <c r="D595" t="s">
        <v>1288</v>
      </c>
      <c r="E595" s="22">
        <v>34.44</v>
      </c>
      <c r="F595" s="20">
        <v>71640</v>
      </c>
      <c r="G595" s="21">
        <v>2</v>
      </c>
      <c r="H595" s="22">
        <v>23.33</v>
      </c>
      <c r="I595" s="22">
        <v>28.22</v>
      </c>
      <c r="J595" s="22">
        <v>32.44</v>
      </c>
      <c r="K595" s="22">
        <v>38.11</v>
      </c>
      <c r="L595" s="22">
        <v>49.73</v>
      </c>
      <c r="O595" s="108">
        <f t="shared" si="18"/>
        <v>33.120399999999997</v>
      </c>
      <c r="P595" s="108">
        <f t="shared" si="19"/>
        <v>35.388399999999997</v>
      </c>
    </row>
    <row r="596" spans="1:16" x14ac:dyDescent="0.25">
      <c r="A596" t="s">
        <v>94</v>
      </c>
      <c r="B596" t="s">
        <v>95</v>
      </c>
      <c r="C596" s="1" t="s">
        <v>1289</v>
      </c>
      <c r="D596" t="s">
        <v>1290</v>
      </c>
      <c r="E596" s="22">
        <v>31.4</v>
      </c>
      <c r="F596" s="20">
        <v>65310</v>
      </c>
      <c r="G596" s="21">
        <v>9.1</v>
      </c>
      <c r="H596" s="22">
        <v>17.62</v>
      </c>
      <c r="I596" s="22">
        <v>18.57</v>
      </c>
      <c r="J596" s="22">
        <v>29.25</v>
      </c>
      <c r="K596" s="22">
        <v>41.66</v>
      </c>
      <c r="L596" s="22">
        <v>50.9</v>
      </c>
      <c r="O596" s="108">
        <f t="shared" si="18"/>
        <v>30.7392</v>
      </c>
      <c r="P596" s="108">
        <f t="shared" si="19"/>
        <v>35.703199999999995</v>
      </c>
    </row>
    <row r="597" spans="1:16" x14ac:dyDescent="0.25">
      <c r="A597" t="s">
        <v>94</v>
      </c>
      <c r="B597" t="s">
        <v>95</v>
      </c>
      <c r="C597" s="1" t="s">
        <v>1291</v>
      </c>
      <c r="D597" t="s">
        <v>1292</v>
      </c>
      <c r="E597" s="22">
        <v>37.76</v>
      </c>
      <c r="F597" s="20">
        <v>78540</v>
      </c>
      <c r="G597" s="21">
        <v>8.6999999999999993</v>
      </c>
      <c r="H597" s="22">
        <v>26.59</v>
      </c>
      <c r="I597" s="22">
        <v>29.58</v>
      </c>
      <c r="J597" s="22">
        <v>35.86</v>
      </c>
      <c r="K597" s="22">
        <v>38.31</v>
      </c>
      <c r="L597" s="22">
        <v>47.16</v>
      </c>
      <c r="O597" s="108">
        <f t="shared" si="18"/>
        <v>36.154000000000003</v>
      </c>
      <c r="P597" s="108">
        <f t="shared" si="19"/>
        <v>37.134</v>
      </c>
    </row>
    <row r="598" spans="1:16" x14ac:dyDescent="0.25">
      <c r="A598" t="s">
        <v>94</v>
      </c>
      <c r="B598" t="s">
        <v>95</v>
      </c>
      <c r="C598" s="1" t="s">
        <v>1293</v>
      </c>
      <c r="D598" t="s">
        <v>1294</v>
      </c>
      <c r="E598" s="22">
        <v>46.71</v>
      </c>
      <c r="F598" s="20">
        <v>97160</v>
      </c>
      <c r="G598" s="21">
        <v>1.7</v>
      </c>
      <c r="H598" s="22">
        <v>32.270000000000003</v>
      </c>
      <c r="I598" s="22">
        <v>39.700000000000003</v>
      </c>
      <c r="J598" s="22">
        <v>48.42</v>
      </c>
      <c r="K598" s="22">
        <v>51.52</v>
      </c>
      <c r="L598" s="22">
        <v>58.3</v>
      </c>
      <c r="O598" s="108">
        <f t="shared" si="18"/>
        <v>48.792000000000002</v>
      </c>
      <c r="P598" s="108">
        <f t="shared" si="19"/>
        <v>50.032000000000004</v>
      </c>
    </row>
    <row r="599" spans="1:16" x14ac:dyDescent="0.25">
      <c r="A599" t="s">
        <v>94</v>
      </c>
      <c r="B599" t="s">
        <v>95</v>
      </c>
      <c r="C599" s="1" t="s">
        <v>1295</v>
      </c>
      <c r="D599" t="s">
        <v>1296</v>
      </c>
      <c r="E599" s="22">
        <v>44.37</v>
      </c>
      <c r="F599" s="20">
        <v>92290</v>
      </c>
      <c r="G599" s="21">
        <v>1.5</v>
      </c>
      <c r="H599" s="22">
        <v>30.25</v>
      </c>
      <c r="I599" s="22">
        <v>44.37</v>
      </c>
      <c r="J599" s="22">
        <v>47.4</v>
      </c>
      <c r="K599" s="22">
        <v>49.12</v>
      </c>
      <c r="L599" s="22">
        <v>50.86</v>
      </c>
      <c r="O599" s="108">
        <f t="shared" si="18"/>
        <v>47.606400000000001</v>
      </c>
      <c r="P599" s="108">
        <f t="shared" si="19"/>
        <v>48.294399999999996</v>
      </c>
    </row>
    <row r="600" spans="1:16" x14ac:dyDescent="0.25">
      <c r="A600" t="s">
        <v>94</v>
      </c>
      <c r="B600" t="s">
        <v>95</v>
      </c>
      <c r="C600" s="1" t="s">
        <v>1297</v>
      </c>
      <c r="D600" t="s">
        <v>1298</v>
      </c>
      <c r="E600" s="22">
        <v>35.17</v>
      </c>
      <c r="F600" s="20">
        <v>73160</v>
      </c>
      <c r="G600" s="21">
        <v>5.4</v>
      </c>
      <c r="H600" s="22">
        <v>20.09</v>
      </c>
      <c r="I600" s="22">
        <v>26.39</v>
      </c>
      <c r="J600" s="22">
        <v>32.99</v>
      </c>
      <c r="K600" s="22">
        <v>42.67</v>
      </c>
      <c r="L600" s="22">
        <v>51.98</v>
      </c>
      <c r="O600" s="108">
        <f t="shared" si="18"/>
        <v>34.151600000000002</v>
      </c>
      <c r="P600" s="108">
        <f t="shared" si="19"/>
        <v>38.023600000000002</v>
      </c>
    </row>
    <row r="601" spans="1:16" x14ac:dyDescent="0.25">
      <c r="A601" t="s">
        <v>94</v>
      </c>
      <c r="B601" t="s">
        <v>95</v>
      </c>
      <c r="C601" s="1" t="s">
        <v>1299</v>
      </c>
      <c r="D601" t="s">
        <v>1300</v>
      </c>
      <c r="E601" s="22">
        <v>26.83</v>
      </c>
      <c r="F601" s="20">
        <v>55800</v>
      </c>
      <c r="G601" s="21">
        <v>3.5</v>
      </c>
      <c r="H601" s="22">
        <v>19.850000000000001</v>
      </c>
      <c r="I601" s="22">
        <v>22.53</v>
      </c>
      <c r="J601" s="22">
        <v>28.33</v>
      </c>
      <c r="K601" s="22">
        <v>29.14</v>
      </c>
      <c r="L601" s="22">
        <v>31.91</v>
      </c>
      <c r="O601" s="108">
        <f t="shared" si="18"/>
        <v>28.427199999999999</v>
      </c>
      <c r="P601" s="108">
        <f t="shared" si="19"/>
        <v>28.751200000000001</v>
      </c>
    </row>
    <row r="602" spans="1:16" x14ac:dyDescent="0.25">
      <c r="A602" t="s">
        <v>94</v>
      </c>
      <c r="B602" t="s">
        <v>95</v>
      </c>
      <c r="C602" s="1" t="s">
        <v>1301</v>
      </c>
      <c r="D602" t="s">
        <v>1302</v>
      </c>
      <c r="E602" s="22">
        <v>30.98</v>
      </c>
      <c r="F602" s="20">
        <v>64430</v>
      </c>
      <c r="G602" s="21">
        <v>3.8</v>
      </c>
      <c r="H602" s="22">
        <v>16.16</v>
      </c>
      <c r="I602" s="22">
        <v>27.95</v>
      </c>
      <c r="J602" s="22">
        <v>30.08</v>
      </c>
      <c r="K602" s="22">
        <v>34.869999999999997</v>
      </c>
      <c r="L602" s="22">
        <v>45.47</v>
      </c>
      <c r="O602" s="108">
        <f t="shared" si="18"/>
        <v>30.654799999999998</v>
      </c>
      <c r="P602" s="108">
        <f t="shared" si="19"/>
        <v>32.570799999999998</v>
      </c>
    </row>
    <row r="603" spans="1:16" s="169" customFormat="1" x14ac:dyDescent="0.25">
      <c r="A603" s="169" t="s">
        <v>94</v>
      </c>
      <c r="B603" s="169" t="s">
        <v>95</v>
      </c>
      <c r="C603" s="170" t="s">
        <v>1303</v>
      </c>
      <c r="D603" s="169" t="s">
        <v>1304</v>
      </c>
      <c r="E603" s="171">
        <v>27.04</v>
      </c>
      <c r="F603" s="172">
        <v>56250</v>
      </c>
      <c r="G603" s="173">
        <v>0.9</v>
      </c>
      <c r="H603" s="171">
        <v>17.48</v>
      </c>
      <c r="I603" s="171">
        <v>21.39</v>
      </c>
      <c r="J603" s="171">
        <v>25.46</v>
      </c>
      <c r="K603" s="171">
        <v>31.15</v>
      </c>
      <c r="L603" s="171">
        <v>38.03</v>
      </c>
      <c r="O603" s="174">
        <f t="shared" si="18"/>
        <v>26.142800000000001</v>
      </c>
      <c r="P603" s="174">
        <f t="shared" si="19"/>
        <v>28.418800000000001</v>
      </c>
    </row>
    <row r="604" spans="1:16" x14ac:dyDescent="0.25">
      <c r="A604" t="s">
        <v>94</v>
      </c>
      <c r="B604" t="s">
        <v>95</v>
      </c>
      <c r="C604" s="1" t="s">
        <v>1305</v>
      </c>
      <c r="D604" t="s">
        <v>1306</v>
      </c>
      <c r="E604" s="22">
        <v>27.25</v>
      </c>
      <c r="F604" s="20">
        <v>56670</v>
      </c>
      <c r="G604" s="21">
        <v>9.8000000000000007</v>
      </c>
      <c r="H604" s="22">
        <v>19.86</v>
      </c>
      <c r="I604" s="22">
        <v>25.15</v>
      </c>
      <c r="J604" s="22">
        <v>28.81</v>
      </c>
      <c r="K604" s="22">
        <v>30.58</v>
      </c>
      <c r="L604" s="22">
        <v>31.99</v>
      </c>
      <c r="O604" s="108">
        <f t="shared" si="18"/>
        <v>29.022399999999998</v>
      </c>
      <c r="P604" s="108">
        <f t="shared" si="19"/>
        <v>29.730399999999999</v>
      </c>
    </row>
    <row r="605" spans="1:16" x14ac:dyDescent="0.25">
      <c r="A605" t="s">
        <v>94</v>
      </c>
      <c r="B605" t="s">
        <v>95</v>
      </c>
      <c r="C605" s="1" t="s">
        <v>1307</v>
      </c>
      <c r="D605" t="s">
        <v>1308</v>
      </c>
      <c r="E605" s="22">
        <v>29.56</v>
      </c>
      <c r="F605" s="20">
        <v>61490</v>
      </c>
      <c r="G605" s="21">
        <v>1.6</v>
      </c>
      <c r="H605" s="22">
        <v>21.18</v>
      </c>
      <c r="I605" s="22">
        <v>24.33</v>
      </c>
      <c r="J605" s="22">
        <v>29.33</v>
      </c>
      <c r="K605" s="22">
        <v>35.770000000000003</v>
      </c>
      <c r="L605" s="22">
        <v>37.549999999999997</v>
      </c>
      <c r="O605" s="108">
        <f t="shared" si="18"/>
        <v>30.102799999999998</v>
      </c>
      <c r="P605" s="108">
        <f t="shared" si="19"/>
        <v>32.678800000000003</v>
      </c>
    </row>
    <row r="606" spans="1:16" x14ac:dyDescent="0.25">
      <c r="A606" t="s">
        <v>94</v>
      </c>
      <c r="B606" t="s">
        <v>95</v>
      </c>
      <c r="C606" s="1" t="s">
        <v>1309</v>
      </c>
      <c r="D606" t="s">
        <v>1310</v>
      </c>
      <c r="E606" s="22">
        <v>35.79</v>
      </c>
      <c r="F606" s="20">
        <v>74450</v>
      </c>
      <c r="G606" s="21">
        <v>3.7</v>
      </c>
      <c r="H606" s="22">
        <v>23.29</v>
      </c>
      <c r="I606" s="22">
        <v>28.61</v>
      </c>
      <c r="J606" s="22">
        <v>36.74</v>
      </c>
      <c r="K606" s="22">
        <v>43.09</v>
      </c>
      <c r="L606" s="22">
        <v>44.14</v>
      </c>
      <c r="O606" s="108">
        <f t="shared" si="18"/>
        <v>37.502000000000002</v>
      </c>
      <c r="P606" s="108">
        <f t="shared" si="19"/>
        <v>40.042000000000002</v>
      </c>
    </row>
    <row r="607" spans="1:16" x14ac:dyDescent="0.25">
      <c r="A607" t="s">
        <v>94</v>
      </c>
      <c r="B607" t="s">
        <v>95</v>
      </c>
      <c r="C607" s="1" t="s">
        <v>1311</v>
      </c>
      <c r="D607" t="s">
        <v>1312</v>
      </c>
      <c r="E607" s="22">
        <v>40.97</v>
      </c>
      <c r="F607" s="20">
        <v>85220</v>
      </c>
      <c r="G607" s="21">
        <v>0.7</v>
      </c>
      <c r="H607" s="22">
        <v>26.7</v>
      </c>
      <c r="I607" s="22">
        <v>35.450000000000003</v>
      </c>
      <c r="J607" s="22">
        <v>45.05</v>
      </c>
      <c r="K607" s="22">
        <v>46.01</v>
      </c>
      <c r="L607" s="22">
        <v>46.01</v>
      </c>
      <c r="O607" s="108">
        <f t="shared" si="18"/>
        <v>45.165199999999999</v>
      </c>
      <c r="P607" s="108">
        <f t="shared" si="19"/>
        <v>45.549199999999999</v>
      </c>
    </row>
    <row r="608" spans="1:16" x14ac:dyDescent="0.25">
      <c r="A608" t="s">
        <v>94</v>
      </c>
      <c r="B608" t="s">
        <v>95</v>
      </c>
      <c r="C608" s="1" t="s">
        <v>1313</v>
      </c>
      <c r="D608" t="s">
        <v>1314</v>
      </c>
      <c r="E608" s="22">
        <v>19.68</v>
      </c>
      <c r="F608" s="20">
        <v>40940</v>
      </c>
      <c r="G608" s="21">
        <v>5.9</v>
      </c>
      <c r="H608" s="22">
        <v>15.25</v>
      </c>
      <c r="I608" s="22">
        <v>16</v>
      </c>
      <c r="J608" s="22">
        <v>16.75</v>
      </c>
      <c r="K608" s="22">
        <v>21.32</v>
      </c>
      <c r="L608" s="22">
        <v>23.47</v>
      </c>
      <c r="O608" s="108">
        <f t="shared" si="18"/>
        <v>17.298400000000001</v>
      </c>
      <c r="P608" s="108">
        <f t="shared" si="19"/>
        <v>19.1264</v>
      </c>
    </row>
    <row r="609" spans="1:16" s="169" customFormat="1" x14ac:dyDescent="0.25">
      <c r="A609" s="169" t="s">
        <v>94</v>
      </c>
      <c r="B609" s="169" t="s">
        <v>95</v>
      </c>
      <c r="C609" s="170" t="s">
        <v>1315</v>
      </c>
      <c r="D609" s="169" t="s">
        <v>1316</v>
      </c>
      <c r="E609" s="171">
        <v>26.53</v>
      </c>
      <c r="F609" s="172">
        <v>55170</v>
      </c>
      <c r="G609" s="173">
        <v>2.4</v>
      </c>
      <c r="H609" s="171">
        <v>18.53</v>
      </c>
      <c r="I609" s="171">
        <v>22.17</v>
      </c>
      <c r="J609" s="171">
        <v>24.11</v>
      </c>
      <c r="K609" s="171">
        <v>29.05</v>
      </c>
      <c r="L609" s="171">
        <v>35.14</v>
      </c>
      <c r="O609" s="174">
        <f t="shared" si="18"/>
        <v>24.7028</v>
      </c>
      <c r="P609" s="174">
        <f t="shared" si="19"/>
        <v>26.678799999999999</v>
      </c>
    </row>
    <row r="610" spans="1:16" x14ac:dyDescent="0.25">
      <c r="A610" t="s">
        <v>94</v>
      </c>
      <c r="B610" t="s">
        <v>95</v>
      </c>
      <c r="C610" s="1" t="s">
        <v>1317</v>
      </c>
      <c r="D610" t="s">
        <v>1318</v>
      </c>
      <c r="E610" s="22">
        <v>24.91</v>
      </c>
      <c r="F610" s="20">
        <v>51820</v>
      </c>
      <c r="G610" s="21">
        <v>0.5</v>
      </c>
      <c r="H610" s="22">
        <v>16.41</v>
      </c>
      <c r="I610" s="22">
        <v>18.29</v>
      </c>
      <c r="J610" s="22">
        <v>22.57</v>
      </c>
      <c r="K610" s="22">
        <v>29.06</v>
      </c>
      <c r="L610" s="22">
        <v>37</v>
      </c>
      <c r="O610" s="108">
        <f t="shared" si="18"/>
        <v>23.348800000000001</v>
      </c>
      <c r="P610" s="108">
        <f t="shared" si="19"/>
        <v>25.944800000000001</v>
      </c>
    </row>
    <row r="611" spans="1:16" x14ac:dyDescent="0.25">
      <c r="A611" t="s">
        <v>94</v>
      </c>
      <c r="B611" t="s">
        <v>95</v>
      </c>
      <c r="C611" s="1" t="s">
        <v>1319</v>
      </c>
      <c r="D611" t="s">
        <v>1320</v>
      </c>
      <c r="E611" s="22">
        <v>36.85</v>
      </c>
      <c r="F611" s="20">
        <v>76650</v>
      </c>
      <c r="G611" s="21">
        <v>0.7</v>
      </c>
      <c r="H611" s="22">
        <v>22.86</v>
      </c>
      <c r="I611" s="22">
        <v>28.21</v>
      </c>
      <c r="J611" s="22">
        <v>36.130000000000003</v>
      </c>
      <c r="K611" s="22">
        <v>45.35</v>
      </c>
      <c r="L611" s="22">
        <v>51.88</v>
      </c>
      <c r="O611" s="108">
        <f t="shared" si="18"/>
        <v>37.236400000000003</v>
      </c>
      <c r="P611" s="108">
        <f t="shared" si="19"/>
        <v>40.924400000000006</v>
      </c>
    </row>
    <row r="612" spans="1:16" x14ac:dyDescent="0.25">
      <c r="A612" t="s">
        <v>94</v>
      </c>
      <c r="B612" t="s">
        <v>95</v>
      </c>
      <c r="C612" s="1" t="s">
        <v>1321</v>
      </c>
      <c r="D612" t="s">
        <v>1322</v>
      </c>
      <c r="E612" s="22">
        <v>21.2</v>
      </c>
      <c r="F612" s="20">
        <v>44100</v>
      </c>
      <c r="G612" s="21">
        <v>5.0999999999999996</v>
      </c>
      <c r="H612" s="22">
        <v>16.579999999999998</v>
      </c>
      <c r="I612" s="22">
        <v>18.05</v>
      </c>
      <c r="J612" s="22">
        <v>18.829999999999998</v>
      </c>
      <c r="K612" s="22">
        <v>20.51</v>
      </c>
      <c r="L612" s="22">
        <v>35.69</v>
      </c>
      <c r="O612" s="108">
        <f t="shared" si="18"/>
        <v>19.031599999999997</v>
      </c>
      <c r="P612" s="108">
        <f t="shared" si="19"/>
        <v>19.703600000000002</v>
      </c>
    </row>
    <row r="613" spans="1:16" x14ac:dyDescent="0.25">
      <c r="A613" t="s">
        <v>94</v>
      </c>
      <c r="B613" t="s">
        <v>95</v>
      </c>
      <c r="C613" s="1" t="s">
        <v>1323</v>
      </c>
      <c r="D613" t="s">
        <v>1324</v>
      </c>
      <c r="E613" s="22">
        <v>22.69</v>
      </c>
      <c r="F613" s="20">
        <v>47190</v>
      </c>
      <c r="G613" s="21">
        <v>1.3</v>
      </c>
      <c r="H613" s="22">
        <v>17.61</v>
      </c>
      <c r="I613" s="22">
        <v>18.899999999999999</v>
      </c>
      <c r="J613" s="22">
        <v>22.28</v>
      </c>
      <c r="K613" s="22">
        <v>23.88</v>
      </c>
      <c r="L613" s="22">
        <v>28.93</v>
      </c>
      <c r="O613" s="108">
        <f t="shared" si="18"/>
        <v>22.472000000000001</v>
      </c>
      <c r="P613" s="108">
        <f t="shared" si="19"/>
        <v>23.112000000000002</v>
      </c>
    </row>
    <row r="614" spans="1:16" x14ac:dyDescent="0.25">
      <c r="A614" t="s">
        <v>94</v>
      </c>
      <c r="B614" t="s">
        <v>95</v>
      </c>
      <c r="C614" s="1" t="s">
        <v>1325</v>
      </c>
      <c r="D614" t="s">
        <v>1326</v>
      </c>
      <c r="E614" s="22">
        <v>25.93</v>
      </c>
      <c r="F614" s="20">
        <v>53940</v>
      </c>
      <c r="G614" s="21">
        <v>3.5</v>
      </c>
      <c r="H614" s="22">
        <v>18.899999999999999</v>
      </c>
      <c r="I614" s="22">
        <v>18.899999999999999</v>
      </c>
      <c r="J614" s="22">
        <v>26.38</v>
      </c>
      <c r="K614" s="22">
        <v>28.47</v>
      </c>
      <c r="L614" s="22">
        <v>41.12</v>
      </c>
      <c r="O614" s="108">
        <f t="shared" si="18"/>
        <v>26.630800000000001</v>
      </c>
      <c r="P614" s="108">
        <f t="shared" si="19"/>
        <v>27.466799999999999</v>
      </c>
    </row>
    <row r="615" spans="1:16" x14ac:dyDescent="0.25">
      <c r="A615" t="s">
        <v>94</v>
      </c>
      <c r="B615" t="s">
        <v>95</v>
      </c>
      <c r="C615" s="1" t="s">
        <v>1327</v>
      </c>
      <c r="D615" t="s">
        <v>1328</v>
      </c>
      <c r="E615" s="22">
        <v>28.33</v>
      </c>
      <c r="F615" s="20">
        <v>58920</v>
      </c>
      <c r="G615" s="21">
        <v>1.8</v>
      </c>
      <c r="H615" s="22">
        <v>19.07</v>
      </c>
      <c r="I615" s="22">
        <v>24</v>
      </c>
      <c r="J615" s="22">
        <v>28.91</v>
      </c>
      <c r="K615" s="22">
        <v>30.72</v>
      </c>
      <c r="L615" s="22">
        <v>36.35</v>
      </c>
      <c r="O615" s="108">
        <f t="shared" si="18"/>
        <v>29.127199999999998</v>
      </c>
      <c r="P615" s="108">
        <f t="shared" si="19"/>
        <v>29.851199999999999</v>
      </c>
    </row>
    <row r="616" spans="1:16" x14ac:dyDescent="0.25">
      <c r="A616" t="s">
        <v>94</v>
      </c>
      <c r="B616" t="s">
        <v>95</v>
      </c>
      <c r="C616" s="1" t="s">
        <v>1329</v>
      </c>
      <c r="D616" t="s">
        <v>1330</v>
      </c>
      <c r="E616" s="22">
        <v>23.65</v>
      </c>
      <c r="F616" s="20">
        <v>49200</v>
      </c>
      <c r="G616" s="21">
        <v>5.2</v>
      </c>
      <c r="H616" s="22">
        <v>17.649999999999999</v>
      </c>
      <c r="I616" s="22">
        <v>18.899999999999999</v>
      </c>
      <c r="J616" s="22">
        <v>21.52</v>
      </c>
      <c r="K616" s="22">
        <v>26.83</v>
      </c>
      <c r="L616" s="22">
        <v>35.33</v>
      </c>
      <c r="O616" s="108">
        <f t="shared" si="18"/>
        <v>22.1572</v>
      </c>
      <c r="P616" s="108">
        <f t="shared" si="19"/>
        <v>24.281199999999998</v>
      </c>
    </row>
    <row r="617" spans="1:16" x14ac:dyDescent="0.25">
      <c r="A617" t="s">
        <v>94</v>
      </c>
      <c r="B617" t="s">
        <v>95</v>
      </c>
      <c r="C617" s="1" t="s">
        <v>1331</v>
      </c>
      <c r="D617" t="s">
        <v>1332</v>
      </c>
      <c r="E617" s="22">
        <v>21.23</v>
      </c>
      <c r="F617" s="20">
        <v>44150</v>
      </c>
      <c r="G617" s="21">
        <v>1.2</v>
      </c>
      <c r="H617" s="22">
        <v>15.99</v>
      </c>
      <c r="I617" s="22">
        <v>17.45</v>
      </c>
      <c r="J617" s="22">
        <v>19.71</v>
      </c>
      <c r="K617" s="22">
        <v>23.27</v>
      </c>
      <c r="L617" s="22">
        <v>28.71</v>
      </c>
      <c r="O617" s="108">
        <f t="shared" si="18"/>
        <v>20.1372</v>
      </c>
      <c r="P617" s="108">
        <f t="shared" si="19"/>
        <v>21.561199999999999</v>
      </c>
    </row>
    <row r="618" spans="1:16" x14ac:dyDescent="0.25">
      <c r="A618" t="s">
        <v>94</v>
      </c>
      <c r="B618" t="s">
        <v>95</v>
      </c>
      <c r="C618" s="1" t="s">
        <v>1333</v>
      </c>
      <c r="D618" t="s">
        <v>1334</v>
      </c>
      <c r="E618" s="22">
        <v>19.93</v>
      </c>
      <c r="F618" s="20">
        <v>41450</v>
      </c>
      <c r="G618" s="21">
        <v>1.3</v>
      </c>
      <c r="H618" s="22">
        <v>15.52</v>
      </c>
      <c r="I618" s="22">
        <v>17.09</v>
      </c>
      <c r="J618" s="22">
        <v>18.309999999999999</v>
      </c>
      <c r="K618" s="22">
        <v>20.83</v>
      </c>
      <c r="L618" s="22">
        <v>29.34</v>
      </c>
      <c r="O618" s="108">
        <f t="shared" si="18"/>
        <v>18.612399999999997</v>
      </c>
      <c r="P618" s="108">
        <f t="shared" si="19"/>
        <v>19.6204</v>
      </c>
    </row>
    <row r="619" spans="1:16" x14ac:dyDescent="0.25">
      <c r="A619" t="s">
        <v>94</v>
      </c>
      <c r="B619" t="s">
        <v>95</v>
      </c>
      <c r="C619" s="1" t="s">
        <v>1335</v>
      </c>
      <c r="D619" t="s">
        <v>1336</v>
      </c>
      <c r="E619" s="22">
        <v>23.9</v>
      </c>
      <c r="F619" s="20">
        <v>49710</v>
      </c>
      <c r="G619" s="21">
        <v>1.9</v>
      </c>
      <c r="H619" s="22">
        <v>16.739999999999998</v>
      </c>
      <c r="I619" s="22">
        <v>18.45</v>
      </c>
      <c r="J619" s="22">
        <v>23</v>
      </c>
      <c r="K619" s="22">
        <v>28.79</v>
      </c>
      <c r="L619" s="22">
        <v>30.78</v>
      </c>
      <c r="O619" s="108">
        <f t="shared" si="18"/>
        <v>23.694800000000001</v>
      </c>
      <c r="P619" s="108">
        <f t="shared" si="19"/>
        <v>26.0108</v>
      </c>
    </row>
    <row r="620" spans="1:16" x14ac:dyDescent="0.25">
      <c r="A620" t="s">
        <v>94</v>
      </c>
      <c r="B620" t="s">
        <v>95</v>
      </c>
      <c r="C620" s="1" t="s">
        <v>1337</v>
      </c>
      <c r="D620" t="s">
        <v>1338</v>
      </c>
      <c r="E620" s="22">
        <v>17.72</v>
      </c>
      <c r="F620" s="20">
        <v>36860</v>
      </c>
      <c r="G620" s="21">
        <v>1.2</v>
      </c>
      <c r="H620" s="22">
        <v>15.07</v>
      </c>
      <c r="I620" s="22">
        <v>15.51</v>
      </c>
      <c r="J620" s="22">
        <v>15.85</v>
      </c>
      <c r="K620" s="22">
        <v>19.52</v>
      </c>
      <c r="L620" s="22">
        <v>23.93</v>
      </c>
      <c r="O620" s="108">
        <f t="shared" si="18"/>
        <v>16.290400000000002</v>
      </c>
      <c r="P620" s="108">
        <f t="shared" si="19"/>
        <v>17.758399999999998</v>
      </c>
    </row>
    <row r="621" spans="1:16" x14ac:dyDescent="0.25">
      <c r="A621" t="s">
        <v>94</v>
      </c>
      <c r="B621" t="s">
        <v>95</v>
      </c>
      <c r="C621" s="1" t="s">
        <v>1339</v>
      </c>
      <c r="D621" t="s">
        <v>1340</v>
      </c>
      <c r="E621" s="22">
        <v>18.89</v>
      </c>
      <c r="F621" s="20">
        <v>39280</v>
      </c>
      <c r="G621" s="21">
        <v>5.5</v>
      </c>
      <c r="H621" s="22">
        <v>16.350000000000001</v>
      </c>
      <c r="I621" s="22">
        <v>16.72</v>
      </c>
      <c r="J621" s="22">
        <v>16.920000000000002</v>
      </c>
      <c r="K621" s="22">
        <v>18.86</v>
      </c>
      <c r="L621" s="22">
        <v>26.56</v>
      </c>
      <c r="O621" s="108">
        <f t="shared" si="18"/>
        <v>17.152800000000003</v>
      </c>
      <c r="P621" s="108">
        <f t="shared" si="19"/>
        <v>17.928799999999999</v>
      </c>
    </row>
    <row r="622" spans="1:16" x14ac:dyDescent="0.25">
      <c r="A622" t="s">
        <v>94</v>
      </c>
      <c r="B622" t="s">
        <v>95</v>
      </c>
      <c r="C622" s="1" t="s">
        <v>1341</v>
      </c>
      <c r="D622" t="s">
        <v>1342</v>
      </c>
      <c r="E622" s="22">
        <v>21.64</v>
      </c>
      <c r="F622" s="20">
        <v>45010</v>
      </c>
      <c r="G622" s="21">
        <v>3.8</v>
      </c>
      <c r="H622" s="22">
        <v>16.829999999999998</v>
      </c>
      <c r="I622" s="22">
        <v>18.75</v>
      </c>
      <c r="J622" s="22">
        <v>22.21</v>
      </c>
      <c r="K622" s="22">
        <v>24.61</v>
      </c>
      <c r="L622" s="22">
        <v>25.11</v>
      </c>
      <c r="O622" s="108">
        <f t="shared" si="18"/>
        <v>22.498000000000001</v>
      </c>
      <c r="P622" s="108">
        <f t="shared" si="19"/>
        <v>23.457999999999998</v>
      </c>
    </row>
    <row r="623" spans="1:16" x14ac:dyDescent="0.25">
      <c r="A623" t="s">
        <v>94</v>
      </c>
      <c r="B623" t="s">
        <v>95</v>
      </c>
      <c r="C623" s="1" t="s">
        <v>1343</v>
      </c>
      <c r="D623" t="s">
        <v>1344</v>
      </c>
      <c r="E623" s="22">
        <v>18.12</v>
      </c>
      <c r="F623" s="20">
        <v>37700</v>
      </c>
      <c r="G623" s="21">
        <v>1.5</v>
      </c>
      <c r="H623" s="22">
        <v>15</v>
      </c>
      <c r="I623" s="22">
        <v>15.97</v>
      </c>
      <c r="J623" s="22">
        <v>16.93</v>
      </c>
      <c r="K623" s="22">
        <v>18.59</v>
      </c>
      <c r="L623" s="22">
        <v>23.63</v>
      </c>
      <c r="O623" s="108">
        <f t="shared" si="18"/>
        <v>17.129200000000001</v>
      </c>
      <c r="P623" s="108">
        <f t="shared" si="19"/>
        <v>17.793199999999999</v>
      </c>
    </row>
    <row r="624" spans="1:16" x14ac:dyDescent="0.25">
      <c r="A624" t="s">
        <v>94</v>
      </c>
      <c r="B624" t="s">
        <v>95</v>
      </c>
      <c r="C624" s="1" t="s">
        <v>1345</v>
      </c>
      <c r="D624" t="s">
        <v>1346</v>
      </c>
      <c r="E624" s="22">
        <v>19.27</v>
      </c>
      <c r="F624" s="20">
        <v>40080</v>
      </c>
      <c r="G624" s="21">
        <v>3</v>
      </c>
      <c r="H624" s="22">
        <v>15.17</v>
      </c>
      <c r="I624" s="22">
        <v>18.100000000000001</v>
      </c>
      <c r="J624" s="22">
        <v>19.690000000000001</v>
      </c>
      <c r="K624" s="22">
        <v>20.51</v>
      </c>
      <c r="L624" s="22">
        <v>22.07</v>
      </c>
      <c r="O624" s="108">
        <f t="shared" si="18"/>
        <v>19.788400000000003</v>
      </c>
      <c r="P624" s="108">
        <f t="shared" si="19"/>
        <v>20.116400000000002</v>
      </c>
    </row>
    <row r="625" spans="1:16" x14ac:dyDescent="0.25">
      <c r="A625" t="s">
        <v>94</v>
      </c>
      <c r="B625" t="s">
        <v>95</v>
      </c>
      <c r="C625" s="1" t="s">
        <v>1347</v>
      </c>
      <c r="D625" t="s">
        <v>1348</v>
      </c>
      <c r="E625" s="22">
        <v>19.79</v>
      </c>
      <c r="F625" s="20">
        <v>41150</v>
      </c>
      <c r="G625" s="21">
        <v>1.1000000000000001</v>
      </c>
      <c r="H625" s="22">
        <v>16.34</v>
      </c>
      <c r="I625" s="22">
        <v>18.73</v>
      </c>
      <c r="J625" s="22">
        <v>19.899999999999999</v>
      </c>
      <c r="K625" s="22">
        <v>21.73</v>
      </c>
      <c r="L625" s="22">
        <v>22.74</v>
      </c>
      <c r="O625" s="108">
        <f t="shared" si="18"/>
        <v>20.119599999999998</v>
      </c>
      <c r="P625" s="108">
        <f t="shared" si="19"/>
        <v>20.851600000000001</v>
      </c>
    </row>
    <row r="626" spans="1:16" x14ac:dyDescent="0.25">
      <c r="A626" t="s">
        <v>94</v>
      </c>
      <c r="B626" t="s">
        <v>95</v>
      </c>
      <c r="C626" s="1" t="s">
        <v>1349</v>
      </c>
      <c r="D626" t="s">
        <v>1350</v>
      </c>
      <c r="E626" s="22">
        <v>22.61</v>
      </c>
      <c r="F626" s="20">
        <v>47040</v>
      </c>
      <c r="G626" s="21">
        <v>2</v>
      </c>
      <c r="H626" s="22">
        <v>17.149999999999999</v>
      </c>
      <c r="I626" s="22">
        <v>19.27</v>
      </c>
      <c r="J626" s="22">
        <v>22.72</v>
      </c>
      <c r="K626" s="22">
        <v>24.72</v>
      </c>
      <c r="L626" s="22">
        <v>27.28</v>
      </c>
      <c r="O626" s="108">
        <f t="shared" si="18"/>
        <v>22.96</v>
      </c>
      <c r="P626" s="108">
        <f t="shared" si="19"/>
        <v>23.759999999999998</v>
      </c>
    </row>
    <row r="627" spans="1:16" x14ac:dyDescent="0.25">
      <c r="A627" t="s">
        <v>94</v>
      </c>
      <c r="B627" t="s">
        <v>95</v>
      </c>
      <c r="C627" s="1" t="s">
        <v>1351</v>
      </c>
      <c r="D627" t="s">
        <v>1352</v>
      </c>
      <c r="E627" s="22">
        <v>23.73</v>
      </c>
      <c r="F627" s="20">
        <v>49350</v>
      </c>
      <c r="G627" s="21">
        <v>2.5</v>
      </c>
      <c r="H627" s="22">
        <v>20.100000000000001</v>
      </c>
      <c r="I627" s="22">
        <v>21.37</v>
      </c>
      <c r="J627" s="22">
        <v>22.91</v>
      </c>
      <c r="K627" s="22">
        <v>23.9</v>
      </c>
      <c r="L627" s="22">
        <v>30.11</v>
      </c>
      <c r="O627" s="108">
        <f t="shared" si="18"/>
        <v>23.0288</v>
      </c>
      <c r="P627" s="108">
        <f t="shared" si="19"/>
        <v>23.424799999999998</v>
      </c>
    </row>
    <row r="628" spans="1:16" x14ac:dyDescent="0.25">
      <c r="A628" t="s">
        <v>94</v>
      </c>
      <c r="B628" t="s">
        <v>95</v>
      </c>
      <c r="C628" s="1" t="s">
        <v>1353</v>
      </c>
      <c r="D628" t="s">
        <v>1354</v>
      </c>
      <c r="E628" s="22">
        <v>23.42</v>
      </c>
      <c r="F628" s="20">
        <v>48710</v>
      </c>
      <c r="G628" s="21">
        <v>1.3</v>
      </c>
      <c r="H628" s="22">
        <v>18.38</v>
      </c>
      <c r="I628" s="22">
        <v>19.86</v>
      </c>
      <c r="J628" s="22">
        <v>22.76</v>
      </c>
      <c r="K628" s="22">
        <v>26.55</v>
      </c>
      <c r="L628" s="22">
        <v>28.69</v>
      </c>
      <c r="O628" s="108">
        <f t="shared" si="18"/>
        <v>23.2148</v>
      </c>
      <c r="P628" s="108">
        <f t="shared" si="19"/>
        <v>24.730800000000002</v>
      </c>
    </row>
    <row r="629" spans="1:16" x14ac:dyDescent="0.25">
      <c r="A629" t="s">
        <v>94</v>
      </c>
      <c r="B629" t="s">
        <v>95</v>
      </c>
      <c r="C629" s="1" t="s">
        <v>1355</v>
      </c>
      <c r="D629" t="s">
        <v>1356</v>
      </c>
      <c r="E629" s="22">
        <v>21.54</v>
      </c>
      <c r="F629" s="20">
        <v>44800</v>
      </c>
      <c r="G629" s="21">
        <v>3.4</v>
      </c>
      <c r="H629" s="22">
        <v>17</v>
      </c>
      <c r="I629" s="22">
        <v>17.93</v>
      </c>
      <c r="J629" s="22">
        <v>20.65</v>
      </c>
      <c r="K629" s="22">
        <v>23.49</v>
      </c>
      <c r="L629" s="22">
        <v>28.19</v>
      </c>
      <c r="O629" s="108">
        <f t="shared" si="18"/>
        <v>20.9908</v>
      </c>
      <c r="P629" s="108">
        <f t="shared" si="19"/>
        <v>22.126799999999999</v>
      </c>
    </row>
    <row r="630" spans="1:16" x14ac:dyDescent="0.25">
      <c r="A630" t="s">
        <v>94</v>
      </c>
      <c r="B630" t="s">
        <v>95</v>
      </c>
      <c r="C630" s="1" t="s">
        <v>1357</v>
      </c>
      <c r="D630" t="s">
        <v>1358</v>
      </c>
      <c r="E630" s="22">
        <v>33.94</v>
      </c>
      <c r="F630" s="20">
        <v>70590</v>
      </c>
      <c r="G630" s="21">
        <v>3.4</v>
      </c>
      <c r="H630" s="22">
        <v>30.91</v>
      </c>
      <c r="I630" s="22">
        <v>30.92</v>
      </c>
      <c r="J630" s="22">
        <v>37.5</v>
      </c>
      <c r="K630" s="22">
        <v>37.5</v>
      </c>
      <c r="L630" s="22">
        <v>38.43</v>
      </c>
      <c r="O630" s="108">
        <f t="shared" si="18"/>
        <v>37.5</v>
      </c>
      <c r="P630" s="108">
        <f t="shared" si="19"/>
        <v>37.5</v>
      </c>
    </row>
    <row r="631" spans="1:16" x14ac:dyDescent="0.25">
      <c r="A631" t="s">
        <v>94</v>
      </c>
      <c r="B631" t="s">
        <v>95</v>
      </c>
      <c r="C631" s="1" t="s">
        <v>1359</v>
      </c>
      <c r="D631" t="s">
        <v>1360</v>
      </c>
      <c r="E631" s="22">
        <v>23.58</v>
      </c>
      <c r="F631" s="20">
        <v>49050</v>
      </c>
      <c r="G631" s="21">
        <v>1.2</v>
      </c>
      <c r="H631" s="22">
        <v>17.84</v>
      </c>
      <c r="I631" s="22">
        <v>19.47</v>
      </c>
      <c r="J631" s="22">
        <v>22.04</v>
      </c>
      <c r="K631" s="22">
        <v>25.24</v>
      </c>
      <c r="L631" s="22">
        <v>32.94</v>
      </c>
      <c r="O631" s="108">
        <f t="shared" si="18"/>
        <v>22.423999999999999</v>
      </c>
      <c r="P631" s="108">
        <f t="shared" si="19"/>
        <v>23.704000000000001</v>
      </c>
    </row>
    <row r="632" spans="1:16" x14ac:dyDescent="0.25">
      <c r="A632" t="s">
        <v>94</v>
      </c>
      <c r="B632" t="s">
        <v>95</v>
      </c>
      <c r="C632" s="1" t="s">
        <v>1361</v>
      </c>
      <c r="D632" t="s">
        <v>1362</v>
      </c>
      <c r="E632" s="22">
        <v>29.12</v>
      </c>
      <c r="F632" s="20">
        <v>60570</v>
      </c>
      <c r="G632" s="21">
        <v>2.6</v>
      </c>
      <c r="H632" s="22">
        <v>22.24</v>
      </c>
      <c r="I632" s="22">
        <v>23.66</v>
      </c>
      <c r="J632" s="22">
        <v>29.41</v>
      </c>
      <c r="K632" s="22">
        <v>33.270000000000003</v>
      </c>
      <c r="L632" s="22">
        <v>38.44</v>
      </c>
      <c r="O632" s="108">
        <f t="shared" si="18"/>
        <v>29.873200000000001</v>
      </c>
      <c r="P632" s="108">
        <f t="shared" si="19"/>
        <v>31.417200000000001</v>
      </c>
    </row>
    <row r="633" spans="1:16" x14ac:dyDescent="0.25">
      <c r="A633" t="s">
        <v>94</v>
      </c>
      <c r="B633" t="s">
        <v>95</v>
      </c>
      <c r="C633" s="1" t="s">
        <v>1363</v>
      </c>
      <c r="D633" t="s">
        <v>1364</v>
      </c>
      <c r="E633" s="22">
        <v>26.39</v>
      </c>
      <c r="F633" s="20">
        <v>54900</v>
      </c>
      <c r="G633" s="21">
        <v>3.1</v>
      </c>
      <c r="H633" s="22">
        <v>18.07</v>
      </c>
      <c r="I633" s="22">
        <v>18.32</v>
      </c>
      <c r="J633" s="22">
        <v>26.07</v>
      </c>
      <c r="K633" s="22">
        <v>31.52</v>
      </c>
      <c r="L633" s="22">
        <v>36.94</v>
      </c>
      <c r="O633" s="108">
        <f t="shared" si="18"/>
        <v>26.724</v>
      </c>
      <c r="P633" s="108">
        <f t="shared" si="19"/>
        <v>28.904</v>
      </c>
    </row>
    <row r="634" spans="1:16" x14ac:dyDescent="0.25">
      <c r="A634" t="s">
        <v>94</v>
      </c>
      <c r="B634" t="s">
        <v>95</v>
      </c>
      <c r="C634" s="1" t="s">
        <v>1365</v>
      </c>
      <c r="D634" t="s">
        <v>1366</v>
      </c>
      <c r="E634" s="22">
        <v>29.88</v>
      </c>
      <c r="F634" s="20">
        <v>62160</v>
      </c>
      <c r="G634" s="21">
        <v>1.2</v>
      </c>
      <c r="H634" s="22">
        <v>21.17</v>
      </c>
      <c r="I634" s="22">
        <v>23.56</v>
      </c>
      <c r="J634" s="22">
        <v>29.47</v>
      </c>
      <c r="K634" s="22">
        <v>35.33</v>
      </c>
      <c r="L634" s="22">
        <v>38.75</v>
      </c>
      <c r="O634" s="108">
        <f t="shared" si="18"/>
        <v>30.173199999999998</v>
      </c>
      <c r="P634" s="108">
        <f t="shared" si="19"/>
        <v>32.517199999999995</v>
      </c>
    </row>
    <row r="635" spans="1:16" x14ac:dyDescent="0.25">
      <c r="A635" t="s">
        <v>94</v>
      </c>
      <c r="B635" t="s">
        <v>95</v>
      </c>
      <c r="C635" s="1" t="s">
        <v>1367</v>
      </c>
      <c r="D635" t="s">
        <v>1368</v>
      </c>
      <c r="E635" s="22">
        <v>23.73</v>
      </c>
      <c r="F635" s="20">
        <v>49360</v>
      </c>
      <c r="G635" s="21">
        <v>2.4</v>
      </c>
      <c r="H635" s="22">
        <v>19.149999999999999</v>
      </c>
      <c r="I635" s="22">
        <v>20.190000000000001</v>
      </c>
      <c r="J635" s="22">
        <v>21.53</v>
      </c>
      <c r="K635" s="22">
        <v>26.91</v>
      </c>
      <c r="L635" s="22">
        <v>32.58</v>
      </c>
      <c r="O635" s="108">
        <f t="shared" si="18"/>
        <v>22.175600000000003</v>
      </c>
      <c r="P635" s="108">
        <f t="shared" si="19"/>
        <v>24.3276</v>
      </c>
    </row>
    <row r="636" spans="1:16" x14ac:dyDescent="0.25">
      <c r="A636" t="s">
        <v>94</v>
      </c>
      <c r="B636" t="s">
        <v>95</v>
      </c>
      <c r="C636" s="1" t="s">
        <v>1369</v>
      </c>
      <c r="D636" t="s">
        <v>1370</v>
      </c>
      <c r="E636" s="22">
        <v>27.22</v>
      </c>
      <c r="F636" s="20">
        <v>56620</v>
      </c>
      <c r="G636" s="21">
        <v>4.5999999999999996</v>
      </c>
      <c r="H636" s="22">
        <v>23.74</v>
      </c>
      <c r="I636" s="22">
        <v>25.95</v>
      </c>
      <c r="J636" s="22">
        <v>26.96</v>
      </c>
      <c r="K636" s="22">
        <v>29.32</v>
      </c>
      <c r="L636" s="22">
        <v>29.32</v>
      </c>
      <c r="O636" s="108">
        <f t="shared" si="18"/>
        <v>27.243200000000002</v>
      </c>
      <c r="P636" s="108">
        <f t="shared" si="19"/>
        <v>28.187200000000001</v>
      </c>
    </row>
    <row r="637" spans="1:16" x14ac:dyDescent="0.25">
      <c r="A637" t="s">
        <v>94</v>
      </c>
      <c r="B637" t="s">
        <v>95</v>
      </c>
      <c r="C637" s="1" t="s">
        <v>1371</v>
      </c>
      <c r="D637" t="s">
        <v>1372</v>
      </c>
      <c r="E637" s="22">
        <v>34.72</v>
      </c>
      <c r="F637" s="20">
        <v>72210</v>
      </c>
      <c r="G637" s="21">
        <v>4.3</v>
      </c>
      <c r="H637" s="22">
        <v>24.92</v>
      </c>
      <c r="I637" s="22">
        <v>28.3</v>
      </c>
      <c r="J637" s="22">
        <v>34.1</v>
      </c>
      <c r="K637" s="22">
        <v>39.49</v>
      </c>
      <c r="L637" s="22">
        <v>46.68</v>
      </c>
      <c r="O637" s="108">
        <f t="shared" si="18"/>
        <v>34.7468</v>
      </c>
      <c r="P637" s="108">
        <f t="shared" si="19"/>
        <v>36.902799999999999</v>
      </c>
    </row>
    <row r="638" spans="1:16" x14ac:dyDescent="0.25">
      <c r="A638" t="s">
        <v>94</v>
      </c>
      <c r="B638" t="s">
        <v>95</v>
      </c>
      <c r="C638" s="1" t="s">
        <v>1373</v>
      </c>
      <c r="D638" t="s">
        <v>1374</v>
      </c>
      <c r="E638" s="22">
        <v>19.78</v>
      </c>
      <c r="F638" s="20">
        <v>41150</v>
      </c>
      <c r="G638" s="21">
        <v>2.6</v>
      </c>
      <c r="H638" s="22">
        <v>16.77</v>
      </c>
      <c r="I638" s="22">
        <v>16.84</v>
      </c>
      <c r="J638" s="22">
        <v>18.18</v>
      </c>
      <c r="K638" s="22">
        <v>18.18</v>
      </c>
      <c r="L638" s="22">
        <v>29.93</v>
      </c>
      <c r="O638" s="108">
        <f t="shared" si="18"/>
        <v>18.18</v>
      </c>
      <c r="P638" s="108">
        <f t="shared" si="19"/>
        <v>18.18</v>
      </c>
    </row>
    <row r="639" spans="1:16" x14ac:dyDescent="0.25">
      <c r="A639" t="s">
        <v>94</v>
      </c>
      <c r="B639" t="s">
        <v>95</v>
      </c>
      <c r="C639" s="1" t="s">
        <v>1375</v>
      </c>
      <c r="D639" t="s">
        <v>1376</v>
      </c>
      <c r="E639" s="22">
        <v>21.42</v>
      </c>
      <c r="F639" s="20">
        <v>44550</v>
      </c>
      <c r="G639" s="21">
        <v>1.4</v>
      </c>
      <c r="H639" s="22">
        <v>19.18</v>
      </c>
      <c r="I639" s="22">
        <v>19.18</v>
      </c>
      <c r="J639" s="22">
        <v>22.16</v>
      </c>
      <c r="K639" s="22">
        <v>23.94</v>
      </c>
      <c r="L639" s="22">
        <v>24.76</v>
      </c>
      <c r="O639" s="108">
        <f t="shared" si="18"/>
        <v>22.3736</v>
      </c>
      <c r="P639" s="108">
        <f t="shared" si="19"/>
        <v>23.085599999999999</v>
      </c>
    </row>
    <row r="640" spans="1:16" x14ac:dyDescent="0.25">
      <c r="A640" t="s">
        <v>94</v>
      </c>
      <c r="B640" t="s">
        <v>95</v>
      </c>
      <c r="C640" s="1" t="s">
        <v>1377</v>
      </c>
      <c r="D640" t="s">
        <v>1378</v>
      </c>
      <c r="E640" s="22">
        <v>19.850000000000001</v>
      </c>
      <c r="F640" s="20">
        <v>41290</v>
      </c>
      <c r="G640" s="21">
        <v>1.1000000000000001</v>
      </c>
      <c r="H640" s="22">
        <v>16</v>
      </c>
      <c r="I640" s="22">
        <v>17.100000000000001</v>
      </c>
      <c r="J640" s="22">
        <v>18.170000000000002</v>
      </c>
      <c r="K640" s="22">
        <v>21.85</v>
      </c>
      <c r="L640" s="22">
        <v>26.87</v>
      </c>
      <c r="O640" s="108">
        <f t="shared" si="18"/>
        <v>18.611600000000003</v>
      </c>
      <c r="P640" s="108">
        <f t="shared" si="19"/>
        <v>20.083600000000001</v>
      </c>
    </row>
    <row r="641" spans="1:16" x14ac:dyDescent="0.25">
      <c r="A641" t="s">
        <v>94</v>
      </c>
      <c r="B641" t="s">
        <v>95</v>
      </c>
      <c r="C641" s="1" t="s">
        <v>1379</v>
      </c>
      <c r="D641" t="s">
        <v>1380</v>
      </c>
      <c r="E641" s="22">
        <v>22.92</v>
      </c>
      <c r="F641" s="20">
        <v>47670</v>
      </c>
      <c r="G641" s="21">
        <v>1.9</v>
      </c>
      <c r="H641" s="22">
        <v>17.48</v>
      </c>
      <c r="I641" s="22">
        <v>18.989999999999998</v>
      </c>
      <c r="J641" s="22">
        <v>22.5</v>
      </c>
      <c r="K641" s="22">
        <v>25.41</v>
      </c>
      <c r="L641" s="22">
        <v>29.28</v>
      </c>
      <c r="O641" s="108">
        <f t="shared" si="18"/>
        <v>22.8492</v>
      </c>
      <c r="P641" s="108">
        <f t="shared" si="19"/>
        <v>24.013200000000001</v>
      </c>
    </row>
    <row r="642" spans="1:16" x14ac:dyDescent="0.25">
      <c r="A642" t="s">
        <v>94</v>
      </c>
      <c r="B642" t="s">
        <v>95</v>
      </c>
      <c r="C642" s="1" t="s">
        <v>1381</v>
      </c>
      <c r="D642" t="s">
        <v>1382</v>
      </c>
      <c r="E642" s="22">
        <v>32.549999999999997</v>
      </c>
      <c r="F642" s="20">
        <v>67700</v>
      </c>
      <c r="G642" s="21">
        <v>0.9</v>
      </c>
      <c r="H642" s="22">
        <v>23.21</v>
      </c>
      <c r="I642" s="22">
        <v>28.33</v>
      </c>
      <c r="J642" s="22">
        <v>32.590000000000003</v>
      </c>
      <c r="K642" s="22">
        <v>37.130000000000003</v>
      </c>
      <c r="L642" s="22">
        <v>40.89</v>
      </c>
      <c r="O642" s="108">
        <f t="shared" ref="O642:O705" si="20">_xlfn.PERCENTILE.INC((H642:L642),$W$1)</f>
        <v>33.134800000000006</v>
      </c>
      <c r="P642" s="108">
        <f t="shared" ref="P642:P705" si="21">_xlfn.PERCENTILE.INC((H642:L642),$X$1)</f>
        <v>34.950800000000001</v>
      </c>
    </row>
    <row r="643" spans="1:16" x14ac:dyDescent="0.25">
      <c r="A643" t="s">
        <v>94</v>
      </c>
      <c r="B643" t="s">
        <v>95</v>
      </c>
      <c r="C643" s="1" t="s">
        <v>1383</v>
      </c>
      <c r="D643" t="s">
        <v>1384</v>
      </c>
      <c r="E643" s="22">
        <v>29.47</v>
      </c>
      <c r="F643" s="20">
        <v>61300</v>
      </c>
      <c r="G643" s="21">
        <v>1.6</v>
      </c>
      <c r="H643" s="22">
        <v>20.78</v>
      </c>
      <c r="I643" s="22">
        <v>23.9</v>
      </c>
      <c r="J643" s="22">
        <v>28.52</v>
      </c>
      <c r="K643" s="22">
        <v>33.54</v>
      </c>
      <c r="L643" s="22">
        <v>38.49</v>
      </c>
      <c r="O643" s="108">
        <f t="shared" si="20"/>
        <v>29.122399999999999</v>
      </c>
      <c r="P643" s="108">
        <f t="shared" si="21"/>
        <v>31.130399999999998</v>
      </c>
    </row>
    <row r="644" spans="1:16" x14ac:dyDescent="0.25">
      <c r="A644" t="s">
        <v>94</v>
      </c>
      <c r="B644" t="s">
        <v>95</v>
      </c>
      <c r="C644" s="1" t="s">
        <v>1385</v>
      </c>
      <c r="D644" t="s">
        <v>1386</v>
      </c>
      <c r="E644" s="22">
        <v>23.02</v>
      </c>
      <c r="F644" s="20">
        <v>47890</v>
      </c>
      <c r="G644" s="21">
        <v>1.7</v>
      </c>
      <c r="H644" s="22">
        <v>17.03</v>
      </c>
      <c r="I644" s="22">
        <v>18.18</v>
      </c>
      <c r="J644" s="22">
        <v>22.69</v>
      </c>
      <c r="K644" s="22">
        <v>25.92</v>
      </c>
      <c r="L644" s="22">
        <v>29.48</v>
      </c>
      <c r="O644" s="108">
        <f t="shared" si="20"/>
        <v>23.0776</v>
      </c>
      <c r="P644" s="108">
        <f t="shared" si="21"/>
        <v>24.369600000000002</v>
      </c>
    </row>
    <row r="645" spans="1:16" x14ac:dyDescent="0.25">
      <c r="A645" t="s">
        <v>94</v>
      </c>
      <c r="B645" t="s">
        <v>95</v>
      </c>
      <c r="C645" s="1" t="s">
        <v>1387</v>
      </c>
      <c r="D645" t="s">
        <v>1388</v>
      </c>
      <c r="E645" s="22">
        <v>25.06</v>
      </c>
      <c r="F645" s="20">
        <v>52130</v>
      </c>
      <c r="G645" s="21">
        <v>1.8</v>
      </c>
      <c r="H645" s="22">
        <v>17.920000000000002</v>
      </c>
      <c r="I645" s="22">
        <v>19.760000000000002</v>
      </c>
      <c r="J645" s="22">
        <v>24.45</v>
      </c>
      <c r="K645" s="22">
        <v>27.99</v>
      </c>
      <c r="L645" s="22">
        <v>39.54</v>
      </c>
      <c r="O645" s="108">
        <f t="shared" si="20"/>
        <v>24.8748</v>
      </c>
      <c r="P645" s="108">
        <f t="shared" si="21"/>
        <v>26.290799999999997</v>
      </c>
    </row>
    <row r="646" spans="1:16" x14ac:dyDescent="0.25">
      <c r="A646" t="s">
        <v>94</v>
      </c>
      <c r="B646" t="s">
        <v>95</v>
      </c>
      <c r="C646" s="1" t="s">
        <v>1389</v>
      </c>
      <c r="D646" t="s">
        <v>1390</v>
      </c>
      <c r="E646" s="22">
        <v>24.3</v>
      </c>
      <c r="F646" s="20">
        <v>50550</v>
      </c>
      <c r="G646" s="21">
        <v>12.8</v>
      </c>
      <c r="H646" s="22">
        <v>16.29</v>
      </c>
      <c r="I646" s="22">
        <v>17.41</v>
      </c>
      <c r="J646" s="22">
        <v>26.62</v>
      </c>
      <c r="K646" s="22">
        <v>30.01</v>
      </c>
      <c r="L646" s="22">
        <v>32.909999999999997</v>
      </c>
      <c r="O646" s="108">
        <f t="shared" si="20"/>
        <v>27.026800000000001</v>
      </c>
      <c r="P646" s="108">
        <f t="shared" si="21"/>
        <v>28.382800000000003</v>
      </c>
    </row>
    <row r="647" spans="1:16" x14ac:dyDescent="0.25">
      <c r="A647" t="s">
        <v>94</v>
      </c>
      <c r="B647" t="s">
        <v>95</v>
      </c>
      <c r="C647" s="1" t="s">
        <v>1391</v>
      </c>
      <c r="D647" t="s">
        <v>1392</v>
      </c>
      <c r="E647" s="22">
        <v>21.08</v>
      </c>
      <c r="F647" s="20">
        <v>43850</v>
      </c>
      <c r="G647" s="21">
        <v>2.6</v>
      </c>
      <c r="H647" s="22">
        <v>16.59</v>
      </c>
      <c r="I647" s="22">
        <v>17.7</v>
      </c>
      <c r="J647" s="22">
        <v>19.5</v>
      </c>
      <c r="K647" s="22">
        <v>22.84</v>
      </c>
      <c r="L647" s="22">
        <v>28.75</v>
      </c>
      <c r="O647" s="108">
        <f t="shared" si="20"/>
        <v>19.9008</v>
      </c>
      <c r="P647" s="108">
        <f t="shared" si="21"/>
        <v>21.236799999999999</v>
      </c>
    </row>
    <row r="648" spans="1:16" x14ac:dyDescent="0.25">
      <c r="A648" t="s">
        <v>94</v>
      </c>
      <c r="B648" t="s">
        <v>95</v>
      </c>
      <c r="C648" s="1" t="s">
        <v>1393</v>
      </c>
      <c r="D648" t="s">
        <v>1394</v>
      </c>
      <c r="E648" s="22">
        <v>24.94</v>
      </c>
      <c r="F648" s="20">
        <v>51870</v>
      </c>
      <c r="G648" s="21">
        <v>3.4</v>
      </c>
      <c r="H648" s="22">
        <v>21.99</v>
      </c>
      <c r="I648" s="22">
        <v>23.1</v>
      </c>
      <c r="J648" s="22">
        <v>24.82</v>
      </c>
      <c r="K648" s="22">
        <v>25.07</v>
      </c>
      <c r="L648" s="22">
        <v>27.09</v>
      </c>
      <c r="O648" s="108">
        <f t="shared" si="20"/>
        <v>24.85</v>
      </c>
      <c r="P648" s="108">
        <f t="shared" si="21"/>
        <v>24.95</v>
      </c>
    </row>
    <row r="649" spans="1:16" x14ac:dyDescent="0.25">
      <c r="A649" t="s">
        <v>94</v>
      </c>
      <c r="B649" t="s">
        <v>95</v>
      </c>
      <c r="C649" s="1" t="s">
        <v>1395</v>
      </c>
      <c r="D649" t="s">
        <v>1396</v>
      </c>
      <c r="E649" s="22">
        <v>26.15</v>
      </c>
      <c r="F649" s="20">
        <v>54380</v>
      </c>
      <c r="G649" s="21">
        <v>7.2</v>
      </c>
      <c r="H649" s="22">
        <v>19.32</v>
      </c>
      <c r="I649" s="22">
        <v>19.97</v>
      </c>
      <c r="J649" s="22">
        <v>25.28</v>
      </c>
      <c r="K649" s="22">
        <v>26.98</v>
      </c>
      <c r="L649" s="22">
        <v>40.83</v>
      </c>
      <c r="O649" s="108">
        <f t="shared" si="20"/>
        <v>25.484000000000002</v>
      </c>
      <c r="P649" s="108">
        <f t="shared" si="21"/>
        <v>26.164000000000001</v>
      </c>
    </row>
    <row r="650" spans="1:16" x14ac:dyDescent="0.25">
      <c r="A650" t="s">
        <v>94</v>
      </c>
      <c r="B650" t="s">
        <v>95</v>
      </c>
      <c r="C650" s="1" t="s">
        <v>1397</v>
      </c>
      <c r="D650" t="s">
        <v>1398</v>
      </c>
      <c r="E650" s="22">
        <v>26.02</v>
      </c>
      <c r="F650" s="20">
        <v>54130</v>
      </c>
      <c r="G650" s="21">
        <v>3.6</v>
      </c>
      <c r="H650" s="22">
        <v>17.79</v>
      </c>
      <c r="I650" s="22">
        <v>22.46</v>
      </c>
      <c r="J650" s="22">
        <v>25.28</v>
      </c>
      <c r="K650" s="22">
        <v>29.87</v>
      </c>
      <c r="L650" s="22">
        <v>35.06</v>
      </c>
      <c r="O650" s="108">
        <f t="shared" si="20"/>
        <v>25.8308</v>
      </c>
      <c r="P650" s="108">
        <f t="shared" si="21"/>
        <v>27.666800000000002</v>
      </c>
    </row>
    <row r="651" spans="1:16" x14ac:dyDescent="0.25">
      <c r="A651" t="s">
        <v>94</v>
      </c>
      <c r="B651" t="s">
        <v>95</v>
      </c>
      <c r="C651" s="1" t="s">
        <v>1399</v>
      </c>
      <c r="D651" t="s">
        <v>1400</v>
      </c>
      <c r="E651" s="22">
        <v>24.29</v>
      </c>
      <c r="F651" s="20">
        <v>50520</v>
      </c>
      <c r="G651" s="21">
        <v>1.5</v>
      </c>
      <c r="H651" s="22">
        <v>17.61</v>
      </c>
      <c r="I651" s="22">
        <v>20.28</v>
      </c>
      <c r="J651" s="22">
        <v>23.27</v>
      </c>
      <c r="K651" s="22">
        <v>28.33</v>
      </c>
      <c r="L651" s="22">
        <v>30.87</v>
      </c>
      <c r="O651" s="108">
        <f t="shared" si="20"/>
        <v>23.877199999999998</v>
      </c>
      <c r="P651" s="108">
        <f t="shared" si="21"/>
        <v>25.901199999999999</v>
      </c>
    </row>
    <row r="652" spans="1:16" x14ac:dyDescent="0.25">
      <c r="A652" t="s">
        <v>94</v>
      </c>
      <c r="B652" t="s">
        <v>95</v>
      </c>
      <c r="C652" s="1" t="s">
        <v>1401</v>
      </c>
      <c r="D652" t="s">
        <v>1402</v>
      </c>
      <c r="E652" s="22">
        <v>21.27</v>
      </c>
      <c r="F652" s="20">
        <v>44250</v>
      </c>
      <c r="G652" s="21">
        <v>4.2</v>
      </c>
      <c r="H652" s="22">
        <v>16.12</v>
      </c>
      <c r="I652" s="22">
        <v>17.41</v>
      </c>
      <c r="J652" s="22">
        <v>20.25</v>
      </c>
      <c r="K652" s="22">
        <v>23.56</v>
      </c>
      <c r="L652" s="22">
        <v>27.85</v>
      </c>
      <c r="O652" s="108">
        <f t="shared" si="20"/>
        <v>20.647200000000002</v>
      </c>
      <c r="P652" s="108">
        <f t="shared" si="21"/>
        <v>21.9712</v>
      </c>
    </row>
    <row r="653" spans="1:16" x14ac:dyDescent="0.25">
      <c r="A653" t="s">
        <v>94</v>
      </c>
      <c r="B653" t="s">
        <v>95</v>
      </c>
      <c r="C653" s="1" t="s">
        <v>1403</v>
      </c>
      <c r="D653" t="s">
        <v>1404</v>
      </c>
      <c r="E653" s="22">
        <v>17.059999999999999</v>
      </c>
      <c r="F653" s="20">
        <v>35490</v>
      </c>
      <c r="G653" s="21">
        <v>1.2</v>
      </c>
      <c r="H653" s="22">
        <v>15</v>
      </c>
      <c r="I653" s="22">
        <v>15.67</v>
      </c>
      <c r="J653" s="22">
        <v>16.559999999999999</v>
      </c>
      <c r="K653" s="22">
        <v>17.350000000000001</v>
      </c>
      <c r="L653" s="22">
        <v>19.48</v>
      </c>
      <c r="O653" s="108">
        <f t="shared" si="20"/>
        <v>16.654799999999998</v>
      </c>
      <c r="P653" s="108">
        <f t="shared" si="21"/>
        <v>16.970800000000001</v>
      </c>
    </row>
    <row r="654" spans="1:16" x14ac:dyDescent="0.25">
      <c r="A654" t="s">
        <v>94</v>
      </c>
      <c r="B654" t="s">
        <v>95</v>
      </c>
      <c r="C654" s="1" t="s">
        <v>1405</v>
      </c>
      <c r="D654" t="s">
        <v>1406</v>
      </c>
      <c r="E654" s="22">
        <v>19.93</v>
      </c>
      <c r="F654" s="20">
        <v>41440</v>
      </c>
      <c r="G654" s="21">
        <v>5.2</v>
      </c>
      <c r="H654" s="22">
        <v>15.71</v>
      </c>
      <c r="I654" s="22">
        <v>17.38</v>
      </c>
      <c r="J654" s="22">
        <v>18.62</v>
      </c>
      <c r="K654" s="22">
        <v>23.48</v>
      </c>
      <c r="L654" s="22">
        <v>23.48</v>
      </c>
      <c r="O654" s="108">
        <f t="shared" si="20"/>
        <v>19.203200000000002</v>
      </c>
      <c r="P654" s="108">
        <f t="shared" si="21"/>
        <v>21.147200000000002</v>
      </c>
    </row>
    <row r="655" spans="1:16" x14ac:dyDescent="0.25">
      <c r="A655" t="s">
        <v>94</v>
      </c>
      <c r="B655" t="s">
        <v>95</v>
      </c>
      <c r="C655" s="1" t="s">
        <v>1407</v>
      </c>
      <c r="D655" t="s">
        <v>1408</v>
      </c>
      <c r="E655" s="22">
        <v>19.09</v>
      </c>
      <c r="F655" s="20">
        <v>39700</v>
      </c>
      <c r="G655" s="21">
        <v>1.1000000000000001</v>
      </c>
      <c r="H655" s="22">
        <v>15.4</v>
      </c>
      <c r="I655" s="22">
        <v>16.27</v>
      </c>
      <c r="J655" s="22">
        <v>17.89</v>
      </c>
      <c r="K655" s="22">
        <v>21.85</v>
      </c>
      <c r="L655" s="22">
        <v>24.57</v>
      </c>
      <c r="O655" s="108">
        <f t="shared" si="20"/>
        <v>18.365200000000002</v>
      </c>
      <c r="P655" s="108">
        <f t="shared" si="21"/>
        <v>19.949200000000001</v>
      </c>
    </row>
    <row r="656" spans="1:16" x14ac:dyDescent="0.25">
      <c r="A656" t="s">
        <v>94</v>
      </c>
      <c r="B656" t="s">
        <v>95</v>
      </c>
      <c r="C656" s="1" t="s">
        <v>1409</v>
      </c>
      <c r="D656" t="s">
        <v>1410</v>
      </c>
      <c r="E656" s="22">
        <v>20.51</v>
      </c>
      <c r="F656" s="20">
        <v>42660</v>
      </c>
      <c r="G656" s="21">
        <v>5.2</v>
      </c>
      <c r="H656" s="22">
        <v>15.24</v>
      </c>
      <c r="I656" s="22">
        <v>16.59</v>
      </c>
      <c r="J656" s="22">
        <v>21.57</v>
      </c>
      <c r="K656" s="22">
        <v>23.77</v>
      </c>
      <c r="L656" s="22">
        <v>26.56</v>
      </c>
      <c r="O656" s="108">
        <f t="shared" si="20"/>
        <v>21.834</v>
      </c>
      <c r="P656" s="108">
        <f t="shared" si="21"/>
        <v>22.713999999999999</v>
      </c>
    </row>
    <row r="657" spans="1:16" x14ac:dyDescent="0.25">
      <c r="A657" t="s">
        <v>94</v>
      </c>
      <c r="B657" t="s">
        <v>95</v>
      </c>
      <c r="C657" s="1" t="s">
        <v>1411</v>
      </c>
      <c r="D657" t="s">
        <v>1412</v>
      </c>
      <c r="E657" s="22">
        <v>18.43</v>
      </c>
      <c r="F657" s="20">
        <v>38330</v>
      </c>
      <c r="G657" s="21">
        <v>6.2</v>
      </c>
      <c r="H657" s="22">
        <v>15.97</v>
      </c>
      <c r="I657" s="22">
        <v>17.059999999999999</v>
      </c>
      <c r="J657" s="22">
        <v>17.07</v>
      </c>
      <c r="K657" s="22">
        <v>17.57</v>
      </c>
      <c r="L657" s="22">
        <v>25.03</v>
      </c>
      <c r="O657" s="108">
        <f t="shared" si="20"/>
        <v>17.13</v>
      </c>
      <c r="P657" s="108">
        <f t="shared" si="21"/>
        <v>17.330000000000002</v>
      </c>
    </row>
    <row r="658" spans="1:16" x14ac:dyDescent="0.25">
      <c r="A658" t="s">
        <v>94</v>
      </c>
      <c r="B658" t="s">
        <v>95</v>
      </c>
      <c r="C658" s="1" t="s">
        <v>1413</v>
      </c>
      <c r="D658" t="s">
        <v>1414</v>
      </c>
      <c r="E658" s="22">
        <v>21.07</v>
      </c>
      <c r="F658" s="20">
        <v>43830</v>
      </c>
      <c r="G658" s="21">
        <v>3.9</v>
      </c>
      <c r="H658" s="22">
        <v>18.96</v>
      </c>
      <c r="I658" s="22">
        <v>21.27</v>
      </c>
      <c r="J658" s="22">
        <v>21.27</v>
      </c>
      <c r="K658" s="22">
        <v>21.27</v>
      </c>
      <c r="L658" s="22">
        <v>22.06</v>
      </c>
      <c r="O658" s="108">
        <f t="shared" si="20"/>
        <v>21.27</v>
      </c>
      <c r="P658" s="108">
        <f t="shared" si="21"/>
        <v>21.27</v>
      </c>
    </row>
    <row r="659" spans="1:16" x14ac:dyDescent="0.25">
      <c r="A659" t="s">
        <v>94</v>
      </c>
      <c r="B659" t="s">
        <v>95</v>
      </c>
      <c r="C659" s="1" t="s">
        <v>1415</v>
      </c>
      <c r="D659" t="s">
        <v>1416</v>
      </c>
      <c r="E659" s="22">
        <v>22.73</v>
      </c>
      <c r="F659" s="20">
        <v>47270</v>
      </c>
      <c r="G659" s="21">
        <v>5.0999999999999996</v>
      </c>
      <c r="H659" s="22">
        <v>19.63</v>
      </c>
      <c r="I659" s="22">
        <v>21.26</v>
      </c>
      <c r="J659" s="22">
        <v>22.57</v>
      </c>
      <c r="K659" s="22">
        <v>24.34</v>
      </c>
      <c r="L659" s="22">
        <v>24.42</v>
      </c>
      <c r="O659" s="108">
        <f t="shared" si="20"/>
        <v>22.782399999999999</v>
      </c>
      <c r="P659" s="108">
        <f t="shared" si="21"/>
        <v>23.490400000000001</v>
      </c>
    </row>
    <row r="660" spans="1:16" x14ac:dyDescent="0.25">
      <c r="A660" t="s">
        <v>94</v>
      </c>
      <c r="B660" t="s">
        <v>95</v>
      </c>
      <c r="C660" s="1" t="s">
        <v>1417</v>
      </c>
      <c r="D660" t="s">
        <v>1418</v>
      </c>
      <c r="E660" s="22">
        <v>19.989999999999998</v>
      </c>
      <c r="F660" s="20">
        <v>41580</v>
      </c>
      <c r="G660" s="21">
        <v>1.8</v>
      </c>
      <c r="H660" s="22">
        <v>17.22</v>
      </c>
      <c r="I660" s="22">
        <v>18.100000000000001</v>
      </c>
      <c r="J660" s="22">
        <v>18.940000000000001</v>
      </c>
      <c r="K660" s="22">
        <v>20.45</v>
      </c>
      <c r="L660" s="22">
        <v>24.21</v>
      </c>
      <c r="O660" s="108">
        <f t="shared" si="20"/>
        <v>19.121200000000002</v>
      </c>
      <c r="P660" s="108">
        <f t="shared" si="21"/>
        <v>19.725200000000001</v>
      </c>
    </row>
    <row r="661" spans="1:16" x14ac:dyDescent="0.25">
      <c r="A661" t="s">
        <v>94</v>
      </c>
      <c r="B661" t="s">
        <v>95</v>
      </c>
      <c r="C661" s="1" t="s">
        <v>1419</v>
      </c>
      <c r="D661" t="s">
        <v>1420</v>
      </c>
      <c r="E661" s="22">
        <v>18.48</v>
      </c>
      <c r="F661" s="20">
        <v>38430</v>
      </c>
      <c r="G661" s="21">
        <v>8.4</v>
      </c>
      <c r="H661" s="22">
        <v>17.84</v>
      </c>
      <c r="I661" s="22">
        <v>17.93</v>
      </c>
      <c r="J661" s="22">
        <v>18.07</v>
      </c>
      <c r="K661" s="22">
        <v>18.66</v>
      </c>
      <c r="L661" s="22">
        <v>19.940000000000001</v>
      </c>
      <c r="O661" s="108">
        <f t="shared" si="20"/>
        <v>18.140799999999999</v>
      </c>
      <c r="P661" s="108">
        <f t="shared" si="21"/>
        <v>18.376799999999999</v>
      </c>
    </row>
    <row r="662" spans="1:16" x14ac:dyDescent="0.25">
      <c r="A662" t="s">
        <v>94</v>
      </c>
      <c r="B662" t="s">
        <v>95</v>
      </c>
      <c r="C662" s="1" t="s">
        <v>1421</v>
      </c>
      <c r="D662" t="s">
        <v>1422</v>
      </c>
      <c r="E662" s="22">
        <v>19.22</v>
      </c>
      <c r="F662" s="20">
        <v>39980</v>
      </c>
      <c r="G662" s="21">
        <v>2.2999999999999998</v>
      </c>
      <c r="H662" s="22">
        <v>16.96</v>
      </c>
      <c r="I662" s="22">
        <v>18.34</v>
      </c>
      <c r="J662" s="22">
        <v>19.28</v>
      </c>
      <c r="K662" s="22">
        <v>19.28</v>
      </c>
      <c r="L662" s="22">
        <v>22.57</v>
      </c>
      <c r="O662" s="108">
        <f t="shared" si="20"/>
        <v>19.28</v>
      </c>
      <c r="P662" s="108">
        <f t="shared" si="21"/>
        <v>19.28</v>
      </c>
    </row>
    <row r="663" spans="1:16" x14ac:dyDescent="0.25">
      <c r="A663" t="s">
        <v>94</v>
      </c>
      <c r="B663" t="s">
        <v>95</v>
      </c>
      <c r="C663" s="1" t="s">
        <v>1423</v>
      </c>
      <c r="D663" t="s">
        <v>1424</v>
      </c>
      <c r="E663" s="22">
        <v>26.64</v>
      </c>
      <c r="F663" s="20">
        <v>55410</v>
      </c>
      <c r="G663" s="21">
        <v>7.7</v>
      </c>
      <c r="H663" s="22">
        <v>18.22</v>
      </c>
      <c r="I663" s="22">
        <v>22.54</v>
      </c>
      <c r="J663" s="22">
        <v>28.01</v>
      </c>
      <c r="K663" s="22">
        <v>30.28</v>
      </c>
      <c r="L663" s="22">
        <v>30.28</v>
      </c>
      <c r="O663" s="108">
        <f t="shared" si="20"/>
        <v>28.282400000000003</v>
      </c>
      <c r="P663" s="108">
        <f t="shared" si="21"/>
        <v>29.1904</v>
      </c>
    </row>
    <row r="664" spans="1:16" x14ac:dyDescent="0.25">
      <c r="A664" t="s">
        <v>94</v>
      </c>
      <c r="B664" t="s">
        <v>95</v>
      </c>
      <c r="C664" s="1" t="s">
        <v>1425</v>
      </c>
      <c r="D664" t="s">
        <v>1426</v>
      </c>
      <c r="E664" s="22">
        <v>23.84</v>
      </c>
      <c r="F664" s="20">
        <v>49590</v>
      </c>
      <c r="G664" s="21">
        <v>3.4</v>
      </c>
      <c r="H664" s="22">
        <v>17.87</v>
      </c>
      <c r="I664" s="22">
        <v>19.41</v>
      </c>
      <c r="J664" s="22">
        <v>21.46</v>
      </c>
      <c r="K664" s="22">
        <v>29</v>
      </c>
      <c r="L664" s="22">
        <v>30.05</v>
      </c>
      <c r="O664" s="108">
        <f t="shared" si="20"/>
        <v>22.364800000000002</v>
      </c>
      <c r="P664" s="108">
        <f t="shared" si="21"/>
        <v>25.380800000000001</v>
      </c>
    </row>
    <row r="665" spans="1:16" x14ac:dyDescent="0.25">
      <c r="A665" t="s">
        <v>94</v>
      </c>
      <c r="B665" t="s">
        <v>95</v>
      </c>
      <c r="C665" s="1" t="s">
        <v>1427</v>
      </c>
      <c r="D665" t="s">
        <v>1428</v>
      </c>
      <c r="E665" s="22">
        <v>21.13</v>
      </c>
      <c r="F665" s="20">
        <v>43950</v>
      </c>
      <c r="G665" s="21">
        <v>5.4</v>
      </c>
      <c r="H665" s="22">
        <v>15.78</v>
      </c>
      <c r="I665" s="22">
        <v>16.47</v>
      </c>
      <c r="J665" s="22">
        <v>17.13</v>
      </c>
      <c r="K665" s="22">
        <v>26.18</v>
      </c>
      <c r="L665" s="22">
        <v>29.67</v>
      </c>
      <c r="O665" s="108">
        <f t="shared" si="20"/>
        <v>18.216000000000001</v>
      </c>
      <c r="P665" s="108">
        <f t="shared" si="21"/>
        <v>21.835999999999999</v>
      </c>
    </row>
    <row r="666" spans="1:16" x14ac:dyDescent="0.25">
      <c r="A666" t="s">
        <v>94</v>
      </c>
      <c r="B666" t="s">
        <v>95</v>
      </c>
      <c r="C666" s="1" t="s">
        <v>1429</v>
      </c>
      <c r="D666" t="s">
        <v>1430</v>
      </c>
      <c r="E666" s="22">
        <v>26.54</v>
      </c>
      <c r="F666" s="20">
        <v>55210</v>
      </c>
      <c r="G666" s="21">
        <v>2</v>
      </c>
      <c r="H666" s="22">
        <v>18.68</v>
      </c>
      <c r="I666" s="22">
        <v>22.36</v>
      </c>
      <c r="J666" s="22">
        <v>25.4</v>
      </c>
      <c r="K666" s="22">
        <v>29.1</v>
      </c>
      <c r="L666" s="22">
        <v>37.18</v>
      </c>
      <c r="O666" s="108">
        <f t="shared" si="20"/>
        <v>25.843999999999998</v>
      </c>
      <c r="P666" s="108">
        <f t="shared" si="21"/>
        <v>27.324000000000002</v>
      </c>
    </row>
    <row r="667" spans="1:16" x14ac:dyDescent="0.25">
      <c r="A667" t="s">
        <v>94</v>
      </c>
      <c r="B667" t="s">
        <v>95</v>
      </c>
      <c r="C667" s="1" t="s">
        <v>1431</v>
      </c>
      <c r="D667" t="s">
        <v>1432</v>
      </c>
      <c r="E667" s="22">
        <v>28.78</v>
      </c>
      <c r="F667" s="20">
        <v>59860</v>
      </c>
      <c r="G667" s="21">
        <v>4.4000000000000004</v>
      </c>
      <c r="H667" s="22">
        <v>21.73</v>
      </c>
      <c r="I667" s="22">
        <v>26.87</v>
      </c>
      <c r="J667" s="22">
        <v>28.99</v>
      </c>
      <c r="K667" s="22">
        <v>33.15</v>
      </c>
      <c r="L667" s="22">
        <v>33.729999999999997</v>
      </c>
      <c r="O667" s="108">
        <f t="shared" si="20"/>
        <v>29.4892</v>
      </c>
      <c r="P667" s="108">
        <f t="shared" si="21"/>
        <v>31.153199999999998</v>
      </c>
    </row>
    <row r="668" spans="1:16" x14ac:dyDescent="0.25">
      <c r="A668" t="s">
        <v>94</v>
      </c>
      <c r="B668" t="s">
        <v>95</v>
      </c>
      <c r="C668" s="1" t="s">
        <v>1433</v>
      </c>
      <c r="D668" t="s">
        <v>1434</v>
      </c>
      <c r="E668" s="22">
        <v>22.68</v>
      </c>
      <c r="F668" s="20">
        <v>47180</v>
      </c>
      <c r="G668" s="21">
        <v>4.5</v>
      </c>
      <c r="H668" s="22">
        <v>17.78</v>
      </c>
      <c r="I668" s="22">
        <v>18.37</v>
      </c>
      <c r="J668" s="22">
        <v>22.5</v>
      </c>
      <c r="K668" s="22">
        <v>25.72</v>
      </c>
      <c r="L668" s="22">
        <v>27.74</v>
      </c>
      <c r="O668" s="108">
        <f t="shared" si="20"/>
        <v>22.886400000000002</v>
      </c>
      <c r="P668" s="108">
        <f t="shared" si="21"/>
        <v>24.174399999999999</v>
      </c>
    </row>
    <row r="669" spans="1:16" x14ac:dyDescent="0.25">
      <c r="A669" t="s">
        <v>94</v>
      </c>
      <c r="B669" t="s">
        <v>95</v>
      </c>
      <c r="C669" s="1" t="s">
        <v>1435</v>
      </c>
      <c r="D669" t="s">
        <v>1436</v>
      </c>
      <c r="E669" s="22">
        <v>21.38</v>
      </c>
      <c r="F669" s="20">
        <v>44470</v>
      </c>
      <c r="G669" s="21">
        <v>3.1</v>
      </c>
      <c r="H669" s="22">
        <v>17.100000000000001</v>
      </c>
      <c r="I669" s="22">
        <v>17.61</v>
      </c>
      <c r="J669" s="22">
        <v>19.690000000000001</v>
      </c>
      <c r="K669" s="22">
        <v>23.55</v>
      </c>
      <c r="L669" s="22">
        <v>29.08</v>
      </c>
      <c r="O669" s="108">
        <f t="shared" si="20"/>
        <v>20.153200000000002</v>
      </c>
      <c r="P669" s="108">
        <f t="shared" si="21"/>
        <v>21.697200000000002</v>
      </c>
    </row>
    <row r="670" spans="1:16" x14ac:dyDescent="0.25">
      <c r="A670" t="s">
        <v>94</v>
      </c>
      <c r="B670" t="s">
        <v>95</v>
      </c>
      <c r="C670" s="1" t="s">
        <v>1437</v>
      </c>
      <c r="D670" t="s">
        <v>1438</v>
      </c>
      <c r="E670" s="22">
        <v>42.82</v>
      </c>
      <c r="F670" s="20">
        <v>89070</v>
      </c>
      <c r="G670" s="21">
        <v>6.2</v>
      </c>
      <c r="H670" s="22">
        <v>24.44</v>
      </c>
      <c r="I670" s="22">
        <v>30.28</v>
      </c>
      <c r="J670" s="22">
        <v>46.58</v>
      </c>
      <c r="K670" s="22">
        <v>50.57</v>
      </c>
      <c r="L670" s="22">
        <v>57.32</v>
      </c>
      <c r="O670" s="108">
        <f t="shared" si="20"/>
        <v>47.058799999999998</v>
      </c>
      <c r="P670" s="108">
        <f t="shared" si="21"/>
        <v>48.654800000000002</v>
      </c>
    </row>
    <row r="671" spans="1:16" x14ac:dyDescent="0.25">
      <c r="A671" t="s">
        <v>94</v>
      </c>
      <c r="B671" t="s">
        <v>95</v>
      </c>
      <c r="C671" s="1" t="s">
        <v>1439</v>
      </c>
      <c r="D671" t="s">
        <v>1440</v>
      </c>
      <c r="E671" s="22">
        <v>35.42</v>
      </c>
      <c r="F671" s="20">
        <v>73670</v>
      </c>
      <c r="G671" s="21">
        <v>1.1000000000000001</v>
      </c>
      <c r="H671" s="22">
        <v>24.89</v>
      </c>
      <c r="I671" s="22">
        <v>30.49</v>
      </c>
      <c r="J671" s="22">
        <v>35.159999999999997</v>
      </c>
      <c r="K671" s="22">
        <v>40.24</v>
      </c>
      <c r="L671" s="22">
        <v>46.44</v>
      </c>
      <c r="O671" s="108">
        <f t="shared" si="20"/>
        <v>35.769599999999997</v>
      </c>
      <c r="P671" s="108">
        <f t="shared" si="21"/>
        <v>37.801600000000001</v>
      </c>
    </row>
    <row r="672" spans="1:16" x14ac:dyDescent="0.25">
      <c r="A672" t="s">
        <v>94</v>
      </c>
      <c r="B672" t="s">
        <v>95</v>
      </c>
      <c r="C672" s="1" t="s">
        <v>1441</v>
      </c>
      <c r="D672" t="s">
        <v>1442</v>
      </c>
      <c r="E672" s="22">
        <v>32.44</v>
      </c>
      <c r="F672" s="20">
        <v>67470</v>
      </c>
      <c r="G672" s="21">
        <v>1.1000000000000001</v>
      </c>
      <c r="H672" s="22">
        <v>22.71</v>
      </c>
      <c r="I672" s="22">
        <v>28.28</v>
      </c>
      <c r="J672" s="22">
        <v>30.93</v>
      </c>
      <c r="K672" s="22">
        <v>36.11</v>
      </c>
      <c r="L672" s="22">
        <v>40.26</v>
      </c>
      <c r="O672" s="108">
        <f t="shared" si="20"/>
        <v>31.551600000000001</v>
      </c>
      <c r="P672" s="108">
        <f t="shared" si="21"/>
        <v>33.623599999999996</v>
      </c>
    </row>
    <row r="673" spans="1:16" x14ac:dyDescent="0.25">
      <c r="A673" t="s">
        <v>94</v>
      </c>
      <c r="B673" t="s">
        <v>95</v>
      </c>
      <c r="C673" s="1" t="s">
        <v>1443</v>
      </c>
      <c r="D673" t="s">
        <v>1444</v>
      </c>
      <c r="E673" s="22">
        <v>34.43</v>
      </c>
      <c r="F673" s="20">
        <v>71620</v>
      </c>
      <c r="G673" s="21">
        <v>1.1000000000000001</v>
      </c>
      <c r="H673" s="22">
        <v>26.17</v>
      </c>
      <c r="I673" s="22">
        <v>28.74</v>
      </c>
      <c r="J673" s="22">
        <v>28.77</v>
      </c>
      <c r="K673" s="22">
        <v>39.08</v>
      </c>
      <c r="L673" s="22">
        <v>47.67</v>
      </c>
      <c r="O673" s="108">
        <f t="shared" si="20"/>
        <v>30.007200000000001</v>
      </c>
      <c r="P673" s="108">
        <f t="shared" si="21"/>
        <v>34.1312</v>
      </c>
    </row>
    <row r="674" spans="1:16" x14ac:dyDescent="0.25">
      <c r="A674" t="s">
        <v>94</v>
      </c>
      <c r="B674" t="s">
        <v>95</v>
      </c>
      <c r="C674" s="1" t="s">
        <v>1445</v>
      </c>
      <c r="D674" t="s">
        <v>1446</v>
      </c>
      <c r="E674" s="22">
        <v>27.67</v>
      </c>
      <c r="F674" s="20">
        <v>57550</v>
      </c>
      <c r="G674" s="21">
        <v>2.2999999999999998</v>
      </c>
      <c r="H674" s="22">
        <v>18.97</v>
      </c>
      <c r="I674" s="22">
        <v>22.44</v>
      </c>
      <c r="J674" s="22">
        <v>26.68</v>
      </c>
      <c r="K674" s="22">
        <v>30.84</v>
      </c>
      <c r="L674" s="22">
        <v>39.36</v>
      </c>
      <c r="O674" s="108">
        <f t="shared" si="20"/>
        <v>27.179200000000002</v>
      </c>
      <c r="P674" s="108">
        <f t="shared" si="21"/>
        <v>28.8432</v>
      </c>
    </row>
    <row r="675" spans="1:16" x14ac:dyDescent="0.25">
      <c r="A675" t="s">
        <v>94</v>
      </c>
      <c r="B675" t="s">
        <v>95</v>
      </c>
      <c r="C675" s="1" t="s">
        <v>1447</v>
      </c>
      <c r="D675" t="s">
        <v>1448</v>
      </c>
      <c r="E675" s="22">
        <v>21.95</v>
      </c>
      <c r="F675" s="20">
        <v>45650</v>
      </c>
      <c r="G675" s="21">
        <v>1.9</v>
      </c>
      <c r="H675" s="22">
        <v>15.59</v>
      </c>
      <c r="I675" s="22">
        <v>17.399999999999999</v>
      </c>
      <c r="J675" s="22">
        <v>21.3</v>
      </c>
      <c r="K675" s="22">
        <v>23.55</v>
      </c>
      <c r="L675" s="22">
        <v>30</v>
      </c>
      <c r="O675" s="108">
        <f t="shared" si="20"/>
        <v>21.57</v>
      </c>
      <c r="P675" s="108">
        <f t="shared" si="21"/>
        <v>22.47</v>
      </c>
    </row>
    <row r="676" spans="1:16" x14ac:dyDescent="0.25">
      <c r="A676" t="s">
        <v>94</v>
      </c>
      <c r="B676" t="s">
        <v>95</v>
      </c>
      <c r="C676" s="1" t="s">
        <v>1449</v>
      </c>
      <c r="D676" t="s">
        <v>1450</v>
      </c>
      <c r="E676" s="22">
        <v>26.61</v>
      </c>
      <c r="F676" s="20">
        <v>55340</v>
      </c>
      <c r="G676" s="21">
        <v>2.8</v>
      </c>
      <c r="H676" s="22">
        <v>19.440000000000001</v>
      </c>
      <c r="I676" s="22">
        <v>22.42</v>
      </c>
      <c r="J676" s="22">
        <v>26.08</v>
      </c>
      <c r="K676" s="22">
        <v>30.59</v>
      </c>
      <c r="L676" s="22">
        <v>33.07</v>
      </c>
      <c r="O676" s="108">
        <f t="shared" si="20"/>
        <v>26.621199999999998</v>
      </c>
      <c r="P676" s="108">
        <f t="shared" si="21"/>
        <v>28.4252</v>
      </c>
    </row>
    <row r="677" spans="1:16" x14ac:dyDescent="0.25">
      <c r="A677" t="s">
        <v>94</v>
      </c>
      <c r="B677" t="s">
        <v>95</v>
      </c>
      <c r="C677" s="1" t="s">
        <v>1451</v>
      </c>
      <c r="D677" t="s">
        <v>1452</v>
      </c>
      <c r="E677" s="22">
        <v>22.29</v>
      </c>
      <c r="F677" s="20">
        <v>46370</v>
      </c>
      <c r="G677" s="21">
        <v>3.8</v>
      </c>
      <c r="H677" s="22">
        <v>17.399999999999999</v>
      </c>
      <c r="I677" s="22">
        <v>18.920000000000002</v>
      </c>
      <c r="J677" s="22">
        <v>20.329999999999998</v>
      </c>
      <c r="K677" s="22">
        <v>27.75</v>
      </c>
      <c r="L677" s="22">
        <v>29.13</v>
      </c>
      <c r="O677" s="108">
        <f t="shared" si="20"/>
        <v>21.220399999999998</v>
      </c>
      <c r="P677" s="108">
        <f t="shared" si="21"/>
        <v>24.188399999999998</v>
      </c>
    </row>
    <row r="678" spans="1:16" x14ac:dyDescent="0.25">
      <c r="A678" t="s">
        <v>94</v>
      </c>
      <c r="B678" t="s">
        <v>95</v>
      </c>
      <c r="C678" s="1" t="s">
        <v>1453</v>
      </c>
      <c r="D678" t="s">
        <v>1454</v>
      </c>
      <c r="E678" s="22">
        <v>25.31</v>
      </c>
      <c r="F678" s="20">
        <v>52650</v>
      </c>
      <c r="G678" s="21">
        <v>2</v>
      </c>
      <c r="H678" s="22">
        <v>19.48</v>
      </c>
      <c r="I678" s="22">
        <v>20.2</v>
      </c>
      <c r="J678" s="22">
        <v>24.64</v>
      </c>
      <c r="K678" s="22">
        <v>28.35</v>
      </c>
      <c r="L678" s="22">
        <v>34.130000000000003</v>
      </c>
      <c r="O678" s="108">
        <f t="shared" si="20"/>
        <v>25.0852</v>
      </c>
      <c r="P678" s="108">
        <f t="shared" si="21"/>
        <v>26.569200000000002</v>
      </c>
    </row>
    <row r="679" spans="1:16" x14ac:dyDescent="0.25">
      <c r="A679" t="s">
        <v>94</v>
      </c>
      <c r="B679" t="s">
        <v>95</v>
      </c>
      <c r="C679" s="1" t="s">
        <v>1455</v>
      </c>
      <c r="D679" t="s">
        <v>1456</v>
      </c>
      <c r="E679" s="22">
        <v>19.13</v>
      </c>
      <c r="F679" s="20">
        <v>39780</v>
      </c>
      <c r="G679" s="21">
        <v>3.1</v>
      </c>
      <c r="H679" s="22">
        <v>17.510000000000002</v>
      </c>
      <c r="I679" s="22">
        <v>17.600000000000001</v>
      </c>
      <c r="J679" s="22">
        <v>19.14</v>
      </c>
      <c r="K679" s="22">
        <v>19.5</v>
      </c>
      <c r="L679" s="22">
        <v>22.39</v>
      </c>
      <c r="O679" s="108">
        <f t="shared" si="20"/>
        <v>19.183199999999999</v>
      </c>
      <c r="P679" s="108">
        <f t="shared" si="21"/>
        <v>19.327200000000001</v>
      </c>
    </row>
    <row r="680" spans="1:16" x14ac:dyDescent="0.25">
      <c r="A680" t="s">
        <v>94</v>
      </c>
      <c r="B680" t="s">
        <v>95</v>
      </c>
      <c r="C680" s="1" t="s">
        <v>1457</v>
      </c>
      <c r="D680" t="s">
        <v>1458</v>
      </c>
      <c r="E680" s="22">
        <v>21.55</v>
      </c>
      <c r="F680" s="20">
        <v>44830</v>
      </c>
      <c r="G680" s="21">
        <v>1.7</v>
      </c>
      <c r="H680" s="22">
        <v>16.760000000000002</v>
      </c>
      <c r="I680" s="22">
        <v>18.579999999999998</v>
      </c>
      <c r="J680" s="22">
        <v>20.64</v>
      </c>
      <c r="K680" s="22">
        <v>24.24</v>
      </c>
      <c r="L680" s="22">
        <v>26.84</v>
      </c>
      <c r="O680" s="108">
        <f t="shared" si="20"/>
        <v>21.071999999999999</v>
      </c>
      <c r="P680" s="108">
        <f t="shared" si="21"/>
        <v>22.512</v>
      </c>
    </row>
    <row r="681" spans="1:16" x14ac:dyDescent="0.25">
      <c r="A681" t="s">
        <v>94</v>
      </c>
      <c r="B681" t="s">
        <v>95</v>
      </c>
      <c r="C681" s="1" t="s">
        <v>1459</v>
      </c>
      <c r="D681" t="s">
        <v>1460</v>
      </c>
      <c r="E681" s="22">
        <v>21.57</v>
      </c>
      <c r="F681" s="20">
        <v>44870</v>
      </c>
      <c r="G681" s="21">
        <v>1.7</v>
      </c>
      <c r="H681" s="22">
        <v>16.61</v>
      </c>
      <c r="I681" s="22">
        <v>19.399999999999999</v>
      </c>
      <c r="J681" s="22">
        <v>20.66</v>
      </c>
      <c r="K681" s="22">
        <v>23.12</v>
      </c>
      <c r="L681" s="22">
        <v>27.68</v>
      </c>
      <c r="O681" s="108">
        <f t="shared" si="20"/>
        <v>20.955200000000001</v>
      </c>
      <c r="P681" s="108">
        <f t="shared" si="21"/>
        <v>21.9392</v>
      </c>
    </row>
    <row r="682" spans="1:16" x14ac:dyDescent="0.25">
      <c r="A682" t="s">
        <v>94</v>
      </c>
      <c r="B682" t="s">
        <v>95</v>
      </c>
      <c r="C682" s="1" t="s">
        <v>1461</v>
      </c>
      <c r="D682" t="s">
        <v>1462</v>
      </c>
      <c r="E682" s="22">
        <v>26.17</v>
      </c>
      <c r="F682" s="20">
        <v>54440</v>
      </c>
      <c r="G682" s="21">
        <v>7.1</v>
      </c>
      <c r="H682" s="22">
        <v>18.54</v>
      </c>
      <c r="I682" s="22">
        <v>20.23</v>
      </c>
      <c r="J682" s="22">
        <v>27.86</v>
      </c>
      <c r="K682" s="22">
        <v>31.42</v>
      </c>
      <c r="L682" s="22">
        <v>33.5</v>
      </c>
      <c r="O682" s="108">
        <f t="shared" si="20"/>
        <v>28.287199999999999</v>
      </c>
      <c r="P682" s="108">
        <f t="shared" si="21"/>
        <v>29.711200000000002</v>
      </c>
    </row>
    <row r="683" spans="1:16" x14ac:dyDescent="0.25">
      <c r="A683" t="s">
        <v>94</v>
      </c>
      <c r="B683" t="s">
        <v>95</v>
      </c>
      <c r="C683" s="1" t="s">
        <v>1463</v>
      </c>
      <c r="D683" t="s">
        <v>1464</v>
      </c>
      <c r="E683" s="22">
        <v>26.81</v>
      </c>
      <c r="F683" s="20">
        <v>55750</v>
      </c>
      <c r="G683" s="21">
        <v>1.7</v>
      </c>
      <c r="H683" s="22">
        <v>18</v>
      </c>
      <c r="I683" s="22">
        <v>21.08</v>
      </c>
      <c r="J683" s="22">
        <v>24.35</v>
      </c>
      <c r="K683" s="22">
        <v>30.4</v>
      </c>
      <c r="L683" s="22">
        <v>38.64</v>
      </c>
      <c r="O683" s="108">
        <f t="shared" si="20"/>
        <v>25.076000000000001</v>
      </c>
      <c r="P683" s="108">
        <f t="shared" si="21"/>
        <v>27.495999999999999</v>
      </c>
    </row>
    <row r="684" spans="1:16" x14ac:dyDescent="0.25">
      <c r="A684" t="s">
        <v>94</v>
      </c>
      <c r="B684" t="s">
        <v>95</v>
      </c>
      <c r="C684" s="1" t="s">
        <v>1465</v>
      </c>
      <c r="D684" t="s">
        <v>1466</v>
      </c>
      <c r="E684" s="22">
        <v>26.75</v>
      </c>
      <c r="F684" s="20">
        <v>55650</v>
      </c>
      <c r="G684" s="21">
        <v>7.6</v>
      </c>
      <c r="H684" s="22">
        <v>16.579999999999998</v>
      </c>
      <c r="I684" s="22">
        <v>17.66</v>
      </c>
      <c r="J684" s="22">
        <v>25.6</v>
      </c>
      <c r="K684" s="22">
        <v>31.9</v>
      </c>
      <c r="L684" s="22">
        <v>38.020000000000003</v>
      </c>
      <c r="O684" s="108">
        <f t="shared" si="20"/>
        <v>26.356000000000002</v>
      </c>
      <c r="P684" s="108">
        <f t="shared" si="21"/>
        <v>28.876000000000001</v>
      </c>
    </row>
    <row r="685" spans="1:16" x14ac:dyDescent="0.25">
      <c r="A685" t="s">
        <v>94</v>
      </c>
      <c r="B685" t="s">
        <v>95</v>
      </c>
      <c r="C685" s="1" t="s">
        <v>1467</v>
      </c>
      <c r="D685" t="s">
        <v>1468</v>
      </c>
      <c r="E685" s="22">
        <v>29.89</v>
      </c>
      <c r="F685" s="20">
        <v>62180</v>
      </c>
      <c r="G685" s="21">
        <v>6.2</v>
      </c>
      <c r="H685" s="22">
        <v>20.13</v>
      </c>
      <c r="I685" s="22">
        <v>21.79</v>
      </c>
      <c r="J685" s="22">
        <v>29.43</v>
      </c>
      <c r="K685" s="22">
        <v>30.57</v>
      </c>
      <c r="L685" s="22">
        <v>54.58</v>
      </c>
      <c r="O685" s="108">
        <f t="shared" si="20"/>
        <v>29.566800000000001</v>
      </c>
      <c r="P685" s="108">
        <f t="shared" si="21"/>
        <v>30.0228</v>
      </c>
    </row>
    <row r="686" spans="1:16" x14ac:dyDescent="0.25">
      <c r="A686" t="s">
        <v>94</v>
      </c>
      <c r="B686" t="s">
        <v>95</v>
      </c>
      <c r="C686" s="1" t="s">
        <v>1469</v>
      </c>
      <c r="D686" t="s">
        <v>1470</v>
      </c>
      <c r="E686" s="22">
        <v>23.54</v>
      </c>
      <c r="F686" s="20">
        <v>48970</v>
      </c>
      <c r="G686" s="21">
        <v>11.6</v>
      </c>
      <c r="H686" s="22">
        <v>19.46</v>
      </c>
      <c r="I686" s="22">
        <v>21.42</v>
      </c>
      <c r="J686" s="22">
        <v>21.62</v>
      </c>
      <c r="K686" s="22">
        <v>24.93</v>
      </c>
      <c r="L686" s="22">
        <v>32.520000000000003</v>
      </c>
      <c r="O686" s="108">
        <f t="shared" si="20"/>
        <v>22.017200000000003</v>
      </c>
      <c r="P686" s="108">
        <f t="shared" si="21"/>
        <v>23.341200000000001</v>
      </c>
    </row>
    <row r="687" spans="1:16" x14ac:dyDescent="0.25">
      <c r="A687" t="s">
        <v>94</v>
      </c>
      <c r="B687" t="s">
        <v>95</v>
      </c>
      <c r="C687" s="1" t="s">
        <v>1471</v>
      </c>
      <c r="D687" t="s">
        <v>1472</v>
      </c>
      <c r="E687" s="22">
        <v>22.01</v>
      </c>
      <c r="F687" s="20">
        <v>45780</v>
      </c>
      <c r="G687" s="21">
        <v>3.2</v>
      </c>
      <c r="H687" s="22">
        <v>17.88</v>
      </c>
      <c r="I687" s="22">
        <v>18.97</v>
      </c>
      <c r="J687" s="22">
        <v>22.29</v>
      </c>
      <c r="K687" s="22">
        <v>24.22</v>
      </c>
      <c r="L687" s="22">
        <v>27.09</v>
      </c>
      <c r="O687" s="108">
        <f t="shared" si="20"/>
        <v>22.521599999999999</v>
      </c>
      <c r="P687" s="108">
        <f t="shared" si="21"/>
        <v>23.293599999999998</v>
      </c>
    </row>
    <row r="688" spans="1:16" x14ac:dyDescent="0.25">
      <c r="A688" t="s">
        <v>94</v>
      </c>
      <c r="B688" t="s">
        <v>95</v>
      </c>
      <c r="C688" s="1" t="s">
        <v>1473</v>
      </c>
      <c r="D688" t="s">
        <v>1474</v>
      </c>
      <c r="E688" s="22">
        <v>18.71</v>
      </c>
      <c r="F688" s="20">
        <v>38920</v>
      </c>
      <c r="G688" s="21">
        <v>1.1000000000000001</v>
      </c>
      <c r="H688" s="22">
        <v>15</v>
      </c>
      <c r="I688" s="22">
        <v>16.13</v>
      </c>
      <c r="J688" s="22">
        <v>17.690000000000001</v>
      </c>
      <c r="K688" s="22">
        <v>20.75</v>
      </c>
      <c r="L688" s="22">
        <v>23</v>
      </c>
      <c r="O688" s="108">
        <f t="shared" si="20"/>
        <v>18.057200000000002</v>
      </c>
      <c r="P688" s="108">
        <f t="shared" si="21"/>
        <v>19.281200000000002</v>
      </c>
    </row>
    <row r="689" spans="1:16" x14ac:dyDescent="0.25">
      <c r="A689" t="s">
        <v>94</v>
      </c>
      <c r="B689" t="s">
        <v>95</v>
      </c>
      <c r="C689" s="1" t="s">
        <v>1475</v>
      </c>
      <c r="D689" t="s">
        <v>1476</v>
      </c>
      <c r="E689" s="22">
        <v>21.27</v>
      </c>
      <c r="F689" s="20">
        <v>44250</v>
      </c>
      <c r="G689" s="21">
        <v>3.4</v>
      </c>
      <c r="H689" s="22">
        <v>16.940000000000001</v>
      </c>
      <c r="I689" s="22">
        <v>18.41</v>
      </c>
      <c r="J689" s="22">
        <v>19.510000000000002</v>
      </c>
      <c r="K689" s="22">
        <v>23.8</v>
      </c>
      <c r="L689" s="22">
        <v>27.64</v>
      </c>
      <c r="O689" s="108">
        <f t="shared" si="20"/>
        <v>20.024800000000003</v>
      </c>
      <c r="P689" s="108">
        <f t="shared" si="21"/>
        <v>21.7408</v>
      </c>
    </row>
    <row r="690" spans="1:16" x14ac:dyDescent="0.25">
      <c r="A690" t="s">
        <v>94</v>
      </c>
      <c r="B690" t="s">
        <v>95</v>
      </c>
      <c r="C690" s="1" t="s">
        <v>1477</v>
      </c>
      <c r="D690" t="s">
        <v>1478</v>
      </c>
      <c r="E690" s="22">
        <v>23.92</v>
      </c>
      <c r="F690" s="20">
        <v>49760</v>
      </c>
      <c r="G690" s="21">
        <v>2.1</v>
      </c>
      <c r="H690" s="22">
        <v>16.940000000000001</v>
      </c>
      <c r="I690" s="22">
        <v>18.72</v>
      </c>
      <c r="J690" s="22">
        <v>22.46</v>
      </c>
      <c r="K690" s="22">
        <v>28.32</v>
      </c>
      <c r="L690" s="22">
        <v>31.55</v>
      </c>
      <c r="O690" s="108">
        <f t="shared" si="20"/>
        <v>23.1632</v>
      </c>
      <c r="P690" s="108">
        <f t="shared" si="21"/>
        <v>25.507200000000001</v>
      </c>
    </row>
    <row r="691" spans="1:16" x14ac:dyDescent="0.25">
      <c r="A691" t="s">
        <v>94</v>
      </c>
      <c r="B691" t="s">
        <v>95</v>
      </c>
      <c r="C691" s="1" t="s">
        <v>1479</v>
      </c>
      <c r="D691" t="s">
        <v>1480</v>
      </c>
      <c r="E691" s="22">
        <v>24.56</v>
      </c>
      <c r="F691" s="20">
        <v>51090</v>
      </c>
      <c r="G691" s="21">
        <v>0.4</v>
      </c>
      <c r="H691" s="22">
        <v>18.489999999999998</v>
      </c>
      <c r="I691" s="22">
        <v>19.600000000000001</v>
      </c>
      <c r="J691" s="22">
        <v>24.14</v>
      </c>
      <c r="K691" s="22">
        <v>29.31</v>
      </c>
      <c r="L691" s="22">
        <v>30.52</v>
      </c>
      <c r="O691" s="108">
        <f t="shared" si="20"/>
        <v>24.760400000000001</v>
      </c>
      <c r="P691" s="108">
        <f t="shared" si="21"/>
        <v>26.828399999999998</v>
      </c>
    </row>
    <row r="692" spans="1:16" x14ac:dyDescent="0.25">
      <c r="A692" t="s">
        <v>94</v>
      </c>
      <c r="B692" t="s">
        <v>95</v>
      </c>
      <c r="C692" s="1" t="s">
        <v>1481</v>
      </c>
      <c r="D692" t="s">
        <v>1482</v>
      </c>
      <c r="E692" s="22" t="s">
        <v>102</v>
      </c>
      <c r="F692" s="20" t="s">
        <v>102</v>
      </c>
      <c r="G692" s="21" t="s">
        <v>102</v>
      </c>
      <c r="H692" s="22" t="s">
        <v>102</v>
      </c>
      <c r="I692" s="22" t="s">
        <v>102</v>
      </c>
      <c r="J692" s="22" t="s">
        <v>102</v>
      </c>
      <c r="K692" s="22" t="s">
        <v>102</v>
      </c>
      <c r="L692" s="22" t="s">
        <v>102</v>
      </c>
      <c r="O692" s="108" t="e">
        <f t="shared" si="20"/>
        <v>#NUM!</v>
      </c>
      <c r="P692" s="108" t="e">
        <f t="shared" si="21"/>
        <v>#NUM!</v>
      </c>
    </row>
    <row r="693" spans="1:16" x14ac:dyDescent="0.25">
      <c r="A693" t="s">
        <v>94</v>
      </c>
      <c r="B693" t="s">
        <v>95</v>
      </c>
      <c r="C693" s="1" t="s">
        <v>1483</v>
      </c>
      <c r="D693" t="s">
        <v>1484</v>
      </c>
      <c r="E693" s="22">
        <v>27.74</v>
      </c>
      <c r="F693" s="20">
        <v>57710</v>
      </c>
      <c r="G693" s="21">
        <v>0.6</v>
      </c>
      <c r="H693" s="22">
        <v>21.53</v>
      </c>
      <c r="I693" s="22">
        <v>23.54</v>
      </c>
      <c r="J693" s="22">
        <v>28.38</v>
      </c>
      <c r="K693" s="22">
        <v>29.58</v>
      </c>
      <c r="L693" s="22">
        <v>36.53</v>
      </c>
      <c r="O693" s="108">
        <f t="shared" si="20"/>
        <v>28.523999999999997</v>
      </c>
      <c r="P693" s="108">
        <f t="shared" si="21"/>
        <v>29.003999999999998</v>
      </c>
    </row>
    <row r="694" spans="1:16" x14ac:dyDescent="0.25">
      <c r="A694" t="s">
        <v>94</v>
      </c>
      <c r="B694" t="s">
        <v>95</v>
      </c>
      <c r="C694" s="1" t="s">
        <v>1485</v>
      </c>
      <c r="D694" t="s">
        <v>1486</v>
      </c>
      <c r="E694" s="22">
        <v>35.28</v>
      </c>
      <c r="F694" s="20">
        <v>73390</v>
      </c>
      <c r="G694" s="21">
        <v>2</v>
      </c>
      <c r="H694" s="22">
        <v>23</v>
      </c>
      <c r="I694" s="22">
        <v>29.4</v>
      </c>
      <c r="J694" s="22">
        <v>36.68</v>
      </c>
      <c r="K694" s="22">
        <v>39.79</v>
      </c>
      <c r="L694" s="22">
        <v>46.06</v>
      </c>
      <c r="O694" s="108">
        <f t="shared" si="20"/>
        <v>37.053199999999997</v>
      </c>
      <c r="P694" s="108">
        <f t="shared" si="21"/>
        <v>38.297199999999997</v>
      </c>
    </row>
    <row r="695" spans="1:16" x14ac:dyDescent="0.25">
      <c r="A695" t="s">
        <v>94</v>
      </c>
      <c r="B695" t="s">
        <v>95</v>
      </c>
      <c r="C695" s="1" t="s">
        <v>1487</v>
      </c>
      <c r="D695" t="s">
        <v>1488</v>
      </c>
      <c r="E695" s="22">
        <v>20.5</v>
      </c>
      <c r="F695" s="20">
        <v>42640</v>
      </c>
      <c r="G695" s="21">
        <v>4.8</v>
      </c>
      <c r="H695" s="22">
        <v>15.2</v>
      </c>
      <c r="I695" s="22">
        <v>16.04</v>
      </c>
      <c r="J695" s="22">
        <v>17.72</v>
      </c>
      <c r="K695" s="22">
        <v>24.41</v>
      </c>
      <c r="L695" s="22">
        <v>28.31</v>
      </c>
      <c r="O695" s="108">
        <f t="shared" si="20"/>
        <v>18.5228</v>
      </c>
      <c r="P695" s="108">
        <f t="shared" si="21"/>
        <v>21.198799999999999</v>
      </c>
    </row>
    <row r="696" spans="1:16" x14ac:dyDescent="0.25">
      <c r="A696" t="s">
        <v>94</v>
      </c>
      <c r="B696" t="s">
        <v>95</v>
      </c>
      <c r="C696" s="1" t="s">
        <v>1489</v>
      </c>
      <c r="D696" t="s">
        <v>1490</v>
      </c>
      <c r="E696" s="22">
        <v>18.28</v>
      </c>
      <c r="F696" s="20">
        <v>38030</v>
      </c>
      <c r="G696" s="21">
        <v>1.7</v>
      </c>
      <c r="H696" s="22">
        <v>15.37</v>
      </c>
      <c r="I696" s="22">
        <v>16.649999999999999</v>
      </c>
      <c r="J696" s="22">
        <v>17.05</v>
      </c>
      <c r="K696" s="22">
        <v>19.670000000000002</v>
      </c>
      <c r="L696" s="22">
        <v>22.92</v>
      </c>
      <c r="O696" s="108">
        <f t="shared" si="20"/>
        <v>17.3644</v>
      </c>
      <c r="P696" s="108">
        <f t="shared" si="21"/>
        <v>18.412400000000002</v>
      </c>
    </row>
    <row r="697" spans="1:16" x14ac:dyDescent="0.25">
      <c r="A697" t="s">
        <v>94</v>
      </c>
      <c r="B697" t="s">
        <v>95</v>
      </c>
      <c r="C697" s="1" t="s">
        <v>1491</v>
      </c>
      <c r="D697" t="s">
        <v>1492</v>
      </c>
      <c r="E697" s="22">
        <v>21.21</v>
      </c>
      <c r="F697" s="20">
        <v>44120</v>
      </c>
      <c r="G697" s="21">
        <v>5.2</v>
      </c>
      <c r="H697" s="22">
        <v>16.47</v>
      </c>
      <c r="I697" s="22">
        <v>18.059999999999999</v>
      </c>
      <c r="J697" s="22">
        <v>21.85</v>
      </c>
      <c r="K697" s="22">
        <v>22.92</v>
      </c>
      <c r="L697" s="22">
        <v>27.38</v>
      </c>
      <c r="O697" s="108">
        <f t="shared" si="20"/>
        <v>21.978400000000001</v>
      </c>
      <c r="P697" s="108">
        <f t="shared" si="21"/>
        <v>22.406400000000001</v>
      </c>
    </row>
    <row r="698" spans="1:16" x14ac:dyDescent="0.25">
      <c r="A698" t="s">
        <v>94</v>
      </c>
      <c r="B698" t="s">
        <v>95</v>
      </c>
      <c r="C698" s="1" t="s">
        <v>1493</v>
      </c>
      <c r="D698" t="s">
        <v>1494</v>
      </c>
      <c r="E698" s="22">
        <v>20.79</v>
      </c>
      <c r="F698" s="20">
        <v>43240</v>
      </c>
      <c r="G698" s="21">
        <v>3</v>
      </c>
      <c r="H698" s="22">
        <v>15.29</v>
      </c>
      <c r="I698" s="22">
        <v>18.11</v>
      </c>
      <c r="J698" s="22">
        <v>18.72</v>
      </c>
      <c r="K698" s="22">
        <v>22.95</v>
      </c>
      <c r="L698" s="22">
        <v>27.58</v>
      </c>
      <c r="O698" s="108">
        <f t="shared" si="20"/>
        <v>19.227599999999999</v>
      </c>
      <c r="P698" s="108">
        <f t="shared" si="21"/>
        <v>20.919599999999999</v>
      </c>
    </row>
    <row r="699" spans="1:16" x14ac:dyDescent="0.25">
      <c r="A699" t="s">
        <v>94</v>
      </c>
      <c r="B699" t="s">
        <v>95</v>
      </c>
      <c r="C699" s="1" t="s">
        <v>1495</v>
      </c>
      <c r="D699" t="s">
        <v>1496</v>
      </c>
      <c r="E699" s="22">
        <v>22.19</v>
      </c>
      <c r="F699" s="20">
        <v>46150</v>
      </c>
      <c r="G699" s="21">
        <v>1.9</v>
      </c>
      <c r="H699" s="22">
        <v>17.239999999999998</v>
      </c>
      <c r="I699" s="22">
        <v>19.47</v>
      </c>
      <c r="J699" s="22">
        <v>21.94</v>
      </c>
      <c r="K699" s="22">
        <v>24.71</v>
      </c>
      <c r="L699" s="22">
        <v>28</v>
      </c>
      <c r="O699" s="108">
        <f t="shared" si="20"/>
        <v>22.272400000000001</v>
      </c>
      <c r="P699" s="108">
        <f t="shared" si="21"/>
        <v>23.380400000000002</v>
      </c>
    </row>
    <row r="700" spans="1:16" x14ac:dyDescent="0.25">
      <c r="A700" t="s">
        <v>94</v>
      </c>
      <c r="B700" t="s">
        <v>95</v>
      </c>
      <c r="C700" s="1" t="s">
        <v>1497</v>
      </c>
      <c r="D700" t="s">
        <v>1498</v>
      </c>
      <c r="E700" s="22">
        <v>23.46</v>
      </c>
      <c r="F700" s="20">
        <v>48800</v>
      </c>
      <c r="G700" s="21">
        <v>1.1000000000000001</v>
      </c>
      <c r="H700" s="22">
        <v>18.39</v>
      </c>
      <c r="I700" s="22">
        <v>20.8</v>
      </c>
      <c r="J700" s="22">
        <v>22.77</v>
      </c>
      <c r="K700" s="22">
        <v>25.44</v>
      </c>
      <c r="L700" s="22">
        <v>28.91</v>
      </c>
      <c r="O700" s="108">
        <f t="shared" si="20"/>
        <v>23.090399999999999</v>
      </c>
      <c r="P700" s="108">
        <f t="shared" si="21"/>
        <v>24.1584</v>
      </c>
    </row>
    <row r="701" spans="1:16" x14ac:dyDescent="0.25">
      <c r="A701" t="s">
        <v>94</v>
      </c>
      <c r="B701" t="s">
        <v>95</v>
      </c>
      <c r="C701" s="1" t="s">
        <v>1499</v>
      </c>
      <c r="D701" t="s">
        <v>1500</v>
      </c>
      <c r="E701" s="22">
        <v>19.11</v>
      </c>
      <c r="F701" s="20">
        <v>39760</v>
      </c>
      <c r="G701" s="21">
        <v>2.5</v>
      </c>
      <c r="H701" s="22">
        <v>15</v>
      </c>
      <c r="I701" s="22">
        <v>16.41</v>
      </c>
      <c r="J701" s="22">
        <v>18.18</v>
      </c>
      <c r="K701" s="22">
        <v>20.8</v>
      </c>
      <c r="L701" s="22">
        <v>24.49</v>
      </c>
      <c r="O701" s="108">
        <f t="shared" si="20"/>
        <v>18.494399999999999</v>
      </c>
      <c r="P701" s="108">
        <f t="shared" si="21"/>
        <v>19.542400000000001</v>
      </c>
    </row>
    <row r="702" spans="1:16" x14ac:dyDescent="0.25">
      <c r="A702" t="s">
        <v>94</v>
      </c>
      <c r="B702" t="s">
        <v>95</v>
      </c>
      <c r="C702" s="1" t="s">
        <v>1501</v>
      </c>
      <c r="D702" t="s">
        <v>1502</v>
      </c>
      <c r="E702" s="22">
        <v>30.27</v>
      </c>
      <c r="F702" s="20">
        <v>62960</v>
      </c>
      <c r="G702" s="21">
        <v>3.8</v>
      </c>
      <c r="H702" s="22">
        <v>18.239999999999998</v>
      </c>
      <c r="I702" s="22">
        <v>22.08</v>
      </c>
      <c r="J702" s="22">
        <v>28.85</v>
      </c>
      <c r="K702" s="22">
        <v>36.44</v>
      </c>
      <c r="L702" s="22">
        <v>46.36</v>
      </c>
      <c r="O702" s="108">
        <f t="shared" si="20"/>
        <v>29.760800000000003</v>
      </c>
      <c r="P702" s="108">
        <f t="shared" si="21"/>
        <v>32.796799999999998</v>
      </c>
    </row>
    <row r="703" spans="1:16" x14ac:dyDescent="0.25">
      <c r="A703" t="s">
        <v>94</v>
      </c>
      <c r="B703" t="s">
        <v>95</v>
      </c>
      <c r="C703" s="1" t="s">
        <v>1503</v>
      </c>
      <c r="D703" t="s">
        <v>1504</v>
      </c>
      <c r="E703" s="22">
        <v>24.08</v>
      </c>
      <c r="F703" s="20">
        <v>50080</v>
      </c>
      <c r="G703" s="21">
        <v>0.4</v>
      </c>
      <c r="H703" s="22">
        <v>16.059999999999999</v>
      </c>
      <c r="I703" s="22">
        <v>17.5</v>
      </c>
      <c r="J703" s="22">
        <v>20.86</v>
      </c>
      <c r="K703" s="22">
        <v>27.16</v>
      </c>
      <c r="L703" s="22">
        <v>32.96</v>
      </c>
      <c r="O703" s="108">
        <f t="shared" si="20"/>
        <v>21.616</v>
      </c>
      <c r="P703" s="108">
        <f t="shared" si="21"/>
        <v>24.135999999999999</v>
      </c>
    </row>
    <row r="704" spans="1:16" x14ac:dyDescent="0.25">
      <c r="A704" t="s">
        <v>94</v>
      </c>
      <c r="B704" t="s">
        <v>95</v>
      </c>
      <c r="C704" s="1" t="s">
        <v>1505</v>
      </c>
      <c r="D704" t="s">
        <v>1506</v>
      </c>
      <c r="E704" s="22">
        <v>37.340000000000003</v>
      </c>
      <c r="F704" s="20">
        <v>77670</v>
      </c>
      <c r="G704" s="21">
        <v>2.1</v>
      </c>
      <c r="H704" s="22">
        <v>22.88</v>
      </c>
      <c r="I704" s="22">
        <v>31.87</v>
      </c>
      <c r="J704" s="22">
        <v>39.380000000000003</v>
      </c>
      <c r="K704" s="22">
        <v>44.03</v>
      </c>
      <c r="L704" s="22">
        <v>47.07</v>
      </c>
      <c r="O704" s="108">
        <f t="shared" si="20"/>
        <v>39.938000000000002</v>
      </c>
      <c r="P704" s="108">
        <f t="shared" si="21"/>
        <v>41.798000000000002</v>
      </c>
    </row>
    <row r="705" spans="1:16" x14ac:dyDescent="0.25">
      <c r="A705" t="s">
        <v>94</v>
      </c>
      <c r="B705" t="s">
        <v>95</v>
      </c>
      <c r="C705" s="1" t="s">
        <v>1507</v>
      </c>
      <c r="D705" t="s">
        <v>1508</v>
      </c>
      <c r="E705" s="22">
        <v>32.32</v>
      </c>
      <c r="F705" s="20">
        <v>67230</v>
      </c>
      <c r="G705" s="21">
        <v>1.1000000000000001</v>
      </c>
      <c r="H705" s="22">
        <v>20.5</v>
      </c>
      <c r="I705" s="22">
        <v>24.29</v>
      </c>
      <c r="J705" s="22">
        <v>30.65</v>
      </c>
      <c r="K705" s="22">
        <v>38.07</v>
      </c>
      <c r="L705" s="22">
        <v>45.89</v>
      </c>
      <c r="O705" s="108">
        <f t="shared" si="20"/>
        <v>31.540399999999998</v>
      </c>
      <c r="P705" s="108">
        <f t="shared" si="21"/>
        <v>34.508400000000002</v>
      </c>
    </row>
    <row r="706" spans="1:16" x14ac:dyDescent="0.25">
      <c r="A706" t="s">
        <v>94</v>
      </c>
      <c r="B706" t="s">
        <v>95</v>
      </c>
      <c r="C706" s="1" t="s">
        <v>1509</v>
      </c>
      <c r="D706" t="s">
        <v>1510</v>
      </c>
      <c r="E706" s="22" t="s">
        <v>102</v>
      </c>
      <c r="F706" s="20">
        <v>110820</v>
      </c>
      <c r="G706" s="21">
        <v>15</v>
      </c>
      <c r="H706" s="22" t="s">
        <v>102</v>
      </c>
      <c r="I706" s="22" t="s">
        <v>102</v>
      </c>
      <c r="J706" s="22" t="s">
        <v>102</v>
      </c>
      <c r="K706" s="22" t="s">
        <v>102</v>
      </c>
      <c r="L706" s="22" t="s">
        <v>102</v>
      </c>
      <c r="O706" s="108" t="e">
        <f t="shared" ref="O706:O742" si="22">_xlfn.PERCENTILE.INC((H706:L706),$W$1)</f>
        <v>#NUM!</v>
      </c>
      <c r="P706" s="108" t="e">
        <f t="shared" ref="P706:P742" si="23">_xlfn.PERCENTILE.INC((H706:L706),$X$1)</f>
        <v>#NUM!</v>
      </c>
    </row>
    <row r="707" spans="1:16" x14ac:dyDescent="0.25">
      <c r="A707" t="s">
        <v>94</v>
      </c>
      <c r="B707" t="s">
        <v>95</v>
      </c>
      <c r="C707" s="1" t="s">
        <v>1511</v>
      </c>
      <c r="D707" t="s">
        <v>1512</v>
      </c>
      <c r="E707" s="22">
        <v>56.53</v>
      </c>
      <c r="F707" s="20">
        <v>117580</v>
      </c>
      <c r="G707" s="21">
        <v>3</v>
      </c>
      <c r="H707" s="22">
        <v>37.31</v>
      </c>
      <c r="I707" s="22">
        <v>39.08</v>
      </c>
      <c r="J707" s="22">
        <v>46.33</v>
      </c>
      <c r="K707" s="22">
        <v>73.7</v>
      </c>
      <c r="L707" s="22">
        <v>87.37</v>
      </c>
      <c r="O707" s="108">
        <f t="shared" si="22"/>
        <v>49.614400000000003</v>
      </c>
      <c r="P707" s="108">
        <f t="shared" si="23"/>
        <v>60.562400000000004</v>
      </c>
    </row>
    <row r="708" spans="1:16" x14ac:dyDescent="0.25">
      <c r="A708" t="s">
        <v>94</v>
      </c>
      <c r="B708" t="s">
        <v>95</v>
      </c>
      <c r="C708" s="1" t="s">
        <v>1513</v>
      </c>
      <c r="D708" t="s">
        <v>1514</v>
      </c>
      <c r="E708" s="22" t="s">
        <v>102</v>
      </c>
      <c r="F708" s="20">
        <v>65980</v>
      </c>
      <c r="G708" s="21">
        <v>0.4</v>
      </c>
      <c r="H708" s="22" t="s">
        <v>102</v>
      </c>
      <c r="I708" s="22" t="s">
        <v>102</v>
      </c>
      <c r="J708" s="22" t="s">
        <v>102</v>
      </c>
      <c r="K708" s="22" t="s">
        <v>102</v>
      </c>
      <c r="L708" s="22" t="s">
        <v>102</v>
      </c>
      <c r="O708" s="108" t="e">
        <f t="shared" si="22"/>
        <v>#NUM!</v>
      </c>
      <c r="P708" s="108" t="e">
        <f t="shared" si="23"/>
        <v>#NUM!</v>
      </c>
    </row>
    <row r="709" spans="1:16" x14ac:dyDescent="0.25">
      <c r="A709" t="s">
        <v>94</v>
      </c>
      <c r="B709" t="s">
        <v>95</v>
      </c>
      <c r="C709" s="1" t="s">
        <v>1515</v>
      </c>
      <c r="D709" t="s">
        <v>1516</v>
      </c>
      <c r="E709" s="22">
        <v>19.54</v>
      </c>
      <c r="F709" s="20">
        <v>40650</v>
      </c>
      <c r="G709" s="21">
        <v>4.3</v>
      </c>
      <c r="H709" s="22">
        <v>17.100000000000001</v>
      </c>
      <c r="I709" s="22">
        <v>17.71</v>
      </c>
      <c r="J709" s="22">
        <v>18.23</v>
      </c>
      <c r="K709" s="22">
        <v>18.54</v>
      </c>
      <c r="L709" s="22">
        <v>22.38</v>
      </c>
      <c r="O709" s="108">
        <f t="shared" si="22"/>
        <v>18.267199999999999</v>
      </c>
      <c r="P709" s="108">
        <f t="shared" si="23"/>
        <v>18.391200000000001</v>
      </c>
    </row>
    <row r="710" spans="1:16" x14ac:dyDescent="0.25">
      <c r="A710" t="s">
        <v>94</v>
      </c>
      <c r="B710" t="s">
        <v>95</v>
      </c>
      <c r="C710" s="1" t="s">
        <v>1517</v>
      </c>
      <c r="D710" t="s">
        <v>1518</v>
      </c>
      <c r="E710" s="22">
        <v>19.89</v>
      </c>
      <c r="F710" s="20">
        <v>41380</v>
      </c>
      <c r="G710" s="21">
        <v>3</v>
      </c>
      <c r="H710" s="22">
        <v>15</v>
      </c>
      <c r="I710" s="22">
        <v>16.309999999999999</v>
      </c>
      <c r="J710" s="22">
        <v>17.12</v>
      </c>
      <c r="K710" s="22">
        <v>24.33</v>
      </c>
      <c r="L710" s="22">
        <v>28.21</v>
      </c>
      <c r="O710" s="108">
        <f t="shared" si="22"/>
        <v>17.985200000000003</v>
      </c>
      <c r="P710" s="108">
        <f t="shared" si="23"/>
        <v>20.869199999999999</v>
      </c>
    </row>
    <row r="711" spans="1:16" x14ac:dyDescent="0.25">
      <c r="A711" t="s">
        <v>94</v>
      </c>
      <c r="B711" t="s">
        <v>95</v>
      </c>
      <c r="C711" s="1" t="s">
        <v>1519</v>
      </c>
      <c r="D711" t="s">
        <v>1520</v>
      </c>
      <c r="E711" s="22">
        <v>27.6</v>
      </c>
      <c r="F711" s="20">
        <v>57400</v>
      </c>
      <c r="G711" s="21">
        <v>0.9</v>
      </c>
      <c r="H711" s="22">
        <v>19.71</v>
      </c>
      <c r="I711" s="22">
        <v>22.93</v>
      </c>
      <c r="J711" s="22">
        <v>28.35</v>
      </c>
      <c r="K711" s="22">
        <v>30.61</v>
      </c>
      <c r="L711" s="22">
        <v>34.950000000000003</v>
      </c>
      <c r="O711" s="108">
        <f t="shared" si="22"/>
        <v>28.621200000000002</v>
      </c>
      <c r="P711" s="108">
        <f t="shared" si="23"/>
        <v>29.525200000000002</v>
      </c>
    </row>
    <row r="712" spans="1:16" x14ac:dyDescent="0.25">
      <c r="A712" t="s">
        <v>94</v>
      </c>
      <c r="B712" t="s">
        <v>95</v>
      </c>
      <c r="C712" s="1" t="s">
        <v>1521</v>
      </c>
      <c r="D712" t="s">
        <v>1522</v>
      </c>
      <c r="E712" s="22">
        <v>23.6</v>
      </c>
      <c r="F712" s="20">
        <v>49090</v>
      </c>
      <c r="G712" s="21">
        <v>1</v>
      </c>
      <c r="H712" s="22">
        <v>16.18</v>
      </c>
      <c r="I712" s="22">
        <v>17.66</v>
      </c>
      <c r="J712" s="22">
        <v>21.55</v>
      </c>
      <c r="K712" s="22">
        <v>25.65</v>
      </c>
      <c r="L712" s="22">
        <v>36.35</v>
      </c>
      <c r="O712" s="108">
        <f t="shared" si="22"/>
        <v>22.042000000000002</v>
      </c>
      <c r="P712" s="108">
        <f t="shared" si="23"/>
        <v>23.681999999999999</v>
      </c>
    </row>
    <row r="713" spans="1:16" x14ac:dyDescent="0.25">
      <c r="A713" t="s">
        <v>94</v>
      </c>
      <c r="B713" t="s">
        <v>95</v>
      </c>
      <c r="C713" s="1" t="s">
        <v>1523</v>
      </c>
      <c r="D713" t="s">
        <v>1524</v>
      </c>
      <c r="E713" s="22">
        <v>26.04</v>
      </c>
      <c r="F713" s="20">
        <v>54170</v>
      </c>
      <c r="G713" s="21">
        <v>1.9</v>
      </c>
      <c r="H713" s="22">
        <v>18.25</v>
      </c>
      <c r="I713" s="22">
        <v>21.46</v>
      </c>
      <c r="J713" s="22">
        <v>28.14</v>
      </c>
      <c r="K713" s="22">
        <v>30.41</v>
      </c>
      <c r="L713" s="22">
        <v>31</v>
      </c>
      <c r="O713" s="108">
        <f t="shared" si="22"/>
        <v>28.412400000000002</v>
      </c>
      <c r="P713" s="108">
        <f t="shared" si="23"/>
        <v>29.320399999999999</v>
      </c>
    </row>
    <row r="714" spans="1:16" x14ac:dyDescent="0.25">
      <c r="A714" t="s">
        <v>94</v>
      </c>
      <c r="B714" t="s">
        <v>95</v>
      </c>
      <c r="C714" s="1" t="s">
        <v>1525</v>
      </c>
      <c r="D714" t="s">
        <v>1526</v>
      </c>
      <c r="E714" s="22">
        <v>30.65</v>
      </c>
      <c r="F714" s="20">
        <v>63750</v>
      </c>
      <c r="G714" s="21">
        <v>0.5</v>
      </c>
      <c r="H714" s="22">
        <v>22.21</v>
      </c>
      <c r="I714" s="22">
        <v>23.49</v>
      </c>
      <c r="J714" s="22">
        <v>29.4</v>
      </c>
      <c r="K714" s="22">
        <v>40.39</v>
      </c>
      <c r="L714" s="22">
        <v>40.39</v>
      </c>
      <c r="O714" s="108">
        <f t="shared" si="22"/>
        <v>30.718800000000002</v>
      </c>
      <c r="P714" s="108">
        <f t="shared" si="23"/>
        <v>35.114800000000002</v>
      </c>
    </row>
    <row r="715" spans="1:16" x14ac:dyDescent="0.25">
      <c r="A715" t="s">
        <v>94</v>
      </c>
      <c r="B715" t="s">
        <v>95</v>
      </c>
      <c r="C715" s="1" t="s">
        <v>1527</v>
      </c>
      <c r="D715" t="s">
        <v>1528</v>
      </c>
      <c r="E715" s="22">
        <v>19.54</v>
      </c>
      <c r="F715" s="20">
        <v>40650</v>
      </c>
      <c r="G715" s="21">
        <v>1.2</v>
      </c>
      <c r="H715" s="22">
        <v>16.59</v>
      </c>
      <c r="I715" s="22">
        <v>17.8</v>
      </c>
      <c r="J715" s="22">
        <v>18.09</v>
      </c>
      <c r="K715" s="22">
        <v>20.75</v>
      </c>
      <c r="L715" s="22">
        <v>24.44</v>
      </c>
      <c r="O715" s="108">
        <f t="shared" si="22"/>
        <v>18.409199999999998</v>
      </c>
      <c r="P715" s="108">
        <f t="shared" si="23"/>
        <v>19.473199999999999</v>
      </c>
    </row>
    <row r="716" spans="1:16" x14ac:dyDescent="0.25">
      <c r="A716" t="s">
        <v>94</v>
      </c>
      <c r="B716" t="s">
        <v>95</v>
      </c>
      <c r="C716" s="1" t="s">
        <v>1529</v>
      </c>
      <c r="D716" t="s">
        <v>1530</v>
      </c>
      <c r="E716" s="22">
        <v>17.670000000000002</v>
      </c>
      <c r="F716" s="20">
        <v>36760</v>
      </c>
      <c r="G716" s="21">
        <v>1.3</v>
      </c>
      <c r="H716" s="22">
        <v>16.18</v>
      </c>
      <c r="I716" s="22">
        <v>17.03</v>
      </c>
      <c r="J716" s="22">
        <v>17.260000000000002</v>
      </c>
      <c r="K716" s="22">
        <v>17.57</v>
      </c>
      <c r="L716" s="22">
        <v>18.28</v>
      </c>
      <c r="O716" s="108">
        <f t="shared" si="22"/>
        <v>17.2972</v>
      </c>
      <c r="P716" s="108">
        <f t="shared" si="23"/>
        <v>17.421200000000002</v>
      </c>
    </row>
    <row r="717" spans="1:16" x14ac:dyDescent="0.25">
      <c r="A717" t="s">
        <v>94</v>
      </c>
      <c r="B717" t="s">
        <v>95</v>
      </c>
      <c r="C717" s="1" t="s">
        <v>1531</v>
      </c>
      <c r="D717" t="s">
        <v>1532</v>
      </c>
      <c r="E717" s="22">
        <v>18.510000000000002</v>
      </c>
      <c r="F717" s="20">
        <v>38500</v>
      </c>
      <c r="G717" s="21">
        <v>12.6</v>
      </c>
      <c r="H717" s="22">
        <v>15</v>
      </c>
      <c r="I717" s="22">
        <v>15</v>
      </c>
      <c r="J717" s="22">
        <v>15.26</v>
      </c>
      <c r="K717" s="22">
        <v>18.47</v>
      </c>
      <c r="L717" s="22">
        <v>26.59</v>
      </c>
      <c r="O717" s="108">
        <f t="shared" si="22"/>
        <v>15.645199999999999</v>
      </c>
      <c r="P717" s="108">
        <f t="shared" si="23"/>
        <v>16.929199999999998</v>
      </c>
    </row>
    <row r="718" spans="1:16" x14ac:dyDescent="0.25">
      <c r="A718" t="s">
        <v>94</v>
      </c>
      <c r="B718" t="s">
        <v>95</v>
      </c>
      <c r="C718" s="1" t="s">
        <v>1533</v>
      </c>
      <c r="D718" t="s">
        <v>1534</v>
      </c>
      <c r="E718" s="22">
        <v>39.5</v>
      </c>
      <c r="F718" s="20">
        <v>82160</v>
      </c>
      <c r="G718" s="21">
        <v>0.6</v>
      </c>
      <c r="H718" s="22">
        <v>30.73</v>
      </c>
      <c r="I718" s="22">
        <v>37.24</v>
      </c>
      <c r="J718" s="22">
        <v>39.659999999999997</v>
      </c>
      <c r="K718" s="22">
        <v>39.659999999999997</v>
      </c>
      <c r="L718" s="22">
        <v>49.05</v>
      </c>
      <c r="O718" s="108">
        <f t="shared" si="22"/>
        <v>39.659999999999997</v>
      </c>
      <c r="P718" s="108">
        <f t="shared" si="23"/>
        <v>39.659999999999997</v>
      </c>
    </row>
    <row r="719" spans="1:16" x14ac:dyDescent="0.25">
      <c r="A719" t="s">
        <v>94</v>
      </c>
      <c r="B719" t="s">
        <v>95</v>
      </c>
      <c r="C719" s="1" t="s">
        <v>1535</v>
      </c>
      <c r="D719" t="s">
        <v>1536</v>
      </c>
      <c r="E719" s="22">
        <v>39.53</v>
      </c>
      <c r="F719" s="20">
        <v>82220</v>
      </c>
      <c r="G719" s="21">
        <v>0.6</v>
      </c>
      <c r="H719" s="22">
        <v>30.83</v>
      </c>
      <c r="I719" s="22">
        <v>37.22</v>
      </c>
      <c r="J719" s="22">
        <v>40.39</v>
      </c>
      <c r="K719" s="22">
        <v>40.85</v>
      </c>
      <c r="L719" s="22">
        <v>48.24</v>
      </c>
      <c r="O719" s="108">
        <f t="shared" si="22"/>
        <v>40.4452</v>
      </c>
      <c r="P719" s="108">
        <f t="shared" si="23"/>
        <v>40.629200000000004</v>
      </c>
    </row>
    <row r="720" spans="1:16" x14ac:dyDescent="0.25">
      <c r="A720" t="s">
        <v>94</v>
      </c>
      <c r="B720" t="s">
        <v>95</v>
      </c>
      <c r="C720" s="1" t="s">
        <v>1537</v>
      </c>
      <c r="D720" t="s">
        <v>1538</v>
      </c>
      <c r="E720" s="22">
        <v>34.86</v>
      </c>
      <c r="F720" s="20">
        <v>72500</v>
      </c>
      <c r="G720" s="21">
        <v>0.2</v>
      </c>
      <c r="H720" s="22">
        <v>22.43</v>
      </c>
      <c r="I720" s="22">
        <v>24.47</v>
      </c>
      <c r="J720" s="22">
        <v>40.78</v>
      </c>
      <c r="K720" s="22">
        <v>40.78</v>
      </c>
      <c r="L720" s="22">
        <v>40.78</v>
      </c>
      <c r="O720" s="108">
        <f t="shared" si="22"/>
        <v>40.78</v>
      </c>
      <c r="P720" s="108">
        <f t="shared" si="23"/>
        <v>40.78</v>
      </c>
    </row>
    <row r="721" spans="1:16" x14ac:dyDescent="0.25">
      <c r="A721" t="s">
        <v>94</v>
      </c>
      <c r="B721" t="s">
        <v>95</v>
      </c>
      <c r="C721" s="1" t="s">
        <v>1539</v>
      </c>
      <c r="D721" t="s">
        <v>1540</v>
      </c>
      <c r="E721" s="22">
        <v>20.85</v>
      </c>
      <c r="F721" s="20">
        <v>43360</v>
      </c>
      <c r="G721" s="21">
        <v>3</v>
      </c>
      <c r="H721" s="22">
        <v>15.37</v>
      </c>
      <c r="I721" s="22">
        <v>17.350000000000001</v>
      </c>
      <c r="J721" s="22">
        <v>17.45</v>
      </c>
      <c r="K721" s="22">
        <v>24.54</v>
      </c>
      <c r="L721" s="22">
        <v>27.71</v>
      </c>
      <c r="O721" s="108">
        <f t="shared" si="22"/>
        <v>18.300799999999999</v>
      </c>
      <c r="P721" s="108">
        <f t="shared" si="23"/>
        <v>21.136800000000001</v>
      </c>
    </row>
    <row r="722" spans="1:16" x14ac:dyDescent="0.25">
      <c r="A722" t="s">
        <v>94</v>
      </c>
      <c r="B722" t="s">
        <v>95</v>
      </c>
      <c r="C722" s="1" t="s">
        <v>1541</v>
      </c>
      <c r="D722" t="s">
        <v>1542</v>
      </c>
      <c r="E722" s="22">
        <v>34.200000000000003</v>
      </c>
      <c r="F722" s="20">
        <v>71130</v>
      </c>
      <c r="G722" s="21">
        <v>2.2999999999999998</v>
      </c>
      <c r="H722" s="22">
        <v>19.91</v>
      </c>
      <c r="I722" s="22">
        <v>22.92</v>
      </c>
      <c r="J722" s="22">
        <v>29.73</v>
      </c>
      <c r="K722" s="22">
        <v>43.39</v>
      </c>
      <c r="L722" s="22">
        <v>50.17</v>
      </c>
      <c r="O722" s="108">
        <f t="shared" si="22"/>
        <v>31.369200000000003</v>
      </c>
      <c r="P722" s="108">
        <f t="shared" si="23"/>
        <v>36.833199999999998</v>
      </c>
    </row>
    <row r="723" spans="1:16" x14ac:dyDescent="0.25">
      <c r="A723" t="s">
        <v>94</v>
      </c>
      <c r="B723" t="s">
        <v>95</v>
      </c>
      <c r="C723" s="1" t="s">
        <v>1543</v>
      </c>
      <c r="D723" t="s">
        <v>1544</v>
      </c>
      <c r="E723" s="22">
        <v>21.99</v>
      </c>
      <c r="F723" s="20">
        <v>45730</v>
      </c>
      <c r="G723" s="21">
        <v>10.4</v>
      </c>
      <c r="H723" s="22">
        <v>15</v>
      </c>
      <c r="I723" s="22">
        <v>15</v>
      </c>
      <c r="J723" s="22">
        <v>17.649999999999999</v>
      </c>
      <c r="K723" s="22">
        <v>30</v>
      </c>
      <c r="L723" s="22">
        <v>38.35</v>
      </c>
      <c r="O723" s="108">
        <f t="shared" si="22"/>
        <v>19.132000000000001</v>
      </c>
      <c r="P723" s="108">
        <f t="shared" si="23"/>
        <v>24.071999999999999</v>
      </c>
    </row>
    <row r="724" spans="1:16" x14ac:dyDescent="0.25">
      <c r="A724" t="s">
        <v>94</v>
      </c>
      <c r="B724" t="s">
        <v>95</v>
      </c>
      <c r="C724" s="1" t="s">
        <v>1545</v>
      </c>
      <c r="D724" t="s">
        <v>1546</v>
      </c>
      <c r="E724" s="22">
        <v>49.74</v>
      </c>
      <c r="F724" s="20">
        <v>103470</v>
      </c>
      <c r="G724" s="21">
        <v>3.5</v>
      </c>
      <c r="H724" s="22">
        <v>36.840000000000003</v>
      </c>
      <c r="I724" s="22">
        <v>42.82</v>
      </c>
      <c r="J724" s="22">
        <v>46.24</v>
      </c>
      <c r="K724" s="22">
        <v>52.83</v>
      </c>
      <c r="L724" s="22">
        <v>81.7</v>
      </c>
      <c r="O724" s="108">
        <f t="shared" si="22"/>
        <v>47.030799999999999</v>
      </c>
      <c r="P724" s="108">
        <f t="shared" si="23"/>
        <v>49.666800000000002</v>
      </c>
    </row>
    <row r="725" spans="1:16" x14ac:dyDescent="0.25">
      <c r="A725" t="s">
        <v>94</v>
      </c>
      <c r="B725" t="s">
        <v>95</v>
      </c>
      <c r="C725" s="1" t="s">
        <v>1547</v>
      </c>
      <c r="D725" t="s">
        <v>1548</v>
      </c>
      <c r="E725" s="22">
        <v>19.190000000000001</v>
      </c>
      <c r="F725" s="20">
        <v>39920</v>
      </c>
      <c r="G725" s="21">
        <v>25.8</v>
      </c>
      <c r="H725" s="22">
        <v>15.08</v>
      </c>
      <c r="I725" s="22">
        <v>16.399999999999999</v>
      </c>
      <c r="J725" s="22">
        <v>16.399999999999999</v>
      </c>
      <c r="K725" s="22">
        <v>22.68</v>
      </c>
      <c r="L725" s="22">
        <v>26.09</v>
      </c>
      <c r="O725" s="108">
        <f t="shared" si="22"/>
        <v>17.153600000000001</v>
      </c>
      <c r="P725" s="108">
        <f t="shared" si="23"/>
        <v>19.665599999999998</v>
      </c>
    </row>
    <row r="726" spans="1:16" x14ac:dyDescent="0.25">
      <c r="A726" t="s">
        <v>94</v>
      </c>
      <c r="B726" t="s">
        <v>95</v>
      </c>
      <c r="C726" s="1" t="s">
        <v>1549</v>
      </c>
      <c r="D726" t="s">
        <v>1550</v>
      </c>
      <c r="E726" s="22">
        <v>17.059999999999999</v>
      </c>
      <c r="F726" s="20">
        <v>35480</v>
      </c>
      <c r="G726" s="21">
        <v>1.4</v>
      </c>
      <c r="H726" s="22">
        <v>15</v>
      </c>
      <c r="I726" s="22">
        <v>15.72</v>
      </c>
      <c r="J726" s="22">
        <v>17.100000000000001</v>
      </c>
      <c r="K726" s="22">
        <v>17.82</v>
      </c>
      <c r="L726" s="22">
        <v>18.64</v>
      </c>
      <c r="O726" s="108">
        <f t="shared" si="22"/>
        <v>17.186400000000003</v>
      </c>
      <c r="P726" s="108">
        <f t="shared" si="23"/>
        <v>17.474399999999999</v>
      </c>
    </row>
    <row r="727" spans="1:16" x14ac:dyDescent="0.25">
      <c r="A727" t="s">
        <v>94</v>
      </c>
      <c r="B727" t="s">
        <v>95</v>
      </c>
      <c r="C727" s="1" t="s">
        <v>1551</v>
      </c>
      <c r="D727" t="s">
        <v>1552</v>
      </c>
      <c r="E727" s="22">
        <v>18.03</v>
      </c>
      <c r="F727" s="20">
        <v>37510</v>
      </c>
      <c r="G727" s="21">
        <v>1.7</v>
      </c>
      <c r="H727" s="22">
        <v>15.2</v>
      </c>
      <c r="I727" s="22">
        <v>16.16</v>
      </c>
      <c r="J727" s="22">
        <v>16.829999999999998</v>
      </c>
      <c r="K727" s="22">
        <v>18.079999999999998</v>
      </c>
      <c r="L727" s="22">
        <v>23.04</v>
      </c>
      <c r="O727" s="108">
        <f t="shared" si="22"/>
        <v>16.979999999999997</v>
      </c>
      <c r="P727" s="108">
        <f t="shared" si="23"/>
        <v>17.479999999999997</v>
      </c>
    </row>
    <row r="728" spans="1:16" x14ac:dyDescent="0.25">
      <c r="A728" t="s">
        <v>94</v>
      </c>
      <c r="B728" t="s">
        <v>95</v>
      </c>
      <c r="C728" s="1" t="s">
        <v>1553</v>
      </c>
      <c r="D728" t="s">
        <v>1554</v>
      </c>
      <c r="E728" s="22">
        <v>21.04</v>
      </c>
      <c r="F728" s="20">
        <v>43770</v>
      </c>
      <c r="G728" s="21">
        <v>0.5</v>
      </c>
      <c r="H728" s="22">
        <v>19.62</v>
      </c>
      <c r="I728" s="22">
        <v>20.260000000000002</v>
      </c>
      <c r="J728" s="22">
        <v>20.260000000000002</v>
      </c>
      <c r="K728" s="22">
        <v>22.42</v>
      </c>
      <c r="L728" s="22">
        <v>22.51</v>
      </c>
      <c r="O728" s="108">
        <f t="shared" si="22"/>
        <v>20.519200000000001</v>
      </c>
      <c r="P728" s="108">
        <f t="shared" si="23"/>
        <v>21.383200000000002</v>
      </c>
    </row>
    <row r="729" spans="1:16" x14ac:dyDescent="0.25">
      <c r="A729" t="s">
        <v>94</v>
      </c>
      <c r="B729" t="s">
        <v>95</v>
      </c>
      <c r="C729" s="1" t="s">
        <v>1555</v>
      </c>
      <c r="D729" t="s">
        <v>1556</v>
      </c>
      <c r="E729" s="22">
        <v>37.96</v>
      </c>
      <c r="F729" s="20">
        <v>78950</v>
      </c>
      <c r="G729" s="21">
        <v>0.3</v>
      </c>
      <c r="H729" s="22">
        <v>27.5</v>
      </c>
      <c r="I729" s="22">
        <v>30.72</v>
      </c>
      <c r="J729" s="22">
        <v>34.07</v>
      </c>
      <c r="K729" s="22">
        <v>51.12</v>
      </c>
      <c r="L729" s="22">
        <v>55.23</v>
      </c>
      <c r="O729" s="108">
        <f t="shared" si="22"/>
        <v>36.116</v>
      </c>
      <c r="P729" s="108">
        <f t="shared" si="23"/>
        <v>42.936</v>
      </c>
    </row>
    <row r="730" spans="1:16" x14ac:dyDescent="0.25">
      <c r="A730" t="s">
        <v>94</v>
      </c>
      <c r="B730" t="s">
        <v>95</v>
      </c>
      <c r="C730" s="1" t="s">
        <v>1557</v>
      </c>
      <c r="D730" t="s">
        <v>1558</v>
      </c>
      <c r="E730" s="22">
        <v>43.57</v>
      </c>
      <c r="F730" s="20">
        <v>90630</v>
      </c>
      <c r="G730" s="21">
        <v>2.6</v>
      </c>
      <c r="H730" s="22">
        <v>21.89</v>
      </c>
      <c r="I730" s="22">
        <v>44.65</v>
      </c>
      <c r="J730" s="22">
        <v>44.65</v>
      </c>
      <c r="K730" s="22">
        <v>45.74</v>
      </c>
      <c r="L730" s="22">
        <v>58.59</v>
      </c>
      <c r="O730" s="108">
        <f t="shared" si="22"/>
        <v>44.780799999999999</v>
      </c>
      <c r="P730" s="108">
        <f t="shared" si="23"/>
        <v>45.216799999999999</v>
      </c>
    </row>
    <row r="731" spans="1:16" x14ac:dyDescent="0.25">
      <c r="A731" t="s">
        <v>94</v>
      </c>
      <c r="B731" t="s">
        <v>95</v>
      </c>
      <c r="C731" s="1" t="s">
        <v>1559</v>
      </c>
      <c r="D731" t="s">
        <v>1560</v>
      </c>
      <c r="E731" s="22">
        <v>18.45</v>
      </c>
      <c r="F731" s="20">
        <v>38370</v>
      </c>
      <c r="G731" s="21">
        <v>1.6</v>
      </c>
      <c r="H731" s="22">
        <v>16.22</v>
      </c>
      <c r="I731" s="22">
        <v>16.440000000000001</v>
      </c>
      <c r="J731" s="22">
        <v>17.53</v>
      </c>
      <c r="K731" s="22">
        <v>20.54</v>
      </c>
      <c r="L731" s="22">
        <v>20.54</v>
      </c>
      <c r="O731" s="108">
        <f t="shared" si="22"/>
        <v>17.891200000000001</v>
      </c>
      <c r="P731" s="108">
        <f t="shared" si="23"/>
        <v>19.095199999999998</v>
      </c>
    </row>
    <row r="732" spans="1:16" x14ac:dyDescent="0.25">
      <c r="A732" t="s">
        <v>94</v>
      </c>
      <c r="B732" t="s">
        <v>95</v>
      </c>
      <c r="C732" s="1" t="s">
        <v>1561</v>
      </c>
      <c r="D732" t="s">
        <v>1562</v>
      </c>
      <c r="E732" s="22">
        <v>18.84</v>
      </c>
      <c r="F732" s="20">
        <v>39200</v>
      </c>
      <c r="G732" s="21">
        <v>1.1000000000000001</v>
      </c>
      <c r="H732" s="22">
        <v>16.760000000000002</v>
      </c>
      <c r="I732" s="22">
        <v>17.649999999999999</v>
      </c>
      <c r="J732" s="22">
        <v>18.38</v>
      </c>
      <c r="K732" s="22">
        <v>18.38</v>
      </c>
      <c r="L732" s="22">
        <v>23.72</v>
      </c>
      <c r="O732" s="108">
        <f t="shared" si="22"/>
        <v>18.38</v>
      </c>
      <c r="P732" s="108">
        <f t="shared" si="23"/>
        <v>18.38</v>
      </c>
    </row>
    <row r="733" spans="1:16" x14ac:dyDescent="0.25">
      <c r="A733" t="s">
        <v>94</v>
      </c>
      <c r="B733" t="s">
        <v>95</v>
      </c>
      <c r="C733" s="1" t="s">
        <v>1563</v>
      </c>
      <c r="D733" t="s">
        <v>1564</v>
      </c>
      <c r="E733" s="22">
        <v>46.52</v>
      </c>
      <c r="F733" s="20">
        <v>96750</v>
      </c>
      <c r="G733" s="21">
        <v>14.8</v>
      </c>
      <c r="H733" s="22">
        <v>27.83</v>
      </c>
      <c r="I733" s="22">
        <v>32.909999999999997</v>
      </c>
      <c r="J733" s="22">
        <v>42.77</v>
      </c>
      <c r="K733" s="22">
        <v>65.900000000000006</v>
      </c>
      <c r="L733" s="22">
        <v>65.91</v>
      </c>
      <c r="O733" s="108">
        <f t="shared" si="22"/>
        <v>45.545600000000007</v>
      </c>
      <c r="P733" s="108">
        <f t="shared" si="23"/>
        <v>54.797600000000003</v>
      </c>
    </row>
    <row r="734" spans="1:16" x14ac:dyDescent="0.25">
      <c r="A734" t="s">
        <v>94</v>
      </c>
      <c r="B734" t="s">
        <v>95</v>
      </c>
      <c r="C734" s="1" t="s">
        <v>1565</v>
      </c>
      <c r="D734" t="s">
        <v>1566</v>
      </c>
      <c r="E734" s="22">
        <v>23.25</v>
      </c>
      <c r="F734" s="20">
        <v>48370</v>
      </c>
      <c r="G734" s="21">
        <v>1</v>
      </c>
      <c r="H734" s="22">
        <v>19</v>
      </c>
      <c r="I734" s="22">
        <v>20.74</v>
      </c>
      <c r="J734" s="22">
        <v>22.35</v>
      </c>
      <c r="K734" s="22">
        <v>23.91</v>
      </c>
      <c r="L734" s="22">
        <v>29.16</v>
      </c>
      <c r="O734" s="108">
        <f t="shared" si="22"/>
        <v>22.537200000000002</v>
      </c>
      <c r="P734" s="108">
        <f t="shared" si="23"/>
        <v>23.161200000000001</v>
      </c>
    </row>
    <row r="735" spans="1:16" x14ac:dyDescent="0.25">
      <c r="A735" t="s">
        <v>94</v>
      </c>
      <c r="B735" t="s">
        <v>95</v>
      </c>
      <c r="C735" s="1" t="s">
        <v>1567</v>
      </c>
      <c r="D735" t="s">
        <v>1568</v>
      </c>
      <c r="E735" s="22">
        <v>19.5</v>
      </c>
      <c r="F735" s="20">
        <v>40550</v>
      </c>
      <c r="G735" s="21">
        <v>1.7</v>
      </c>
      <c r="H735" s="22">
        <v>15.36</v>
      </c>
      <c r="I735" s="22">
        <v>16.54</v>
      </c>
      <c r="J735" s="22">
        <v>17.82</v>
      </c>
      <c r="K735" s="22">
        <v>21.52</v>
      </c>
      <c r="L735" s="22">
        <v>25.55</v>
      </c>
      <c r="O735" s="108">
        <f t="shared" si="22"/>
        <v>18.263999999999999</v>
      </c>
      <c r="P735" s="108">
        <f t="shared" si="23"/>
        <v>19.744</v>
      </c>
    </row>
    <row r="736" spans="1:16" x14ac:dyDescent="0.25">
      <c r="A736" t="s">
        <v>94</v>
      </c>
      <c r="B736" t="s">
        <v>95</v>
      </c>
      <c r="C736" s="1" t="s">
        <v>1569</v>
      </c>
      <c r="D736" t="s">
        <v>1570</v>
      </c>
      <c r="E736" s="22">
        <v>21.46</v>
      </c>
      <c r="F736" s="20">
        <v>44630</v>
      </c>
      <c r="G736" s="21">
        <v>0.7</v>
      </c>
      <c r="H736" s="22">
        <v>16.79</v>
      </c>
      <c r="I736" s="22">
        <v>17.95</v>
      </c>
      <c r="J736" s="22">
        <v>20.57</v>
      </c>
      <c r="K736" s="22">
        <v>22.97</v>
      </c>
      <c r="L736" s="22">
        <v>27.71</v>
      </c>
      <c r="O736" s="108">
        <f t="shared" si="22"/>
        <v>20.858000000000001</v>
      </c>
      <c r="P736" s="108">
        <f t="shared" si="23"/>
        <v>21.817999999999998</v>
      </c>
    </row>
    <row r="737" spans="1:16" x14ac:dyDescent="0.25">
      <c r="A737" t="s">
        <v>94</v>
      </c>
      <c r="B737" t="s">
        <v>95</v>
      </c>
      <c r="C737" s="1" t="s">
        <v>1571</v>
      </c>
      <c r="D737" t="s">
        <v>1572</v>
      </c>
      <c r="E737" s="22">
        <v>19.989999999999998</v>
      </c>
      <c r="F737" s="20">
        <v>41580</v>
      </c>
      <c r="G737" s="21">
        <v>4.4000000000000004</v>
      </c>
      <c r="H737" s="22">
        <v>16.52</v>
      </c>
      <c r="I737" s="22">
        <v>17.260000000000002</v>
      </c>
      <c r="J737" s="22">
        <v>19.32</v>
      </c>
      <c r="K737" s="22">
        <v>22.41</v>
      </c>
      <c r="L737" s="22">
        <v>24.3</v>
      </c>
      <c r="O737" s="108">
        <f t="shared" si="22"/>
        <v>19.690799999999999</v>
      </c>
      <c r="P737" s="108">
        <f t="shared" si="23"/>
        <v>20.9268</v>
      </c>
    </row>
    <row r="738" spans="1:16" x14ac:dyDescent="0.25">
      <c r="A738" t="s">
        <v>94</v>
      </c>
      <c r="B738" t="s">
        <v>95</v>
      </c>
      <c r="C738" s="1" t="s">
        <v>1573</v>
      </c>
      <c r="D738" t="s">
        <v>1574</v>
      </c>
      <c r="E738" s="22">
        <v>17.41</v>
      </c>
      <c r="F738" s="20">
        <v>36210</v>
      </c>
      <c r="G738" s="21">
        <v>0.4</v>
      </c>
      <c r="H738" s="22">
        <v>15</v>
      </c>
      <c r="I738" s="22">
        <v>15.57</v>
      </c>
      <c r="J738" s="22">
        <v>16.57</v>
      </c>
      <c r="K738" s="22">
        <v>18.66</v>
      </c>
      <c r="L738" s="22">
        <v>20.88</v>
      </c>
      <c r="O738" s="108">
        <f t="shared" si="22"/>
        <v>16.820800000000002</v>
      </c>
      <c r="P738" s="108">
        <f t="shared" si="23"/>
        <v>17.6568</v>
      </c>
    </row>
    <row r="739" spans="1:16" x14ac:dyDescent="0.25">
      <c r="A739" t="s">
        <v>94</v>
      </c>
      <c r="B739" t="s">
        <v>95</v>
      </c>
      <c r="C739" s="1" t="s">
        <v>1575</v>
      </c>
      <c r="D739" t="s">
        <v>1576</v>
      </c>
      <c r="E739" s="22">
        <v>19.239999999999998</v>
      </c>
      <c r="F739" s="20">
        <v>40010</v>
      </c>
      <c r="G739" s="21">
        <v>0.4</v>
      </c>
      <c r="H739" s="22">
        <v>15.79</v>
      </c>
      <c r="I739" s="22">
        <v>16.89</v>
      </c>
      <c r="J739" s="22">
        <v>17.88</v>
      </c>
      <c r="K739" s="22">
        <v>19.97</v>
      </c>
      <c r="L739" s="22">
        <v>24.36</v>
      </c>
      <c r="O739" s="108">
        <f t="shared" si="22"/>
        <v>18.130800000000001</v>
      </c>
      <c r="P739" s="108">
        <f t="shared" si="23"/>
        <v>18.966799999999999</v>
      </c>
    </row>
    <row r="740" spans="1:16" x14ac:dyDescent="0.25">
      <c r="A740" t="s">
        <v>94</v>
      </c>
      <c r="B740" t="s">
        <v>95</v>
      </c>
      <c r="C740" s="1" t="s">
        <v>1577</v>
      </c>
      <c r="D740" t="s">
        <v>1578</v>
      </c>
      <c r="E740" s="22">
        <v>26.63</v>
      </c>
      <c r="F740" s="20">
        <v>55380</v>
      </c>
      <c r="G740" s="21">
        <v>3.4</v>
      </c>
      <c r="H740" s="22">
        <v>18.13</v>
      </c>
      <c r="I740" s="22">
        <v>23.17</v>
      </c>
      <c r="J740" s="22">
        <v>29</v>
      </c>
      <c r="K740" s="22">
        <v>30.17</v>
      </c>
      <c r="L740" s="22">
        <v>30.46</v>
      </c>
      <c r="O740" s="108">
        <f t="shared" si="22"/>
        <v>29.1404</v>
      </c>
      <c r="P740" s="108">
        <f t="shared" si="23"/>
        <v>29.6084</v>
      </c>
    </row>
    <row r="741" spans="1:16" x14ac:dyDescent="0.25">
      <c r="A741" t="s">
        <v>94</v>
      </c>
      <c r="B741" t="s">
        <v>95</v>
      </c>
      <c r="C741" s="1" t="s">
        <v>1579</v>
      </c>
      <c r="D741" t="s">
        <v>1580</v>
      </c>
      <c r="E741" s="22">
        <v>36.68</v>
      </c>
      <c r="F741" s="20">
        <v>76290</v>
      </c>
      <c r="G741" s="21">
        <v>8.5</v>
      </c>
      <c r="H741" s="22">
        <v>25.88</v>
      </c>
      <c r="I741" s="22">
        <v>33.380000000000003</v>
      </c>
      <c r="J741" s="22">
        <v>37.92</v>
      </c>
      <c r="K741" s="22">
        <v>39.01</v>
      </c>
      <c r="L741" s="22">
        <v>40.799999999999997</v>
      </c>
      <c r="O741" s="108">
        <f t="shared" si="22"/>
        <v>38.050800000000002</v>
      </c>
      <c r="P741" s="108">
        <f t="shared" si="23"/>
        <v>38.486800000000002</v>
      </c>
    </row>
    <row r="742" spans="1:16" x14ac:dyDescent="0.25">
      <c r="A742" t="s">
        <v>94</v>
      </c>
      <c r="B742" t="s">
        <v>95</v>
      </c>
      <c r="C742" s="1" t="s">
        <v>1581</v>
      </c>
      <c r="D742" t="s">
        <v>1582</v>
      </c>
      <c r="E742" s="22">
        <v>23.23</v>
      </c>
      <c r="F742" s="20">
        <v>48330</v>
      </c>
      <c r="G742" s="21">
        <v>4.2</v>
      </c>
      <c r="H742" s="22">
        <v>18.5</v>
      </c>
      <c r="I742" s="22">
        <v>19.600000000000001</v>
      </c>
      <c r="J742" s="22">
        <v>20.61</v>
      </c>
      <c r="K742" s="22">
        <v>25.6</v>
      </c>
      <c r="L742" s="22">
        <v>32.97</v>
      </c>
      <c r="O742" s="108">
        <f t="shared" si="22"/>
        <v>21.2088</v>
      </c>
      <c r="P742" s="108">
        <f t="shared" si="23"/>
        <v>23.204799999999999</v>
      </c>
    </row>
  </sheetData>
  <sortState xmlns:xlrd2="http://schemas.microsoft.com/office/spreadsheetml/2017/richdata2" ref="A2:L742">
    <sortCondition ref="A2:A742"/>
    <sortCondition ref="C2:C742"/>
  </sortState>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defaultRowHeight="15" x14ac:dyDescent="0.25"/>
  <cols>
    <col min="1" max="1" width="22" customWidth="1"/>
  </cols>
  <sheetData>
    <row r="1" spans="1:1" x14ac:dyDescent="0.25">
      <c r="A1" t="s">
        <v>1</v>
      </c>
    </row>
    <row r="2" spans="1:1" x14ac:dyDescent="0.25">
      <c r="A2" t="s">
        <v>2</v>
      </c>
    </row>
  </sheetData>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5769B-9F24-4C74-BA01-7AFBF5F1E782}">
  <sheetPr>
    <pageSetUpPr fitToPage="1"/>
  </sheetPr>
  <dimension ref="B1:K56"/>
  <sheetViews>
    <sheetView showGridLines="0" tabSelected="1" zoomScale="55" zoomScaleNormal="55" workbookViewId="0">
      <selection activeCell="D38" sqref="D38"/>
    </sheetView>
  </sheetViews>
  <sheetFormatPr defaultRowHeight="26.25" x14ac:dyDescent="0.4"/>
  <cols>
    <col min="1" max="1" width="5.5703125" style="23" customWidth="1"/>
    <col min="2" max="2" width="78.7109375" style="23" customWidth="1"/>
    <col min="3" max="3" width="25.85546875" style="23" customWidth="1"/>
    <col min="4" max="4" width="71.5703125" style="23" customWidth="1"/>
    <col min="5" max="5" width="69.140625" style="25" customWidth="1"/>
    <col min="6" max="6" width="46.140625" style="25" customWidth="1"/>
    <col min="7" max="8" width="9.140625" style="23"/>
    <col min="9" max="9" width="26.140625" style="23" customWidth="1"/>
    <col min="10" max="10" width="22.42578125" style="26" customWidth="1"/>
    <col min="11" max="11" width="13.42578125" style="23" customWidth="1"/>
    <col min="12" max="231" width="9.140625" style="23"/>
    <col min="232" max="232" width="5.5703125" style="23" customWidth="1"/>
    <col min="233" max="233" width="58" style="23" customWidth="1"/>
    <col min="234" max="234" width="24.140625" style="23" customWidth="1"/>
    <col min="235" max="236" width="0" style="23" hidden="1" customWidth="1"/>
    <col min="237" max="237" width="61.42578125" style="23" customWidth="1"/>
    <col min="238" max="238" width="62.140625" style="23" customWidth="1"/>
    <col min="239" max="242" width="0" style="23" hidden="1" customWidth="1"/>
    <col min="243" max="487" width="9.140625" style="23"/>
    <col min="488" max="488" width="5.5703125" style="23" customWidth="1"/>
    <col min="489" max="489" width="58" style="23" customWidth="1"/>
    <col min="490" max="490" width="24.140625" style="23" customWidth="1"/>
    <col min="491" max="492" width="0" style="23" hidden="1" customWidth="1"/>
    <col min="493" max="493" width="61.42578125" style="23" customWidth="1"/>
    <col min="494" max="494" width="62.140625" style="23" customWidth="1"/>
    <col min="495" max="498" width="0" style="23" hidden="1" customWidth="1"/>
    <col min="499" max="743" width="9.140625" style="23"/>
    <col min="744" max="744" width="5.5703125" style="23" customWidth="1"/>
    <col min="745" max="745" width="58" style="23" customWidth="1"/>
    <col min="746" max="746" width="24.140625" style="23" customWidth="1"/>
    <col min="747" max="748" width="0" style="23" hidden="1" customWidth="1"/>
    <col min="749" max="749" width="61.42578125" style="23" customWidth="1"/>
    <col min="750" max="750" width="62.140625" style="23" customWidth="1"/>
    <col min="751" max="754" width="0" style="23" hidden="1" customWidth="1"/>
    <col min="755" max="999" width="9.140625" style="23"/>
    <col min="1000" max="1000" width="5.5703125" style="23" customWidth="1"/>
    <col min="1001" max="1001" width="58" style="23" customWidth="1"/>
    <col min="1002" max="1002" width="24.140625" style="23" customWidth="1"/>
    <col min="1003" max="1004" width="0" style="23" hidden="1" customWidth="1"/>
    <col min="1005" max="1005" width="61.42578125" style="23" customWidth="1"/>
    <col min="1006" max="1006" width="62.140625" style="23" customWidth="1"/>
    <col min="1007" max="1010" width="0" style="23" hidden="1" customWidth="1"/>
    <col min="1011" max="1255" width="9.140625" style="23"/>
    <col min="1256" max="1256" width="5.5703125" style="23" customWidth="1"/>
    <col min="1257" max="1257" width="58" style="23" customWidth="1"/>
    <col min="1258" max="1258" width="24.140625" style="23" customWidth="1"/>
    <col min="1259" max="1260" width="0" style="23" hidden="1" customWidth="1"/>
    <col min="1261" max="1261" width="61.42578125" style="23" customWidth="1"/>
    <col min="1262" max="1262" width="62.140625" style="23" customWidth="1"/>
    <col min="1263" max="1266" width="0" style="23" hidden="1" customWidth="1"/>
    <col min="1267" max="1511" width="9.140625" style="23"/>
    <col min="1512" max="1512" width="5.5703125" style="23" customWidth="1"/>
    <col min="1513" max="1513" width="58" style="23" customWidth="1"/>
    <col min="1514" max="1514" width="24.140625" style="23" customWidth="1"/>
    <col min="1515" max="1516" width="0" style="23" hidden="1" customWidth="1"/>
    <col min="1517" max="1517" width="61.42578125" style="23" customWidth="1"/>
    <col min="1518" max="1518" width="62.140625" style="23" customWidth="1"/>
    <col min="1519" max="1522" width="0" style="23" hidden="1" customWidth="1"/>
    <col min="1523" max="1767" width="9.140625" style="23"/>
    <col min="1768" max="1768" width="5.5703125" style="23" customWidth="1"/>
    <col min="1769" max="1769" width="58" style="23" customWidth="1"/>
    <col min="1770" max="1770" width="24.140625" style="23" customWidth="1"/>
    <col min="1771" max="1772" width="0" style="23" hidden="1" customWidth="1"/>
    <col min="1773" max="1773" width="61.42578125" style="23" customWidth="1"/>
    <col min="1774" max="1774" width="62.140625" style="23" customWidth="1"/>
    <col min="1775" max="1778" width="0" style="23" hidden="1" customWidth="1"/>
    <col min="1779" max="2023" width="9.140625" style="23"/>
    <col min="2024" max="2024" width="5.5703125" style="23" customWidth="1"/>
    <col min="2025" max="2025" width="58" style="23" customWidth="1"/>
    <col min="2026" max="2026" width="24.140625" style="23" customWidth="1"/>
    <col min="2027" max="2028" width="0" style="23" hidden="1" customWidth="1"/>
    <col min="2029" max="2029" width="61.42578125" style="23" customWidth="1"/>
    <col min="2030" max="2030" width="62.140625" style="23" customWidth="1"/>
    <col min="2031" max="2034" width="0" style="23" hidden="1" customWidth="1"/>
    <col min="2035" max="2279" width="9.140625" style="23"/>
    <col min="2280" max="2280" width="5.5703125" style="23" customWidth="1"/>
    <col min="2281" max="2281" width="58" style="23" customWidth="1"/>
    <col min="2282" max="2282" width="24.140625" style="23" customWidth="1"/>
    <col min="2283" max="2284" width="0" style="23" hidden="1" customWidth="1"/>
    <col min="2285" max="2285" width="61.42578125" style="23" customWidth="1"/>
    <col min="2286" max="2286" width="62.140625" style="23" customWidth="1"/>
    <col min="2287" max="2290" width="0" style="23" hidden="1" customWidth="1"/>
    <col min="2291" max="2535" width="9.140625" style="23"/>
    <col min="2536" max="2536" width="5.5703125" style="23" customWidth="1"/>
    <col min="2537" max="2537" width="58" style="23" customWidth="1"/>
    <col min="2538" max="2538" width="24.140625" style="23" customWidth="1"/>
    <col min="2539" max="2540" width="0" style="23" hidden="1" customWidth="1"/>
    <col min="2541" max="2541" width="61.42578125" style="23" customWidth="1"/>
    <col min="2542" max="2542" width="62.140625" style="23" customWidth="1"/>
    <col min="2543" max="2546" width="0" style="23" hidden="1" customWidth="1"/>
    <col min="2547" max="2791" width="9.140625" style="23"/>
    <col min="2792" max="2792" width="5.5703125" style="23" customWidth="1"/>
    <col min="2793" max="2793" width="58" style="23" customWidth="1"/>
    <col min="2794" max="2794" width="24.140625" style="23" customWidth="1"/>
    <col min="2795" max="2796" width="0" style="23" hidden="1" customWidth="1"/>
    <col min="2797" max="2797" width="61.42578125" style="23" customWidth="1"/>
    <col min="2798" max="2798" width="62.140625" style="23" customWidth="1"/>
    <col min="2799" max="2802" width="0" style="23" hidden="1" customWidth="1"/>
    <col min="2803" max="3047" width="9.140625" style="23"/>
    <col min="3048" max="3048" width="5.5703125" style="23" customWidth="1"/>
    <col min="3049" max="3049" width="58" style="23" customWidth="1"/>
    <col min="3050" max="3050" width="24.140625" style="23" customWidth="1"/>
    <col min="3051" max="3052" width="0" style="23" hidden="1" customWidth="1"/>
    <col min="3053" max="3053" width="61.42578125" style="23" customWidth="1"/>
    <col min="3054" max="3054" width="62.140625" style="23" customWidth="1"/>
    <col min="3055" max="3058" width="0" style="23" hidden="1" customWidth="1"/>
    <col min="3059" max="3303" width="9.140625" style="23"/>
    <col min="3304" max="3304" width="5.5703125" style="23" customWidth="1"/>
    <col min="3305" max="3305" width="58" style="23" customWidth="1"/>
    <col min="3306" max="3306" width="24.140625" style="23" customWidth="1"/>
    <col min="3307" max="3308" width="0" style="23" hidden="1" customWidth="1"/>
    <col min="3309" max="3309" width="61.42578125" style="23" customWidth="1"/>
    <col min="3310" max="3310" width="62.140625" style="23" customWidth="1"/>
    <col min="3311" max="3314" width="0" style="23" hidden="1" customWidth="1"/>
    <col min="3315" max="3559" width="9.140625" style="23"/>
    <col min="3560" max="3560" width="5.5703125" style="23" customWidth="1"/>
    <col min="3561" max="3561" width="58" style="23" customWidth="1"/>
    <col min="3562" max="3562" width="24.140625" style="23" customWidth="1"/>
    <col min="3563" max="3564" width="0" style="23" hidden="1" customWidth="1"/>
    <col min="3565" max="3565" width="61.42578125" style="23" customWidth="1"/>
    <col min="3566" max="3566" width="62.140625" style="23" customWidth="1"/>
    <col min="3567" max="3570" width="0" style="23" hidden="1" customWidth="1"/>
    <col min="3571" max="3815" width="9.140625" style="23"/>
    <col min="3816" max="3816" width="5.5703125" style="23" customWidth="1"/>
    <col min="3817" max="3817" width="58" style="23" customWidth="1"/>
    <col min="3818" max="3818" width="24.140625" style="23" customWidth="1"/>
    <col min="3819" max="3820" width="0" style="23" hidden="1" customWidth="1"/>
    <col min="3821" max="3821" width="61.42578125" style="23" customWidth="1"/>
    <col min="3822" max="3822" width="62.140625" style="23" customWidth="1"/>
    <col min="3823" max="3826" width="0" style="23" hidden="1" customWidth="1"/>
    <col min="3827" max="4071" width="9.140625" style="23"/>
    <col min="4072" max="4072" width="5.5703125" style="23" customWidth="1"/>
    <col min="4073" max="4073" width="58" style="23" customWidth="1"/>
    <col min="4074" max="4074" width="24.140625" style="23" customWidth="1"/>
    <col min="4075" max="4076" width="0" style="23" hidden="1" customWidth="1"/>
    <col min="4077" max="4077" width="61.42578125" style="23" customWidth="1"/>
    <col min="4078" max="4078" width="62.140625" style="23" customWidth="1"/>
    <col min="4079" max="4082" width="0" style="23" hidden="1" customWidth="1"/>
    <col min="4083" max="4327" width="9.140625" style="23"/>
    <col min="4328" max="4328" width="5.5703125" style="23" customWidth="1"/>
    <col min="4329" max="4329" width="58" style="23" customWidth="1"/>
    <col min="4330" max="4330" width="24.140625" style="23" customWidth="1"/>
    <col min="4331" max="4332" width="0" style="23" hidden="1" customWidth="1"/>
    <col min="4333" max="4333" width="61.42578125" style="23" customWidth="1"/>
    <col min="4334" max="4334" width="62.140625" style="23" customWidth="1"/>
    <col min="4335" max="4338" width="0" style="23" hidden="1" customWidth="1"/>
    <col min="4339" max="4583" width="9.140625" style="23"/>
    <col min="4584" max="4584" width="5.5703125" style="23" customWidth="1"/>
    <col min="4585" max="4585" width="58" style="23" customWidth="1"/>
    <col min="4586" max="4586" width="24.140625" style="23" customWidth="1"/>
    <col min="4587" max="4588" width="0" style="23" hidden="1" customWidth="1"/>
    <col min="4589" max="4589" width="61.42578125" style="23" customWidth="1"/>
    <col min="4590" max="4590" width="62.140625" style="23" customWidth="1"/>
    <col min="4591" max="4594" width="0" style="23" hidden="1" customWidth="1"/>
    <col min="4595" max="4839" width="9.140625" style="23"/>
    <col min="4840" max="4840" width="5.5703125" style="23" customWidth="1"/>
    <col min="4841" max="4841" width="58" style="23" customWidth="1"/>
    <col min="4842" max="4842" width="24.140625" style="23" customWidth="1"/>
    <col min="4843" max="4844" width="0" style="23" hidden="1" customWidth="1"/>
    <col min="4845" max="4845" width="61.42578125" style="23" customWidth="1"/>
    <col min="4846" max="4846" width="62.140625" style="23" customWidth="1"/>
    <col min="4847" max="4850" width="0" style="23" hidden="1" customWidth="1"/>
    <col min="4851" max="5095" width="9.140625" style="23"/>
    <col min="5096" max="5096" width="5.5703125" style="23" customWidth="1"/>
    <col min="5097" max="5097" width="58" style="23" customWidth="1"/>
    <col min="5098" max="5098" width="24.140625" style="23" customWidth="1"/>
    <col min="5099" max="5100" width="0" style="23" hidden="1" customWidth="1"/>
    <col min="5101" max="5101" width="61.42578125" style="23" customWidth="1"/>
    <col min="5102" max="5102" width="62.140625" style="23" customWidth="1"/>
    <col min="5103" max="5106" width="0" style="23" hidden="1" customWidth="1"/>
    <col min="5107" max="5351" width="9.140625" style="23"/>
    <col min="5352" max="5352" width="5.5703125" style="23" customWidth="1"/>
    <col min="5353" max="5353" width="58" style="23" customWidth="1"/>
    <col min="5354" max="5354" width="24.140625" style="23" customWidth="1"/>
    <col min="5355" max="5356" width="0" style="23" hidden="1" customWidth="1"/>
    <col min="5357" max="5357" width="61.42578125" style="23" customWidth="1"/>
    <col min="5358" max="5358" width="62.140625" style="23" customWidth="1"/>
    <col min="5359" max="5362" width="0" style="23" hidden="1" customWidth="1"/>
    <col min="5363" max="5607" width="9.140625" style="23"/>
    <col min="5608" max="5608" width="5.5703125" style="23" customWidth="1"/>
    <col min="5609" max="5609" width="58" style="23" customWidth="1"/>
    <col min="5610" max="5610" width="24.140625" style="23" customWidth="1"/>
    <col min="5611" max="5612" width="0" style="23" hidden="1" customWidth="1"/>
    <col min="5613" max="5613" width="61.42578125" style="23" customWidth="1"/>
    <col min="5614" max="5614" width="62.140625" style="23" customWidth="1"/>
    <col min="5615" max="5618" width="0" style="23" hidden="1" customWidth="1"/>
    <col min="5619" max="5863" width="9.140625" style="23"/>
    <col min="5864" max="5864" width="5.5703125" style="23" customWidth="1"/>
    <col min="5865" max="5865" width="58" style="23" customWidth="1"/>
    <col min="5866" max="5866" width="24.140625" style="23" customWidth="1"/>
    <col min="5867" max="5868" width="0" style="23" hidden="1" customWidth="1"/>
    <col min="5869" max="5869" width="61.42578125" style="23" customWidth="1"/>
    <col min="5870" max="5870" width="62.140625" style="23" customWidth="1"/>
    <col min="5871" max="5874" width="0" style="23" hidden="1" customWidth="1"/>
    <col min="5875" max="6119" width="9.140625" style="23"/>
    <col min="6120" max="6120" width="5.5703125" style="23" customWidth="1"/>
    <col min="6121" max="6121" width="58" style="23" customWidth="1"/>
    <col min="6122" max="6122" width="24.140625" style="23" customWidth="1"/>
    <col min="6123" max="6124" width="0" style="23" hidden="1" customWidth="1"/>
    <col min="6125" max="6125" width="61.42578125" style="23" customWidth="1"/>
    <col min="6126" max="6126" width="62.140625" style="23" customWidth="1"/>
    <col min="6127" max="6130" width="0" style="23" hidden="1" customWidth="1"/>
    <col min="6131" max="6375" width="9.140625" style="23"/>
    <col min="6376" max="6376" width="5.5703125" style="23" customWidth="1"/>
    <col min="6377" max="6377" width="58" style="23" customWidth="1"/>
    <col min="6378" max="6378" width="24.140625" style="23" customWidth="1"/>
    <col min="6379" max="6380" width="0" style="23" hidden="1" customWidth="1"/>
    <col min="6381" max="6381" width="61.42578125" style="23" customWidth="1"/>
    <col min="6382" max="6382" width="62.140625" style="23" customWidth="1"/>
    <col min="6383" max="6386" width="0" style="23" hidden="1" customWidth="1"/>
    <col min="6387" max="6631" width="9.140625" style="23"/>
    <col min="6632" max="6632" width="5.5703125" style="23" customWidth="1"/>
    <col min="6633" max="6633" width="58" style="23" customWidth="1"/>
    <col min="6634" max="6634" width="24.140625" style="23" customWidth="1"/>
    <col min="6635" max="6636" width="0" style="23" hidden="1" customWidth="1"/>
    <col min="6637" max="6637" width="61.42578125" style="23" customWidth="1"/>
    <col min="6638" max="6638" width="62.140625" style="23" customWidth="1"/>
    <col min="6639" max="6642" width="0" style="23" hidden="1" customWidth="1"/>
    <col min="6643" max="6887" width="9.140625" style="23"/>
    <col min="6888" max="6888" width="5.5703125" style="23" customWidth="1"/>
    <col min="6889" max="6889" width="58" style="23" customWidth="1"/>
    <col min="6890" max="6890" width="24.140625" style="23" customWidth="1"/>
    <col min="6891" max="6892" width="0" style="23" hidden="1" customWidth="1"/>
    <col min="6893" max="6893" width="61.42578125" style="23" customWidth="1"/>
    <col min="6894" max="6894" width="62.140625" style="23" customWidth="1"/>
    <col min="6895" max="6898" width="0" style="23" hidden="1" customWidth="1"/>
    <col min="6899" max="7143" width="9.140625" style="23"/>
    <col min="7144" max="7144" width="5.5703125" style="23" customWidth="1"/>
    <col min="7145" max="7145" width="58" style="23" customWidth="1"/>
    <col min="7146" max="7146" width="24.140625" style="23" customWidth="1"/>
    <col min="7147" max="7148" width="0" style="23" hidden="1" customWidth="1"/>
    <col min="7149" max="7149" width="61.42578125" style="23" customWidth="1"/>
    <col min="7150" max="7150" width="62.140625" style="23" customWidth="1"/>
    <col min="7151" max="7154" width="0" style="23" hidden="1" customWidth="1"/>
    <col min="7155" max="7399" width="9.140625" style="23"/>
    <col min="7400" max="7400" width="5.5703125" style="23" customWidth="1"/>
    <col min="7401" max="7401" width="58" style="23" customWidth="1"/>
    <col min="7402" max="7402" width="24.140625" style="23" customWidth="1"/>
    <col min="7403" max="7404" width="0" style="23" hidden="1" customWidth="1"/>
    <col min="7405" max="7405" width="61.42578125" style="23" customWidth="1"/>
    <col min="7406" max="7406" width="62.140625" style="23" customWidth="1"/>
    <col min="7407" max="7410" width="0" style="23" hidden="1" customWidth="1"/>
    <col min="7411" max="7655" width="9.140625" style="23"/>
    <col min="7656" max="7656" width="5.5703125" style="23" customWidth="1"/>
    <col min="7657" max="7657" width="58" style="23" customWidth="1"/>
    <col min="7658" max="7658" width="24.140625" style="23" customWidth="1"/>
    <col min="7659" max="7660" width="0" style="23" hidden="1" customWidth="1"/>
    <col min="7661" max="7661" width="61.42578125" style="23" customWidth="1"/>
    <col min="7662" max="7662" width="62.140625" style="23" customWidth="1"/>
    <col min="7663" max="7666" width="0" style="23" hidden="1" customWidth="1"/>
    <col min="7667" max="7911" width="9.140625" style="23"/>
    <col min="7912" max="7912" width="5.5703125" style="23" customWidth="1"/>
    <col min="7913" max="7913" width="58" style="23" customWidth="1"/>
    <col min="7914" max="7914" width="24.140625" style="23" customWidth="1"/>
    <col min="7915" max="7916" width="0" style="23" hidden="1" customWidth="1"/>
    <col min="7917" max="7917" width="61.42578125" style="23" customWidth="1"/>
    <col min="7918" max="7918" width="62.140625" style="23" customWidth="1"/>
    <col min="7919" max="7922" width="0" style="23" hidden="1" customWidth="1"/>
    <col min="7923" max="8167" width="9.140625" style="23"/>
    <col min="8168" max="8168" width="5.5703125" style="23" customWidth="1"/>
    <col min="8169" max="8169" width="58" style="23" customWidth="1"/>
    <col min="8170" max="8170" width="24.140625" style="23" customWidth="1"/>
    <col min="8171" max="8172" width="0" style="23" hidden="1" customWidth="1"/>
    <col min="8173" max="8173" width="61.42578125" style="23" customWidth="1"/>
    <col min="8174" max="8174" width="62.140625" style="23" customWidth="1"/>
    <col min="8175" max="8178" width="0" style="23" hidden="1" customWidth="1"/>
    <col min="8179" max="8423" width="9.140625" style="23"/>
    <col min="8424" max="8424" width="5.5703125" style="23" customWidth="1"/>
    <col min="8425" max="8425" width="58" style="23" customWidth="1"/>
    <col min="8426" max="8426" width="24.140625" style="23" customWidth="1"/>
    <col min="8427" max="8428" width="0" style="23" hidden="1" customWidth="1"/>
    <col min="8429" max="8429" width="61.42578125" style="23" customWidth="1"/>
    <col min="8430" max="8430" width="62.140625" style="23" customWidth="1"/>
    <col min="8431" max="8434" width="0" style="23" hidden="1" customWidth="1"/>
    <col min="8435" max="8679" width="9.140625" style="23"/>
    <col min="8680" max="8680" width="5.5703125" style="23" customWidth="1"/>
    <col min="8681" max="8681" width="58" style="23" customWidth="1"/>
    <col min="8682" max="8682" width="24.140625" style="23" customWidth="1"/>
    <col min="8683" max="8684" width="0" style="23" hidden="1" customWidth="1"/>
    <col min="8685" max="8685" width="61.42578125" style="23" customWidth="1"/>
    <col min="8686" max="8686" width="62.140625" style="23" customWidth="1"/>
    <col min="8687" max="8690" width="0" style="23" hidden="1" customWidth="1"/>
    <col min="8691" max="8935" width="9.140625" style="23"/>
    <col min="8936" max="8936" width="5.5703125" style="23" customWidth="1"/>
    <col min="8937" max="8937" width="58" style="23" customWidth="1"/>
    <col min="8938" max="8938" width="24.140625" style="23" customWidth="1"/>
    <col min="8939" max="8940" width="0" style="23" hidden="1" customWidth="1"/>
    <col min="8941" max="8941" width="61.42578125" style="23" customWidth="1"/>
    <col min="8942" max="8942" width="62.140625" style="23" customWidth="1"/>
    <col min="8943" max="8946" width="0" style="23" hidden="1" customWidth="1"/>
    <col min="8947" max="9191" width="9.140625" style="23"/>
    <col min="9192" max="9192" width="5.5703125" style="23" customWidth="1"/>
    <col min="9193" max="9193" width="58" style="23" customWidth="1"/>
    <col min="9194" max="9194" width="24.140625" style="23" customWidth="1"/>
    <col min="9195" max="9196" width="0" style="23" hidden="1" customWidth="1"/>
    <col min="9197" max="9197" width="61.42578125" style="23" customWidth="1"/>
    <col min="9198" max="9198" width="62.140625" style="23" customWidth="1"/>
    <col min="9199" max="9202" width="0" style="23" hidden="1" customWidth="1"/>
    <col min="9203" max="9447" width="9.140625" style="23"/>
    <col min="9448" max="9448" width="5.5703125" style="23" customWidth="1"/>
    <col min="9449" max="9449" width="58" style="23" customWidth="1"/>
    <col min="9450" max="9450" width="24.140625" style="23" customWidth="1"/>
    <col min="9451" max="9452" width="0" style="23" hidden="1" customWidth="1"/>
    <col min="9453" max="9453" width="61.42578125" style="23" customWidth="1"/>
    <col min="9454" max="9454" width="62.140625" style="23" customWidth="1"/>
    <col min="9455" max="9458" width="0" style="23" hidden="1" customWidth="1"/>
    <col min="9459" max="9703" width="9.140625" style="23"/>
    <col min="9704" max="9704" width="5.5703125" style="23" customWidth="1"/>
    <col min="9705" max="9705" width="58" style="23" customWidth="1"/>
    <col min="9706" max="9706" width="24.140625" style="23" customWidth="1"/>
    <col min="9707" max="9708" width="0" style="23" hidden="1" customWidth="1"/>
    <col min="9709" max="9709" width="61.42578125" style="23" customWidth="1"/>
    <col min="9710" max="9710" width="62.140625" style="23" customWidth="1"/>
    <col min="9711" max="9714" width="0" style="23" hidden="1" customWidth="1"/>
    <col min="9715" max="9959" width="9.140625" style="23"/>
    <col min="9960" max="9960" width="5.5703125" style="23" customWidth="1"/>
    <col min="9961" max="9961" width="58" style="23" customWidth="1"/>
    <col min="9962" max="9962" width="24.140625" style="23" customWidth="1"/>
    <col min="9963" max="9964" width="0" style="23" hidden="1" customWidth="1"/>
    <col min="9965" max="9965" width="61.42578125" style="23" customWidth="1"/>
    <col min="9966" max="9966" width="62.140625" style="23" customWidth="1"/>
    <col min="9967" max="9970" width="0" style="23" hidden="1" customWidth="1"/>
    <col min="9971" max="10215" width="9.140625" style="23"/>
    <col min="10216" max="10216" width="5.5703125" style="23" customWidth="1"/>
    <col min="10217" max="10217" width="58" style="23" customWidth="1"/>
    <col min="10218" max="10218" width="24.140625" style="23" customWidth="1"/>
    <col min="10219" max="10220" width="0" style="23" hidden="1" customWidth="1"/>
    <col min="10221" max="10221" width="61.42578125" style="23" customWidth="1"/>
    <col min="10222" max="10222" width="62.140625" style="23" customWidth="1"/>
    <col min="10223" max="10226" width="0" style="23" hidden="1" customWidth="1"/>
    <col min="10227" max="10471" width="9.140625" style="23"/>
    <col min="10472" max="10472" width="5.5703125" style="23" customWidth="1"/>
    <col min="10473" max="10473" width="58" style="23" customWidth="1"/>
    <col min="10474" max="10474" width="24.140625" style="23" customWidth="1"/>
    <col min="10475" max="10476" width="0" style="23" hidden="1" customWidth="1"/>
    <col min="10477" max="10477" width="61.42578125" style="23" customWidth="1"/>
    <col min="10478" max="10478" width="62.140625" style="23" customWidth="1"/>
    <col min="10479" max="10482" width="0" style="23" hidden="1" customWidth="1"/>
    <col min="10483" max="10727" width="9.140625" style="23"/>
    <col min="10728" max="10728" width="5.5703125" style="23" customWidth="1"/>
    <col min="10729" max="10729" width="58" style="23" customWidth="1"/>
    <col min="10730" max="10730" width="24.140625" style="23" customWidth="1"/>
    <col min="10731" max="10732" width="0" style="23" hidden="1" customWidth="1"/>
    <col min="10733" max="10733" width="61.42578125" style="23" customWidth="1"/>
    <col min="10734" max="10734" width="62.140625" style="23" customWidth="1"/>
    <col min="10735" max="10738" width="0" style="23" hidden="1" customWidth="1"/>
    <col min="10739" max="10983" width="9.140625" style="23"/>
    <col min="10984" max="10984" width="5.5703125" style="23" customWidth="1"/>
    <col min="10985" max="10985" width="58" style="23" customWidth="1"/>
    <col min="10986" max="10986" width="24.140625" style="23" customWidth="1"/>
    <col min="10987" max="10988" width="0" style="23" hidden="1" customWidth="1"/>
    <col min="10989" max="10989" width="61.42578125" style="23" customWidth="1"/>
    <col min="10990" max="10990" width="62.140625" style="23" customWidth="1"/>
    <col min="10991" max="10994" width="0" style="23" hidden="1" customWidth="1"/>
    <col min="10995" max="11239" width="9.140625" style="23"/>
    <col min="11240" max="11240" width="5.5703125" style="23" customWidth="1"/>
    <col min="11241" max="11241" width="58" style="23" customWidth="1"/>
    <col min="11242" max="11242" width="24.140625" style="23" customWidth="1"/>
    <col min="11243" max="11244" width="0" style="23" hidden="1" customWidth="1"/>
    <col min="11245" max="11245" width="61.42578125" style="23" customWidth="1"/>
    <col min="11246" max="11246" width="62.140625" style="23" customWidth="1"/>
    <col min="11247" max="11250" width="0" style="23" hidden="1" customWidth="1"/>
    <col min="11251" max="11495" width="9.140625" style="23"/>
    <col min="11496" max="11496" width="5.5703125" style="23" customWidth="1"/>
    <col min="11497" max="11497" width="58" style="23" customWidth="1"/>
    <col min="11498" max="11498" width="24.140625" style="23" customWidth="1"/>
    <col min="11499" max="11500" width="0" style="23" hidden="1" customWidth="1"/>
    <col min="11501" max="11501" width="61.42578125" style="23" customWidth="1"/>
    <col min="11502" max="11502" width="62.140625" style="23" customWidth="1"/>
    <col min="11503" max="11506" width="0" style="23" hidden="1" customWidth="1"/>
    <col min="11507" max="11751" width="9.140625" style="23"/>
    <col min="11752" max="11752" width="5.5703125" style="23" customWidth="1"/>
    <col min="11753" max="11753" width="58" style="23" customWidth="1"/>
    <col min="11754" max="11754" width="24.140625" style="23" customWidth="1"/>
    <col min="11755" max="11756" width="0" style="23" hidden="1" customWidth="1"/>
    <col min="11757" max="11757" width="61.42578125" style="23" customWidth="1"/>
    <col min="11758" max="11758" width="62.140625" style="23" customWidth="1"/>
    <col min="11759" max="11762" width="0" style="23" hidden="1" customWidth="1"/>
    <col min="11763" max="12007" width="9.140625" style="23"/>
    <col min="12008" max="12008" width="5.5703125" style="23" customWidth="1"/>
    <col min="12009" max="12009" width="58" style="23" customWidth="1"/>
    <col min="12010" max="12010" width="24.140625" style="23" customWidth="1"/>
    <col min="12011" max="12012" width="0" style="23" hidden="1" customWidth="1"/>
    <col min="12013" max="12013" width="61.42578125" style="23" customWidth="1"/>
    <col min="12014" max="12014" width="62.140625" style="23" customWidth="1"/>
    <col min="12015" max="12018" width="0" style="23" hidden="1" customWidth="1"/>
    <col min="12019" max="12263" width="9.140625" style="23"/>
    <col min="12264" max="12264" width="5.5703125" style="23" customWidth="1"/>
    <col min="12265" max="12265" width="58" style="23" customWidth="1"/>
    <col min="12266" max="12266" width="24.140625" style="23" customWidth="1"/>
    <col min="12267" max="12268" width="0" style="23" hidden="1" customWidth="1"/>
    <col min="12269" max="12269" width="61.42578125" style="23" customWidth="1"/>
    <col min="12270" max="12270" width="62.140625" style="23" customWidth="1"/>
    <col min="12271" max="12274" width="0" style="23" hidden="1" customWidth="1"/>
    <col min="12275" max="12519" width="9.140625" style="23"/>
    <col min="12520" max="12520" width="5.5703125" style="23" customWidth="1"/>
    <col min="12521" max="12521" width="58" style="23" customWidth="1"/>
    <col min="12522" max="12522" width="24.140625" style="23" customWidth="1"/>
    <col min="12523" max="12524" width="0" style="23" hidden="1" customWidth="1"/>
    <col min="12525" max="12525" width="61.42578125" style="23" customWidth="1"/>
    <col min="12526" max="12526" width="62.140625" style="23" customWidth="1"/>
    <col min="12527" max="12530" width="0" style="23" hidden="1" customWidth="1"/>
    <col min="12531" max="12775" width="9.140625" style="23"/>
    <col min="12776" max="12776" width="5.5703125" style="23" customWidth="1"/>
    <col min="12777" max="12777" width="58" style="23" customWidth="1"/>
    <col min="12778" max="12778" width="24.140625" style="23" customWidth="1"/>
    <col min="12779" max="12780" width="0" style="23" hidden="1" customWidth="1"/>
    <col min="12781" max="12781" width="61.42578125" style="23" customWidth="1"/>
    <col min="12782" max="12782" width="62.140625" style="23" customWidth="1"/>
    <col min="12783" max="12786" width="0" style="23" hidden="1" customWidth="1"/>
    <col min="12787" max="13031" width="9.140625" style="23"/>
    <col min="13032" max="13032" width="5.5703125" style="23" customWidth="1"/>
    <col min="13033" max="13033" width="58" style="23" customWidth="1"/>
    <col min="13034" max="13034" width="24.140625" style="23" customWidth="1"/>
    <col min="13035" max="13036" width="0" style="23" hidden="1" customWidth="1"/>
    <col min="13037" max="13037" width="61.42578125" style="23" customWidth="1"/>
    <col min="13038" max="13038" width="62.140625" style="23" customWidth="1"/>
    <col min="13039" max="13042" width="0" style="23" hidden="1" customWidth="1"/>
    <col min="13043" max="13287" width="9.140625" style="23"/>
    <col min="13288" max="13288" width="5.5703125" style="23" customWidth="1"/>
    <col min="13289" max="13289" width="58" style="23" customWidth="1"/>
    <col min="13290" max="13290" width="24.140625" style="23" customWidth="1"/>
    <col min="13291" max="13292" width="0" style="23" hidden="1" customWidth="1"/>
    <col min="13293" max="13293" width="61.42578125" style="23" customWidth="1"/>
    <col min="13294" max="13294" width="62.140625" style="23" customWidth="1"/>
    <col min="13295" max="13298" width="0" style="23" hidden="1" customWidth="1"/>
    <col min="13299" max="13543" width="9.140625" style="23"/>
    <col min="13544" max="13544" width="5.5703125" style="23" customWidth="1"/>
    <col min="13545" max="13545" width="58" style="23" customWidth="1"/>
    <col min="13546" max="13546" width="24.140625" style="23" customWidth="1"/>
    <col min="13547" max="13548" width="0" style="23" hidden="1" customWidth="1"/>
    <col min="13549" max="13549" width="61.42578125" style="23" customWidth="1"/>
    <col min="13550" max="13550" width="62.140625" style="23" customWidth="1"/>
    <col min="13551" max="13554" width="0" style="23" hidden="1" customWidth="1"/>
    <col min="13555" max="13799" width="9.140625" style="23"/>
    <col min="13800" max="13800" width="5.5703125" style="23" customWidth="1"/>
    <col min="13801" max="13801" width="58" style="23" customWidth="1"/>
    <col min="13802" max="13802" width="24.140625" style="23" customWidth="1"/>
    <col min="13803" max="13804" width="0" style="23" hidden="1" customWidth="1"/>
    <col min="13805" max="13805" width="61.42578125" style="23" customWidth="1"/>
    <col min="13806" max="13806" width="62.140625" style="23" customWidth="1"/>
    <col min="13807" max="13810" width="0" style="23" hidden="1" customWidth="1"/>
    <col min="13811" max="14055" width="9.140625" style="23"/>
    <col min="14056" max="14056" width="5.5703125" style="23" customWidth="1"/>
    <col min="14057" max="14057" width="58" style="23" customWidth="1"/>
    <col min="14058" max="14058" width="24.140625" style="23" customWidth="1"/>
    <col min="14059" max="14060" width="0" style="23" hidden="1" customWidth="1"/>
    <col min="14061" max="14061" width="61.42578125" style="23" customWidth="1"/>
    <col min="14062" max="14062" width="62.140625" style="23" customWidth="1"/>
    <col min="14063" max="14066" width="0" style="23" hidden="1" customWidth="1"/>
    <col min="14067" max="14311" width="9.140625" style="23"/>
    <col min="14312" max="14312" width="5.5703125" style="23" customWidth="1"/>
    <col min="14313" max="14313" width="58" style="23" customWidth="1"/>
    <col min="14314" max="14314" width="24.140625" style="23" customWidth="1"/>
    <col min="14315" max="14316" width="0" style="23" hidden="1" customWidth="1"/>
    <col min="14317" max="14317" width="61.42578125" style="23" customWidth="1"/>
    <col min="14318" max="14318" width="62.140625" style="23" customWidth="1"/>
    <col min="14319" max="14322" width="0" style="23" hidden="1" customWidth="1"/>
    <col min="14323" max="14567" width="9.140625" style="23"/>
    <col min="14568" max="14568" width="5.5703125" style="23" customWidth="1"/>
    <col min="14569" max="14569" width="58" style="23" customWidth="1"/>
    <col min="14570" max="14570" width="24.140625" style="23" customWidth="1"/>
    <col min="14571" max="14572" width="0" style="23" hidden="1" customWidth="1"/>
    <col min="14573" max="14573" width="61.42578125" style="23" customWidth="1"/>
    <col min="14574" max="14574" width="62.140625" style="23" customWidth="1"/>
    <col min="14575" max="14578" width="0" style="23" hidden="1" customWidth="1"/>
    <col min="14579" max="14823" width="9.140625" style="23"/>
    <col min="14824" max="14824" width="5.5703125" style="23" customWidth="1"/>
    <col min="14825" max="14825" width="58" style="23" customWidth="1"/>
    <col min="14826" max="14826" width="24.140625" style="23" customWidth="1"/>
    <col min="14827" max="14828" width="0" style="23" hidden="1" customWidth="1"/>
    <col min="14829" max="14829" width="61.42578125" style="23" customWidth="1"/>
    <col min="14830" max="14830" width="62.140625" style="23" customWidth="1"/>
    <col min="14831" max="14834" width="0" style="23" hidden="1" customWidth="1"/>
    <col min="14835" max="15079" width="9.140625" style="23"/>
    <col min="15080" max="15080" width="5.5703125" style="23" customWidth="1"/>
    <col min="15081" max="15081" width="58" style="23" customWidth="1"/>
    <col min="15082" max="15082" width="24.140625" style="23" customWidth="1"/>
    <col min="15083" max="15084" width="0" style="23" hidden="1" customWidth="1"/>
    <col min="15085" max="15085" width="61.42578125" style="23" customWidth="1"/>
    <col min="15086" max="15086" width="62.140625" style="23" customWidth="1"/>
    <col min="15087" max="15090" width="0" style="23" hidden="1" customWidth="1"/>
    <col min="15091" max="15335" width="9.140625" style="23"/>
    <col min="15336" max="15336" width="5.5703125" style="23" customWidth="1"/>
    <col min="15337" max="15337" width="58" style="23" customWidth="1"/>
    <col min="15338" max="15338" width="24.140625" style="23" customWidth="1"/>
    <col min="15339" max="15340" width="0" style="23" hidden="1" customWidth="1"/>
    <col min="15341" max="15341" width="61.42578125" style="23" customWidth="1"/>
    <col min="15342" max="15342" width="62.140625" style="23" customWidth="1"/>
    <col min="15343" max="15346" width="0" style="23" hidden="1" customWidth="1"/>
    <col min="15347" max="15591" width="9.140625" style="23"/>
    <col min="15592" max="15592" width="5.5703125" style="23" customWidth="1"/>
    <col min="15593" max="15593" width="58" style="23" customWidth="1"/>
    <col min="15594" max="15594" width="24.140625" style="23" customWidth="1"/>
    <col min="15595" max="15596" width="0" style="23" hidden="1" customWidth="1"/>
    <col min="15597" max="15597" width="61.42578125" style="23" customWidth="1"/>
    <col min="15598" max="15598" width="62.140625" style="23" customWidth="1"/>
    <col min="15599" max="15602" width="0" style="23" hidden="1" customWidth="1"/>
    <col min="15603" max="15847" width="9.140625" style="23"/>
    <col min="15848" max="15848" width="5.5703125" style="23" customWidth="1"/>
    <col min="15849" max="15849" width="58" style="23" customWidth="1"/>
    <col min="15850" max="15850" width="24.140625" style="23" customWidth="1"/>
    <col min="15851" max="15852" width="0" style="23" hidden="1" customWidth="1"/>
    <col min="15853" max="15853" width="61.42578125" style="23" customWidth="1"/>
    <col min="15854" max="15854" width="62.140625" style="23" customWidth="1"/>
    <col min="15855" max="15858" width="0" style="23" hidden="1" customWidth="1"/>
    <col min="15859" max="16103" width="9.140625" style="23"/>
    <col min="16104" max="16104" width="5.5703125" style="23" customWidth="1"/>
    <col min="16105" max="16105" width="58" style="23" customWidth="1"/>
    <col min="16106" max="16106" width="24.140625" style="23" customWidth="1"/>
    <col min="16107" max="16108" width="0" style="23" hidden="1" customWidth="1"/>
    <col min="16109" max="16109" width="61.42578125" style="23" customWidth="1"/>
    <col min="16110" max="16110" width="62.140625" style="23" customWidth="1"/>
    <col min="16111" max="16114" width="0" style="23" hidden="1" customWidth="1"/>
    <col min="16115" max="16358" width="9.140625" style="23"/>
    <col min="16359" max="16384" width="8.85546875" style="23" customWidth="1"/>
  </cols>
  <sheetData>
    <row r="1" spans="2:11" x14ac:dyDescent="0.4">
      <c r="C1" s="24" t="s">
        <v>1583</v>
      </c>
      <c r="I1" s="24" t="s">
        <v>1583</v>
      </c>
    </row>
    <row r="2" spans="2:11" x14ac:dyDescent="0.4">
      <c r="C2" s="27">
        <v>45047</v>
      </c>
      <c r="I2" s="27">
        <v>44682</v>
      </c>
    </row>
    <row r="3" spans="2:11" x14ac:dyDescent="0.4">
      <c r="B3" s="28"/>
      <c r="C3" s="29" t="s">
        <v>1584</v>
      </c>
      <c r="I3" s="29" t="s">
        <v>1584</v>
      </c>
    </row>
    <row r="4" spans="2:11" ht="24.95" customHeight="1" thickBot="1" x14ac:dyDescent="0.45">
      <c r="B4" s="30" t="s">
        <v>1585</v>
      </c>
      <c r="C4" s="31" t="s">
        <v>1586</v>
      </c>
      <c r="D4" s="30" t="s">
        <v>1587</v>
      </c>
      <c r="E4" s="32" t="s">
        <v>1588</v>
      </c>
      <c r="F4" s="32" t="s">
        <v>1589</v>
      </c>
      <c r="I4" s="31" t="s">
        <v>1586</v>
      </c>
      <c r="J4" s="33" t="s">
        <v>1590</v>
      </c>
    </row>
    <row r="5" spans="2:11" ht="39.950000000000003" customHeight="1" thickBot="1" x14ac:dyDescent="0.45">
      <c r="B5" s="34" t="s">
        <v>1591</v>
      </c>
      <c r="C5" s="35">
        <f>'DC  CNA  DC III'!I8</f>
        <v>20.792100000000001</v>
      </c>
      <c r="D5" s="178" t="s">
        <v>1592</v>
      </c>
      <c r="E5" s="176" t="s">
        <v>1593</v>
      </c>
      <c r="F5" s="176" t="s">
        <v>1701</v>
      </c>
      <c r="G5" s="36"/>
      <c r="H5" s="36"/>
      <c r="I5" s="119">
        <v>20</v>
      </c>
      <c r="J5" s="37">
        <f t="shared" ref="J5:J34" si="0">C5-I5</f>
        <v>0.79210000000000136</v>
      </c>
      <c r="K5" s="127">
        <f>J5/C5</f>
        <v>3.8096199999038162E-2</v>
      </c>
    </row>
    <row r="6" spans="2:11" ht="42.6" customHeight="1" thickBot="1" x14ac:dyDescent="0.45">
      <c r="B6" s="39" t="s">
        <v>1594</v>
      </c>
      <c r="C6" s="40">
        <f>C5*2080</f>
        <v>43247.567999999999</v>
      </c>
      <c r="D6" s="179"/>
      <c r="E6" s="177"/>
      <c r="F6" s="177"/>
      <c r="G6" s="41"/>
      <c r="H6" s="41"/>
      <c r="I6" s="124">
        <v>41600</v>
      </c>
      <c r="J6" s="126">
        <f t="shared" si="0"/>
        <v>1647.5679999999993</v>
      </c>
      <c r="K6" s="127">
        <f t="shared" ref="K6:K34" si="1">J6/C6</f>
        <v>3.8096199999038079E-2</v>
      </c>
    </row>
    <row r="7" spans="2:11" ht="27" thickBot="1" x14ac:dyDescent="0.45">
      <c r="B7" s="43" t="s">
        <v>1595</v>
      </c>
      <c r="C7" s="35">
        <f>'DC  CNA  DC III'!I21</f>
        <v>27.027519999999999</v>
      </c>
      <c r="D7" s="36" t="s">
        <v>1596</v>
      </c>
      <c r="E7" s="176" t="s">
        <v>1597</v>
      </c>
      <c r="F7" s="176" t="s">
        <v>1598</v>
      </c>
      <c r="G7" s="36"/>
      <c r="H7" s="36"/>
      <c r="I7" s="119">
        <v>25.580080000000002</v>
      </c>
      <c r="J7" s="37">
        <f t="shared" si="0"/>
        <v>1.4474399999999967</v>
      </c>
      <c r="K7" s="127">
        <f t="shared" si="1"/>
        <v>5.355430316951007E-2</v>
      </c>
    </row>
    <row r="8" spans="2:11" ht="46.5" customHeight="1" thickBot="1" x14ac:dyDescent="0.45">
      <c r="B8" s="44" t="s">
        <v>1599</v>
      </c>
      <c r="C8" s="42">
        <f>C7*2080</f>
        <v>56217.241600000001</v>
      </c>
      <c r="D8" s="25" t="s">
        <v>1600</v>
      </c>
      <c r="E8" s="180"/>
      <c r="F8" s="180"/>
      <c r="G8" s="41"/>
      <c r="H8" s="41"/>
      <c r="I8" s="123">
        <v>53206.566400000003</v>
      </c>
      <c r="J8" s="126">
        <f t="shared" si="0"/>
        <v>3010.6751999999979</v>
      </c>
      <c r="K8" s="127">
        <f t="shared" si="1"/>
        <v>5.3554303169510147E-2</v>
      </c>
    </row>
    <row r="9" spans="2:11" ht="26.1" customHeight="1" thickBot="1" x14ac:dyDescent="0.45">
      <c r="B9" s="43" t="s">
        <v>1601</v>
      </c>
      <c r="C9" s="35">
        <f>'DC  CNA  DC III'!I13</f>
        <v>21.417999999999999</v>
      </c>
      <c r="D9" s="36"/>
      <c r="E9" s="176" t="s">
        <v>1602</v>
      </c>
      <c r="F9" s="176" t="s">
        <v>1702</v>
      </c>
      <c r="G9" s="36"/>
      <c r="H9" s="36"/>
      <c r="I9" s="119">
        <v>20</v>
      </c>
      <c r="J9" s="37">
        <f t="shared" si="0"/>
        <v>1.4179999999999993</v>
      </c>
      <c r="K9" s="127">
        <f t="shared" si="1"/>
        <v>6.6205994957512337E-2</v>
      </c>
    </row>
    <row r="10" spans="2:11" ht="27" thickBot="1" x14ac:dyDescent="0.45">
      <c r="B10" s="45" t="s">
        <v>1603</v>
      </c>
      <c r="C10" s="40">
        <f>'DC  CNA  DC III'!J13</f>
        <v>44549.439999999995</v>
      </c>
      <c r="D10" s="41"/>
      <c r="E10" s="177"/>
      <c r="F10" s="177"/>
      <c r="I10" s="124">
        <v>41600</v>
      </c>
      <c r="J10" s="126">
        <f t="shared" si="0"/>
        <v>2949.4399999999951</v>
      </c>
      <c r="K10" s="127">
        <f t="shared" si="1"/>
        <v>6.6205994957512268E-2</v>
      </c>
    </row>
    <row r="11" spans="2:11" ht="27" thickBot="1" x14ac:dyDescent="0.45">
      <c r="B11" s="43" t="s">
        <v>1604</v>
      </c>
      <c r="C11" s="35">
        <f>'Case Social Worker.Manager'!J6</f>
        <v>30.979999999999997</v>
      </c>
      <c r="D11" s="36" t="s">
        <v>1605</v>
      </c>
      <c r="E11" s="176" t="s">
        <v>1606</v>
      </c>
      <c r="F11" s="176" t="s">
        <v>1705</v>
      </c>
      <c r="G11" s="43"/>
      <c r="H11" s="36"/>
      <c r="I11" s="119">
        <v>28.180799999999998</v>
      </c>
      <c r="J11" s="37">
        <f t="shared" si="0"/>
        <v>2.799199999999999</v>
      </c>
      <c r="K11" s="127">
        <f t="shared" si="1"/>
        <v>9.0355067785668153E-2</v>
      </c>
    </row>
    <row r="12" spans="2:11" ht="27" thickBot="1" x14ac:dyDescent="0.45">
      <c r="B12" s="44" t="s">
        <v>1607</v>
      </c>
      <c r="C12" s="42">
        <f>C11*2080</f>
        <v>64438.399999999994</v>
      </c>
      <c r="D12" s="23" t="s">
        <v>1608</v>
      </c>
      <c r="E12" s="180"/>
      <c r="F12" s="180"/>
      <c r="G12" s="45"/>
      <c r="H12" s="41"/>
      <c r="I12" s="123">
        <v>58616.063999999998</v>
      </c>
      <c r="J12" s="37">
        <f t="shared" si="0"/>
        <v>5822.3359999999957</v>
      </c>
      <c r="K12" s="127">
        <f t="shared" si="1"/>
        <v>9.0355067785668111E-2</v>
      </c>
    </row>
    <row r="13" spans="2:11" ht="53.25" thickBot="1" x14ac:dyDescent="0.45">
      <c r="B13" s="46" t="s">
        <v>1609</v>
      </c>
      <c r="C13" s="35">
        <f>'Case Social Worker.Manager'!J13</f>
        <v>33.755499999999998</v>
      </c>
      <c r="D13" s="36" t="s">
        <v>1610</v>
      </c>
      <c r="E13" s="176" t="s">
        <v>1611</v>
      </c>
      <c r="F13" s="176" t="s">
        <v>1612</v>
      </c>
      <c r="G13" s="43"/>
      <c r="H13" s="36"/>
      <c r="I13" s="119">
        <v>30.9283</v>
      </c>
      <c r="J13" s="37">
        <f t="shared" si="0"/>
        <v>2.8271999999999977</v>
      </c>
      <c r="K13" s="127">
        <f t="shared" si="1"/>
        <v>8.3755239886833199E-2</v>
      </c>
    </row>
    <row r="14" spans="2:11" ht="53.25" thickBot="1" x14ac:dyDescent="0.45">
      <c r="B14" s="47" t="s">
        <v>1613</v>
      </c>
      <c r="C14" s="40">
        <f>C13*2080</f>
        <v>70211.44</v>
      </c>
      <c r="D14" s="41" t="s">
        <v>1614</v>
      </c>
      <c r="E14" s="177"/>
      <c r="F14" s="177"/>
      <c r="G14" s="45"/>
      <c r="H14" s="41"/>
      <c r="I14" s="124">
        <v>64330.864000000001</v>
      </c>
      <c r="J14" s="37">
        <f t="shared" si="0"/>
        <v>5880.5760000000009</v>
      </c>
      <c r="K14" s="127">
        <f t="shared" si="1"/>
        <v>8.3755239886833269E-2</v>
      </c>
    </row>
    <row r="15" spans="2:11" ht="27" thickBot="1" x14ac:dyDescent="0.45">
      <c r="B15" s="43" t="s">
        <v>1615</v>
      </c>
      <c r="C15" s="35">
        <f>Nursing!J4</f>
        <v>35.506799999999998</v>
      </c>
      <c r="D15" s="36"/>
      <c r="E15" s="176" t="s">
        <v>1616</v>
      </c>
      <c r="F15" s="176" t="s">
        <v>781</v>
      </c>
      <c r="I15" s="119">
        <v>31.575200000000002</v>
      </c>
      <c r="J15" s="37">
        <f t="shared" si="0"/>
        <v>3.931599999999996</v>
      </c>
      <c r="K15" s="127">
        <f t="shared" si="1"/>
        <v>0.1107280858877735</v>
      </c>
    </row>
    <row r="16" spans="2:11" ht="27" thickBot="1" x14ac:dyDescent="0.45">
      <c r="B16" s="45" t="s">
        <v>1617</v>
      </c>
      <c r="C16" s="40">
        <f>C15*2080</f>
        <v>73854.144</v>
      </c>
      <c r="D16" s="41" t="s">
        <v>1618</v>
      </c>
      <c r="E16" s="177"/>
      <c r="F16" s="177"/>
      <c r="I16" s="124">
        <v>65676.416000000012</v>
      </c>
      <c r="J16" s="37">
        <f t="shared" si="0"/>
        <v>8177.7279999999882</v>
      </c>
      <c r="K16" s="127">
        <f t="shared" si="1"/>
        <v>0.11072808588777346</v>
      </c>
    </row>
    <row r="17" spans="2:11" ht="27" thickBot="1" x14ac:dyDescent="0.45">
      <c r="B17" s="43" t="s">
        <v>1619</v>
      </c>
      <c r="C17" s="35">
        <f>Clinical!J8</f>
        <v>40.211399999999998</v>
      </c>
      <c r="D17" s="36" t="s">
        <v>1620</v>
      </c>
      <c r="E17" s="176" t="s">
        <v>1621</v>
      </c>
      <c r="F17" s="176" t="s">
        <v>1622</v>
      </c>
      <c r="G17" s="43"/>
      <c r="H17" s="36"/>
      <c r="I17" s="119">
        <v>38.753100000000003</v>
      </c>
      <c r="J17" s="37">
        <f t="shared" si="0"/>
        <v>1.4582999999999942</v>
      </c>
      <c r="K17" s="127">
        <f t="shared" si="1"/>
        <v>3.6265835061698781E-2</v>
      </c>
    </row>
    <row r="18" spans="2:11" ht="27" thickBot="1" x14ac:dyDescent="0.45">
      <c r="B18" s="45" t="s">
        <v>1623</v>
      </c>
      <c r="C18" s="40">
        <f>C17*2080</f>
        <v>83639.712</v>
      </c>
      <c r="D18" s="41"/>
      <c r="E18" s="177"/>
      <c r="F18" s="177"/>
      <c r="G18" s="45"/>
      <c r="H18" s="41"/>
      <c r="I18" s="124">
        <v>80606.448000000004</v>
      </c>
      <c r="J18" s="37">
        <f t="shared" si="0"/>
        <v>3033.2639999999956</v>
      </c>
      <c r="K18" s="127">
        <f t="shared" si="1"/>
        <v>3.6265835061698871E-2</v>
      </c>
    </row>
    <row r="19" spans="2:11" ht="27" thickBot="1" x14ac:dyDescent="0.45">
      <c r="B19" s="43" t="s">
        <v>1624</v>
      </c>
      <c r="C19" s="48">
        <f>Therapies!I5</f>
        <v>36.818800000000003</v>
      </c>
      <c r="D19" s="36"/>
      <c r="E19" s="176" t="s">
        <v>1625</v>
      </c>
      <c r="F19" s="176" t="s">
        <v>679</v>
      </c>
      <c r="I19" s="122">
        <v>32.740400000000001</v>
      </c>
      <c r="J19" s="37">
        <f t="shared" si="0"/>
        <v>4.078400000000002</v>
      </c>
      <c r="K19" s="127">
        <f t="shared" si="1"/>
        <v>0.11076949819114153</v>
      </c>
    </row>
    <row r="20" spans="2:11" ht="27" thickBot="1" x14ac:dyDescent="0.45">
      <c r="B20" s="45" t="s">
        <v>1626</v>
      </c>
      <c r="C20" s="40">
        <f>C19*2080</f>
        <v>76583.104000000007</v>
      </c>
      <c r="D20" s="41"/>
      <c r="E20" s="177"/>
      <c r="F20" s="177"/>
      <c r="I20" s="120">
        <v>68100.032000000007</v>
      </c>
      <c r="J20" s="37">
        <f t="shared" si="0"/>
        <v>8483.0720000000001</v>
      </c>
      <c r="K20" s="127">
        <f t="shared" si="1"/>
        <v>0.11076949819114147</v>
      </c>
    </row>
    <row r="21" spans="2:11" ht="27" thickBot="1" x14ac:dyDescent="0.45">
      <c r="B21" s="44" t="s">
        <v>1627</v>
      </c>
      <c r="C21" s="38">
        <f>Management!J4</f>
        <v>38.860399999999998</v>
      </c>
      <c r="D21" s="23" t="s">
        <v>1628</v>
      </c>
      <c r="E21" s="176" t="s">
        <v>1629</v>
      </c>
      <c r="F21" s="181" t="s">
        <v>163</v>
      </c>
      <c r="G21" s="43"/>
      <c r="H21" s="36"/>
      <c r="I21" s="121">
        <v>38.180400000000006</v>
      </c>
      <c r="J21" s="37">
        <f t="shared" si="0"/>
        <v>0.67999999999999261</v>
      </c>
      <c r="K21" s="127">
        <f t="shared" si="1"/>
        <v>1.749853321118652E-2</v>
      </c>
    </row>
    <row r="22" spans="2:11" ht="27" thickBot="1" x14ac:dyDescent="0.45">
      <c r="B22" s="45" t="s">
        <v>1630</v>
      </c>
      <c r="C22" s="40">
        <f>C21*2080</f>
        <v>80829.631999999998</v>
      </c>
      <c r="D22" s="41" t="s">
        <v>1631</v>
      </c>
      <c r="E22" s="177"/>
      <c r="F22" s="182"/>
      <c r="G22" s="45"/>
      <c r="H22" s="41"/>
      <c r="I22" s="120">
        <v>79415.232000000018</v>
      </c>
      <c r="J22" s="37">
        <f t="shared" si="0"/>
        <v>1414.3999999999796</v>
      </c>
      <c r="K22" s="127">
        <f t="shared" si="1"/>
        <v>1.7498533211186457E-2</v>
      </c>
    </row>
    <row r="23" spans="2:11" ht="39.950000000000003" customHeight="1" thickBot="1" x14ac:dyDescent="0.45">
      <c r="B23" s="49" t="s">
        <v>1632</v>
      </c>
      <c r="C23" s="38">
        <f>Therapies!I11</f>
        <v>39.750500000000002</v>
      </c>
      <c r="D23" s="23" t="s">
        <v>690</v>
      </c>
      <c r="E23" s="176" t="s">
        <v>1611</v>
      </c>
      <c r="F23" s="176" t="s">
        <v>1703</v>
      </c>
      <c r="G23" s="43"/>
      <c r="H23" s="36"/>
      <c r="I23" s="121">
        <v>38.017499999999998</v>
      </c>
      <c r="J23" s="37">
        <f t="shared" si="0"/>
        <v>1.7330000000000041</v>
      </c>
      <c r="K23" s="127">
        <f t="shared" si="1"/>
        <v>4.3596935887598998E-2</v>
      </c>
    </row>
    <row r="24" spans="2:11" ht="39.950000000000003" customHeight="1" thickBot="1" x14ac:dyDescent="0.45">
      <c r="B24" s="39" t="s">
        <v>1633</v>
      </c>
      <c r="C24" s="40">
        <f>C23*2080</f>
        <v>82681.040000000008</v>
      </c>
      <c r="D24" s="41"/>
      <c r="E24" s="177"/>
      <c r="F24" s="177"/>
      <c r="G24" s="45"/>
      <c r="H24" s="41"/>
      <c r="I24" s="120">
        <v>79076.399999999994</v>
      </c>
      <c r="J24" s="37">
        <f t="shared" si="0"/>
        <v>3604.640000000014</v>
      </c>
      <c r="K24" s="127">
        <f t="shared" si="1"/>
        <v>4.359693588759906E-2</v>
      </c>
    </row>
    <row r="25" spans="2:11" ht="27" thickBot="1" x14ac:dyDescent="0.45">
      <c r="B25" s="44" t="s">
        <v>1634</v>
      </c>
      <c r="C25" s="38">
        <f>Therapies!I17</f>
        <v>42.784640000000003</v>
      </c>
      <c r="D25" s="23" t="s">
        <v>692</v>
      </c>
      <c r="E25" s="176" t="s">
        <v>1611</v>
      </c>
      <c r="F25" s="176" t="s">
        <v>1635</v>
      </c>
      <c r="G25" s="44"/>
      <c r="I25" s="121">
        <v>41.25168</v>
      </c>
      <c r="J25" s="37">
        <f t="shared" si="0"/>
        <v>1.5329600000000028</v>
      </c>
      <c r="K25" s="127">
        <f t="shared" si="1"/>
        <v>3.5829680932222469E-2</v>
      </c>
    </row>
    <row r="26" spans="2:11" ht="27" thickBot="1" x14ac:dyDescent="0.45">
      <c r="B26" s="45" t="s">
        <v>1636</v>
      </c>
      <c r="C26" s="42">
        <f>C25*2080</f>
        <v>88992.051200000002</v>
      </c>
      <c r="E26" s="177"/>
      <c r="F26" s="177"/>
      <c r="G26" s="45"/>
      <c r="H26" s="41"/>
      <c r="I26" s="121">
        <v>85803.494399999996</v>
      </c>
      <c r="J26" s="37">
        <f t="shared" si="0"/>
        <v>3188.5568000000058</v>
      </c>
      <c r="K26" s="127">
        <f t="shared" si="1"/>
        <v>3.5829680932222469E-2</v>
      </c>
    </row>
    <row r="27" spans="2:11" ht="27" thickBot="1" x14ac:dyDescent="0.45">
      <c r="B27" s="43" t="s">
        <v>1637</v>
      </c>
      <c r="C27" s="35">
        <f>Clinical!J14</f>
        <v>48.945399999999999</v>
      </c>
      <c r="D27" s="183" t="s">
        <v>1638</v>
      </c>
      <c r="E27" s="176" t="s">
        <v>1639</v>
      </c>
      <c r="F27" s="176" t="s">
        <v>1640</v>
      </c>
      <c r="G27" s="43"/>
      <c r="H27" s="36"/>
      <c r="I27" s="119">
        <v>48.742200000000004</v>
      </c>
      <c r="J27" s="37">
        <f t="shared" si="0"/>
        <v>0.20319999999999538</v>
      </c>
      <c r="K27" s="127">
        <f t="shared" si="1"/>
        <v>4.1515648048641015E-3</v>
      </c>
    </row>
    <row r="28" spans="2:11" ht="34.5" customHeight="1" thickBot="1" x14ac:dyDescent="0.45">
      <c r="B28" s="45" t="s">
        <v>1641</v>
      </c>
      <c r="C28" s="40">
        <f>C27*2080</f>
        <v>101806.432</v>
      </c>
      <c r="D28" s="184"/>
      <c r="E28" s="177"/>
      <c r="F28" s="177"/>
      <c r="G28" s="45"/>
      <c r="H28" s="41"/>
      <c r="I28" s="124">
        <v>101383.77600000001</v>
      </c>
      <c r="J28" s="37">
        <f t="shared" si="0"/>
        <v>422.65599999998813</v>
      </c>
      <c r="K28" s="127">
        <f t="shared" si="1"/>
        <v>4.151564804864079E-3</v>
      </c>
    </row>
    <row r="29" spans="2:11" ht="27" thickBot="1" x14ac:dyDescent="0.45">
      <c r="B29" s="34" t="s">
        <v>1642</v>
      </c>
      <c r="C29" s="35">
        <f>Therapies!I21</f>
        <v>44.301760000000002</v>
      </c>
      <c r="D29" s="36"/>
      <c r="E29" s="176" t="s">
        <v>1611</v>
      </c>
      <c r="F29" s="176" t="s">
        <v>1704</v>
      </c>
      <c r="G29" s="43"/>
      <c r="H29" s="36"/>
      <c r="I29" s="119">
        <v>42.756720000000001</v>
      </c>
      <c r="J29" s="37">
        <f t="shared" si="0"/>
        <v>1.5450400000000002</v>
      </c>
      <c r="K29" s="127">
        <f t="shared" si="1"/>
        <v>3.4875363868162354E-2</v>
      </c>
    </row>
    <row r="30" spans="2:11" ht="27" thickBot="1" x14ac:dyDescent="0.45">
      <c r="B30" s="39" t="s">
        <v>1643</v>
      </c>
      <c r="C30" s="40">
        <f>C29*2080</f>
        <v>92147.660799999998</v>
      </c>
      <c r="D30" s="41"/>
      <c r="E30" s="177"/>
      <c r="F30" s="177"/>
      <c r="G30" s="45"/>
      <c r="H30" s="41"/>
      <c r="I30" s="120">
        <v>88933.977599999998</v>
      </c>
      <c r="J30" s="37">
        <f t="shared" si="0"/>
        <v>3213.6831999999995</v>
      </c>
      <c r="K30" s="127">
        <f t="shared" si="1"/>
        <v>3.4875363868162347E-2</v>
      </c>
    </row>
    <row r="31" spans="2:11" ht="27" thickBot="1" x14ac:dyDescent="0.45">
      <c r="B31" s="43" t="s">
        <v>1644</v>
      </c>
      <c r="C31" s="35">
        <f>Nursing!J8</f>
        <v>49.818400000000004</v>
      </c>
      <c r="D31" s="36"/>
      <c r="E31" s="176" t="s">
        <v>1645</v>
      </c>
      <c r="F31" s="176" t="s">
        <v>707</v>
      </c>
      <c r="G31" s="43"/>
      <c r="H31" s="36"/>
      <c r="I31" s="119">
        <v>49.162799999999997</v>
      </c>
      <c r="J31" s="37">
        <f t="shared" si="0"/>
        <v>0.65560000000000684</v>
      </c>
      <c r="K31" s="127">
        <f t="shared" si="1"/>
        <v>1.3159796380453944E-2</v>
      </c>
    </row>
    <row r="32" spans="2:11" ht="38.450000000000003" customHeight="1" thickBot="1" x14ac:dyDescent="0.45">
      <c r="B32" s="45" t="s">
        <v>1646</v>
      </c>
      <c r="C32" s="40">
        <f>C31*2080</f>
        <v>103622.27200000001</v>
      </c>
      <c r="D32" s="41"/>
      <c r="E32" s="177"/>
      <c r="F32" s="177"/>
      <c r="G32" s="45"/>
      <c r="H32" s="41"/>
      <c r="I32" s="120">
        <v>102258.624</v>
      </c>
      <c r="J32" s="37">
        <f t="shared" si="0"/>
        <v>1363.6480000000156</v>
      </c>
      <c r="K32" s="127">
        <f t="shared" si="1"/>
        <v>1.3159796380453958E-2</v>
      </c>
    </row>
    <row r="33" spans="2:11" ht="27" thickBot="1" x14ac:dyDescent="0.45">
      <c r="B33" s="43" t="s">
        <v>1647</v>
      </c>
      <c r="C33" s="35">
        <f>Nursing!J13</f>
        <v>67.710800000000006</v>
      </c>
      <c r="D33" s="36"/>
      <c r="E33" s="176" t="s">
        <v>1648</v>
      </c>
      <c r="F33" s="176" t="s">
        <v>713</v>
      </c>
      <c r="G33" s="43"/>
      <c r="H33" s="36"/>
      <c r="I33" s="119">
        <v>65.162400000000005</v>
      </c>
      <c r="J33" s="37">
        <f t="shared" si="0"/>
        <v>2.5484000000000009</v>
      </c>
      <c r="K33" s="127">
        <f t="shared" si="1"/>
        <v>3.7636536564329484E-2</v>
      </c>
    </row>
    <row r="34" spans="2:11" ht="27" thickBot="1" x14ac:dyDescent="0.45">
      <c r="B34" s="45" t="s">
        <v>1649</v>
      </c>
      <c r="C34" s="40">
        <f>C33*2080</f>
        <v>140838.46400000001</v>
      </c>
      <c r="D34" s="41"/>
      <c r="E34" s="177"/>
      <c r="F34" s="177"/>
      <c r="G34" s="45"/>
      <c r="H34" s="41"/>
      <c r="I34" s="120">
        <v>135537.79200000002</v>
      </c>
      <c r="J34" s="37">
        <f t="shared" si="0"/>
        <v>5300.6719999999914</v>
      </c>
      <c r="K34" s="127">
        <f t="shared" si="1"/>
        <v>3.7636536564329408E-2</v>
      </c>
    </row>
    <row r="35" spans="2:11" x14ac:dyDescent="0.4">
      <c r="K35" s="168">
        <f>AVERAGE(K5:K34)</f>
        <v>5.1765242439199569E-2</v>
      </c>
    </row>
    <row r="36" spans="2:11" ht="52.5" x14ac:dyDescent="0.4">
      <c r="B36" s="51" t="s">
        <v>1650</v>
      </c>
      <c r="C36" s="42">
        <f>C6</f>
        <v>43247.567999999999</v>
      </c>
    </row>
    <row r="37" spans="2:11" x14ac:dyDescent="0.4">
      <c r="C37" s="52"/>
    </row>
    <row r="38" spans="2:11" x14ac:dyDescent="0.4">
      <c r="B38" s="53" t="s">
        <v>1651</v>
      </c>
      <c r="C38" s="54">
        <v>0.24970000000000001</v>
      </c>
      <c r="D38" s="23" t="s">
        <v>1700</v>
      </c>
    </row>
    <row r="39" spans="2:11" ht="34.35" customHeight="1" x14ac:dyDescent="0.4">
      <c r="B39" s="53"/>
      <c r="C39" s="52"/>
      <c r="D39" s="185" t="s">
        <v>1652</v>
      </c>
      <c r="E39" s="185"/>
      <c r="F39" s="23"/>
    </row>
    <row r="40" spans="2:11" x14ac:dyDescent="0.4">
      <c r="C40" s="52"/>
    </row>
    <row r="41" spans="2:11" x14ac:dyDescent="0.4">
      <c r="B41" s="53" t="s">
        <v>1653</v>
      </c>
      <c r="C41" s="55">
        <v>0.12</v>
      </c>
      <c r="D41" s="23" t="s">
        <v>1654</v>
      </c>
    </row>
    <row r="42" spans="2:11" x14ac:dyDescent="0.4">
      <c r="B42" s="53"/>
      <c r="C42" s="56"/>
    </row>
    <row r="43" spans="2:11" x14ac:dyDescent="0.4">
      <c r="B43" s="186" t="s">
        <v>1655</v>
      </c>
      <c r="C43" s="186"/>
      <c r="D43" s="186"/>
    </row>
    <row r="44" spans="2:11" x14ac:dyDescent="0.4">
      <c r="B44" s="57" t="s">
        <v>1656</v>
      </c>
      <c r="C44" s="42">
        <v>247470</v>
      </c>
      <c r="D44" s="23" t="s">
        <v>1657</v>
      </c>
      <c r="I44" s="50">
        <v>247470</v>
      </c>
      <c r="J44" s="26">
        <f t="shared" ref="J44:J52" si="2">C44-I44</f>
        <v>0</v>
      </c>
    </row>
    <row r="45" spans="2:11" x14ac:dyDescent="0.4">
      <c r="B45" s="53" t="s">
        <v>1658</v>
      </c>
      <c r="C45" s="42">
        <v>252850</v>
      </c>
      <c r="D45" s="23" t="s">
        <v>1710</v>
      </c>
      <c r="I45" s="50">
        <v>206010</v>
      </c>
      <c r="J45" s="26">
        <f t="shared" si="2"/>
        <v>46840</v>
      </c>
    </row>
    <row r="46" spans="2:11" x14ac:dyDescent="0.4">
      <c r="B46" s="53" t="s">
        <v>686</v>
      </c>
      <c r="C46" s="42">
        <f>C34</f>
        <v>140838.46400000001</v>
      </c>
      <c r="D46" s="23" t="s">
        <v>1711</v>
      </c>
      <c r="I46" s="50">
        <v>133902.08000000002</v>
      </c>
      <c r="J46" s="26">
        <f t="shared" si="2"/>
        <v>6936.3839999999909</v>
      </c>
    </row>
    <row r="47" spans="2:11" x14ac:dyDescent="0.4">
      <c r="B47" s="53" t="s">
        <v>1659</v>
      </c>
      <c r="C47" s="58">
        <f>C6</f>
        <v>43247.567999999999</v>
      </c>
      <c r="D47" s="23" t="s">
        <v>1660</v>
      </c>
      <c r="I47" s="50">
        <v>39522</v>
      </c>
      <c r="J47" s="26">
        <f t="shared" si="2"/>
        <v>3725.5679999999993</v>
      </c>
    </row>
    <row r="48" spans="2:11" x14ac:dyDescent="0.4">
      <c r="B48" s="53" t="s">
        <v>1661</v>
      </c>
      <c r="C48" s="58">
        <f>AVERAGE(C6,C8)</f>
        <v>49732.404800000004</v>
      </c>
      <c r="D48" s="23" t="s">
        <v>1662</v>
      </c>
      <c r="I48" s="50">
        <v>44972</v>
      </c>
      <c r="J48" s="26">
        <f t="shared" si="2"/>
        <v>4760.4048000000039</v>
      </c>
    </row>
    <row r="49" spans="2:10" x14ac:dyDescent="0.4">
      <c r="B49" s="53" t="s">
        <v>1663</v>
      </c>
      <c r="C49" s="42">
        <f>C8</f>
        <v>56217.241600000001</v>
      </c>
      <c r="D49" s="23" t="s">
        <v>1664</v>
      </c>
      <c r="I49" s="50">
        <v>50422</v>
      </c>
      <c r="J49" s="26">
        <f t="shared" si="2"/>
        <v>5795.2416000000012</v>
      </c>
    </row>
    <row r="50" spans="2:10" x14ac:dyDescent="0.4">
      <c r="B50" s="53" t="s">
        <v>1665</v>
      </c>
      <c r="C50" s="42">
        <f>state_M2023_dl!O409*2080</f>
        <v>44847.296000000002</v>
      </c>
      <c r="D50" s="23" t="s">
        <v>1709</v>
      </c>
      <c r="I50" s="50">
        <v>39438.464</v>
      </c>
      <c r="J50" s="26">
        <f t="shared" si="2"/>
        <v>5408.8320000000022</v>
      </c>
    </row>
    <row r="51" spans="2:10" x14ac:dyDescent="0.4">
      <c r="B51" s="53" t="s">
        <v>1666</v>
      </c>
      <c r="C51" s="58">
        <f>state_M2023_dl!O609*2080</f>
        <v>51381.824000000001</v>
      </c>
      <c r="D51" s="23" t="s">
        <v>1708</v>
      </c>
      <c r="I51" s="50">
        <v>49405.824000000001</v>
      </c>
      <c r="J51" s="26">
        <f t="shared" si="2"/>
        <v>1976</v>
      </c>
    </row>
    <row r="52" spans="2:10" x14ac:dyDescent="0.4">
      <c r="B52" s="53" t="s">
        <v>1667</v>
      </c>
      <c r="C52" s="58">
        <f>28.49*2080</f>
        <v>59259.199999999997</v>
      </c>
      <c r="D52" s="23" t="s">
        <v>1707</v>
      </c>
      <c r="I52" s="50">
        <v>55776.032000000007</v>
      </c>
      <c r="J52" s="26">
        <f t="shared" si="2"/>
        <v>3483.1679999999906</v>
      </c>
    </row>
    <row r="53" spans="2:10" x14ac:dyDescent="0.4">
      <c r="B53" s="53"/>
      <c r="C53" s="58"/>
      <c r="I53" s="50"/>
    </row>
    <row r="54" spans="2:10" x14ac:dyDescent="0.4">
      <c r="B54" s="53"/>
      <c r="C54" s="58"/>
      <c r="I54" s="50"/>
    </row>
    <row r="55" spans="2:10" x14ac:dyDescent="0.4">
      <c r="B55" s="187" t="s">
        <v>1668</v>
      </c>
      <c r="C55" s="187"/>
      <c r="D55" s="187"/>
      <c r="E55" s="187"/>
      <c r="F55" s="187"/>
    </row>
    <row r="56" spans="2:10" x14ac:dyDescent="0.4">
      <c r="B56" s="59" t="s">
        <v>102</v>
      </c>
      <c r="C56" s="23" t="s">
        <v>1706</v>
      </c>
    </row>
  </sheetData>
  <mergeCells count="35">
    <mergeCell ref="D39:E39"/>
    <mergeCell ref="B43:D43"/>
    <mergeCell ref="B55:F55"/>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7" right="0.7" top="0.75" bottom="0.75" header="0.3" footer="0.3"/>
  <pageSetup scale="55" fitToHeight="0" orientation="landscape" r:id="rId1"/>
  <ignoredErrors>
    <ignoredError sqref="C7 C13" 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413C5-CAA2-41EA-9351-87FE51EFAC42}">
  <sheetPr>
    <tabColor theme="4" tint="0.39997558519241921"/>
    <pageSetUpPr fitToPage="1"/>
  </sheetPr>
  <dimension ref="A1:R21"/>
  <sheetViews>
    <sheetView zoomScale="175" zoomScaleNormal="175" workbookViewId="0">
      <selection activeCell="C18" sqref="C18"/>
    </sheetView>
  </sheetViews>
  <sheetFormatPr defaultRowHeight="15" x14ac:dyDescent="0.25"/>
  <cols>
    <col min="1" max="1" width="12.85546875" customWidth="1"/>
    <col min="4" max="4" width="16.42578125" customWidth="1"/>
    <col min="5" max="5" width="50" customWidth="1"/>
    <col min="6" max="6" width="16.28515625" bestFit="1" customWidth="1"/>
    <col min="7" max="7" width="16.7109375" bestFit="1" customWidth="1"/>
    <col min="8" max="8" width="14.42578125" customWidth="1"/>
    <col min="9" max="9" width="9.5703125" style="67" bestFit="1" customWidth="1"/>
    <col min="10" max="10" width="9.85546875" style="68" bestFit="1" customWidth="1"/>
  </cols>
  <sheetData>
    <row r="1" spans="1:18" x14ac:dyDescent="0.25">
      <c r="I1" s="188" t="s">
        <v>1697</v>
      </c>
      <c r="J1" s="188"/>
      <c r="L1" s="189" t="s">
        <v>1698</v>
      </c>
      <c r="M1" s="189"/>
      <c r="O1" s="190" t="s">
        <v>1699</v>
      </c>
      <c r="P1" s="190"/>
    </row>
    <row r="2" spans="1:18" x14ac:dyDescent="0.25">
      <c r="I2" s="188"/>
      <c r="J2" s="188"/>
      <c r="L2" s="189"/>
      <c r="M2" s="189"/>
      <c r="O2" s="190"/>
      <c r="P2" s="190"/>
    </row>
    <row r="3" spans="1:18" s="62" customFormat="1" x14ac:dyDescent="0.25">
      <c r="A3" s="60" t="s">
        <v>4</v>
      </c>
      <c r="B3" s="60" t="s">
        <v>5</v>
      </c>
      <c r="C3" s="60" t="s">
        <v>6</v>
      </c>
      <c r="D3" s="60" t="s">
        <v>1669</v>
      </c>
      <c r="E3" s="60" t="s">
        <v>7</v>
      </c>
      <c r="F3" s="61" t="s">
        <v>1670</v>
      </c>
      <c r="G3" s="61" t="s">
        <v>1671</v>
      </c>
      <c r="I3" s="61" t="s">
        <v>1673</v>
      </c>
      <c r="J3" s="64" t="s">
        <v>1674</v>
      </c>
      <c r="K3" s="64"/>
      <c r="L3" s="61" t="s">
        <v>1695</v>
      </c>
      <c r="M3" s="64" t="s">
        <v>1696</v>
      </c>
      <c r="O3" s="61" t="s">
        <v>13</v>
      </c>
      <c r="P3" s="64" t="s">
        <v>15</v>
      </c>
      <c r="R3" s="62">
        <v>2080</v>
      </c>
    </row>
    <row r="4" spans="1:18" x14ac:dyDescent="0.25">
      <c r="A4" s="65" t="s">
        <v>95</v>
      </c>
      <c r="B4" s="65" t="s">
        <v>96</v>
      </c>
      <c r="C4" s="65" t="s">
        <v>445</v>
      </c>
      <c r="D4" s="65" t="s">
        <v>1672</v>
      </c>
      <c r="E4" s="65" t="s">
        <v>446</v>
      </c>
      <c r="F4" s="22">
        <f>state_M2023_dl!J174</f>
        <v>21.25</v>
      </c>
      <c r="G4" s="66">
        <f>F4*2080</f>
        <v>44200</v>
      </c>
      <c r="I4" s="67">
        <f>state_M2023_dl!O174</f>
        <v>22.020400000000002</v>
      </c>
      <c r="J4" s="68">
        <f>I4*$R$3</f>
        <v>45802.432000000008</v>
      </c>
      <c r="L4" s="67">
        <f>state_M2023_dl!P174</f>
        <v>24.5884</v>
      </c>
      <c r="M4" s="68">
        <f>L4*$R$3</f>
        <v>51143.872000000003</v>
      </c>
      <c r="O4" s="67">
        <f>state_M2023_dl!K174</f>
        <v>27.67</v>
      </c>
      <c r="P4" s="68">
        <f>O4*$R$3</f>
        <v>57553.600000000006</v>
      </c>
    </row>
    <row r="5" spans="1:18" x14ac:dyDescent="0.25">
      <c r="A5" s="65"/>
      <c r="B5" s="65"/>
      <c r="C5" s="65" t="s">
        <v>805</v>
      </c>
      <c r="D5" s="65" t="s">
        <v>1672</v>
      </c>
      <c r="E5" s="65" t="s">
        <v>806</v>
      </c>
      <c r="F5" s="22">
        <f>state_M2023_dl!J354</f>
        <v>18</v>
      </c>
      <c r="G5" s="66">
        <f t="shared" ref="G5:G7" si="0">F5*2080</f>
        <v>37440</v>
      </c>
      <c r="I5" s="67">
        <f>state_M2023_dl!O354</f>
        <v>18.026399999999999</v>
      </c>
      <c r="J5" s="68">
        <f>I5*$R$3</f>
        <v>37494.911999999997</v>
      </c>
      <c r="L5" s="67">
        <f>state_M2023_dl!P354</f>
        <v>18.1144</v>
      </c>
      <c r="M5" s="68">
        <f>L5*$R$3</f>
        <v>37677.951999999997</v>
      </c>
      <c r="O5" s="67">
        <f>state_M2023_dl!K354</f>
        <v>18.22</v>
      </c>
      <c r="P5" s="68">
        <f>O5*$R$3</f>
        <v>37897.599999999999</v>
      </c>
    </row>
    <row r="6" spans="1:18" x14ac:dyDescent="0.25">
      <c r="A6" s="65"/>
      <c r="B6" s="65"/>
      <c r="C6" s="65" t="s">
        <v>819</v>
      </c>
      <c r="D6" s="65" t="s">
        <v>1672</v>
      </c>
      <c r="E6" s="65" t="s">
        <v>820</v>
      </c>
      <c r="F6" s="22">
        <f>state_M2023_dl!J361</f>
        <v>18.059999999999999</v>
      </c>
      <c r="G6" s="66">
        <f t="shared" si="0"/>
        <v>37564.799999999996</v>
      </c>
      <c r="I6" s="67">
        <f>state_M2023_dl!O361</f>
        <v>18.4908</v>
      </c>
      <c r="J6" s="68">
        <f>I6*$R$3</f>
        <v>38460.864000000001</v>
      </c>
      <c r="L6" s="67">
        <f>state_M2023_dl!P361</f>
        <v>19.9268</v>
      </c>
      <c r="M6" s="68">
        <f>L6*$R$3</f>
        <v>41447.743999999999</v>
      </c>
      <c r="O6" s="67">
        <f>state_M2023_dl!K361</f>
        <v>21.65</v>
      </c>
      <c r="P6" s="68">
        <f>O6*$R$3</f>
        <v>45032</v>
      </c>
    </row>
    <row r="7" spans="1:18" ht="15.75" thickBot="1" x14ac:dyDescent="0.3">
      <c r="A7" s="65" t="s">
        <v>95</v>
      </c>
      <c r="B7" s="65" t="s">
        <v>96</v>
      </c>
      <c r="C7" s="65" t="s">
        <v>837</v>
      </c>
      <c r="D7" s="65" t="s">
        <v>1672</v>
      </c>
      <c r="E7" s="65" t="s">
        <v>838</v>
      </c>
      <c r="F7" s="117">
        <f>state_M2023_dl!J370</f>
        <v>23.99</v>
      </c>
      <c r="G7" s="69">
        <f t="shared" si="0"/>
        <v>49899.199999999997</v>
      </c>
      <c r="I7" s="70">
        <f>state_M2023_dl!O370</f>
        <v>24.630800000000001</v>
      </c>
      <c r="J7" s="71">
        <f>I7*$R$3</f>
        <v>51232.063999999998</v>
      </c>
      <c r="L7" s="70">
        <f>state_M2023_dl!P370</f>
        <v>26.7668</v>
      </c>
      <c r="M7" s="71">
        <f>L7*$R$3</f>
        <v>55674.944000000003</v>
      </c>
      <c r="O7" s="70">
        <f>state_M2023_dl!K370</f>
        <v>29.33</v>
      </c>
      <c r="P7" s="71">
        <f>O7*$R$3</f>
        <v>61006.399999999994</v>
      </c>
    </row>
    <row r="8" spans="1:18" ht="15.75" thickTop="1" x14ac:dyDescent="0.25">
      <c r="F8" s="72">
        <f>AVERAGE(F4:F7)</f>
        <v>20.324999999999999</v>
      </c>
      <c r="G8" s="73">
        <f>F8*2080</f>
        <v>42276</v>
      </c>
      <c r="I8" s="67">
        <f>AVERAGE(I4:I7)</f>
        <v>20.792100000000001</v>
      </c>
      <c r="J8" s="68">
        <f>I8*2080</f>
        <v>43247.567999999999</v>
      </c>
      <c r="L8" s="67">
        <f>AVERAGE(L4:L7)</f>
        <v>22.3491</v>
      </c>
      <c r="M8" s="68">
        <f>L8*2080</f>
        <v>46486.127999999997</v>
      </c>
      <c r="O8" s="67">
        <f>AVERAGE(O4:O7)</f>
        <v>24.217499999999998</v>
      </c>
      <c r="P8" s="68">
        <f>O8*2080</f>
        <v>50372.399999999994</v>
      </c>
    </row>
    <row r="9" spans="1:18" x14ac:dyDescent="0.25">
      <c r="L9" s="67"/>
      <c r="M9" s="68"/>
      <c r="O9" s="67"/>
      <c r="P9" s="68"/>
    </row>
    <row r="10" spans="1:18" x14ac:dyDescent="0.25">
      <c r="L10" s="67"/>
      <c r="M10" s="68"/>
      <c r="O10" s="67"/>
      <c r="P10" s="68"/>
    </row>
    <row r="11" spans="1:18" s="62" customFormat="1" x14ac:dyDescent="0.25">
      <c r="A11" s="60" t="s">
        <v>4</v>
      </c>
      <c r="B11" s="60" t="s">
        <v>5</v>
      </c>
      <c r="C11" s="60" t="s">
        <v>6</v>
      </c>
      <c r="D11" s="60" t="s">
        <v>1669</v>
      </c>
      <c r="E11" s="60" t="s">
        <v>7</v>
      </c>
      <c r="F11" s="61" t="s">
        <v>1670</v>
      </c>
      <c r="G11" s="61" t="s">
        <v>1671</v>
      </c>
      <c r="I11" s="61" t="s">
        <v>1673</v>
      </c>
      <c r="J11" s="64" t="s">
        <v>1674</v>
      </c>
      <c r="K11" s="64"/>
      <c r="L11" s="61" t="s">
        <v>1695</v>
      </c>
      <c r="M11" s="64" t="s">
        <v>1696</v>
      </c>
      <c r="O11" s="61" t="s">
        <v>13</v>
      </c>
      <c r="P11" s="64" t="s">
        <v>15</v>
      </c>
    </row>
    <row r="12" spans="1:18" ht="15.75" thickBot="1" x14ac:dyDescent="0.3">
      <c r="A12" s="65" t="s">
        <v>95</v>
      </c>
      <c r="B12" s="65" t="s">
        <v>96</v>
      </c>
      <c r="C12" s="65" t="s">
        <v>807</v>
      </c>
      <c r="D12" s="65" t="s">
        <v>1675</v>
      </c>
      <c r="E12" s="65" t="s">
        <v>808</v>
      </c>
      <c r="F12" s="118">
        <f>state_M2023_dl!J355</f>
        <v>21.25</v>
      </c>
      <c r="G12" s="75">
        <f>F12*2080</f>
        <v>44200</v>
      </c>
      <c r="I12" s="70">
        <f>state_M2023_dl!O355</f>
        <v>21.417999999999999</v>
      </c>
      <c r="J12" s="71">
        <f>I12*R3</f>
        <v>44549.439999999995</v>
      </c>
      <c r="L12" s="70">
        <f>state_M2023_dl!P355</f>
        <v>21.977999999999998</v>
      </c>
      <c r="M12" s="71">
        <f>L12*R3</f>
        <v>45714.239999999998</v>
      </c>
      <c r="O12" s="70">
        <f>state_M2023_dl!K355</f>
        <v>22.65</v>
      </c>
      <c r="P12" s="71">
        <f>O12*R3</f>
        <v>47112</v>
      </c>
    </row>
    <row r="13" spans="1:18" ht="15.75" thickTop="1" x14ac:dyDescent="0.25">
      <c r="F13" s="72">
        <f>AVERAGE(F12:F12)</f>
        <v>21.25</v>
      </c>
      <c r="G13" s="73">
        <f>AVERAGE(G12:G12)</f>
        <v>44200</v>
      </c>
      <c r="I13" s="67">
        <f>AVERAGE(I12:I12)</f>
        <v>21.417999999999999</v>
      </c>
      <c r="J13" s="68">
        <f>AVERAGE(J12:J12)</f>
        <v>44549.439999999995</v>
      </c>
      <c r="L13" s="67">
        <f>AVERAGE(L12:L12)</f>
        <v>21.977999999999998</v>
      </c>
      <c r="M13" s="68">
        <f>AVERAGE(M12:M12)</f>
        <v>45714.239999999998</v>
      </c>
      <c r="O13" s="67">
        <f>AVERAGE(O12:O12)</f>
        <v>22.65</v>
      </c>
      <c r="P13" s="68">
        <f>AVERAGE(P12:P12)</f>
        <v>47112</v>
      </c>
    </row>
    <row r="14" spans="1:18" x14ac:dyDescent="0.25">
      <c r="L14" s="67"/>
      <c r="M14" s="68"/>
      <c r="O14" s="67"/>
      <c r="P14" s="68"/>
    </row>
    <row r="15" spans="1:18" s="62" customFormat="1" x14ac:dyDescent="0.25">
      <c r="A15" s="60" t="s">
        <v>4</v>
      </c>
      <c r="B15" s="60" t="s">
        <v>5</v>
      </c>
      <c r="C15" s="60" t="s">
        <v>6</v>
      </c>
      <c r="D15" s="60" t="s">
        <v>1669</v>
      </c>
      <c r="E15" s="60" t="s">
        <v>7</v>
      </c>
      <c r="F15" s="61" t="s">
        <v>1670</v>
      </c>
      <c r="G15" s="61" t="s">
        <v>1671</v>
      </c>
      <c r="I15" s="61" t="s">
        <v>1673</v>
      </c>
      <c r="J15" s="64" t="s">
        <v>1674</v>
      </c>
      <c r="K15" s="64"/>
      <c r="L15" s="61" t="s">
        <v>1695</v>
      </c>
      <c r="M15" s="64" t="s">
        <v>1696</v>
      </c>
      <c r="O15" s="61" t="s">
        <v>13</v>
      </c>
      <c r="P15" s="64" t="s">
        <v>15</v>
      </c>
    </row>
    <row r="16" spans="1:18" x14ac:dyDescent="0.25">
      <c r="A16" s="65" t="s">
        <v>95</v>
      </c>
      <c r="B16" s="65" t="s">
        <v>96</v>
      </c>
      <c r="C16" s="65" t="s">
        <v>427</v>
      </c>
      <c r="D16" s="65" t="s">
        <v>1676</v>
      </c>
      <c r="E16" t="s">
        <v>428</v>
      </c>
      <c r="F16" s="76">
        <f>state_M2023_dl!J165</f>
        <v>24.47</v>
      </c>
      <c r="G16" s="66">
        <f>F16*$R$3</f>
        <v>50897.599999999999</v>
      </c>
      <c r="H16" s="77"/>
      <c r="I16" s="67">
        <f>state_M2023_dl!O165</f>
        <v>25.572800000000001</v>
      </c>
      <c r="J16" s="68">
        <f>I16*$R$3</f>
        <v>53191.423999999999</v>
      </c>
      <c r="L16" s="67">
        <f>state_M2023_dl!P165</f>
        <v>29.248799999999996</v>
      </c>
      <c r="M16" s="68">
        <f>L16*$R$3</f>
        <v>60837.503999999994</v>
      </c>
      <c r="O16" s="67">
        <f>state_M2023_dl!K165</f>
        <v>33.659999999999997</v>
      </c>
      <c r="P16" s="68">
        <f>O16*$R$3</f>
        <v>70012.799999999988</v>
      </c>
    </row>
    <row r="17" spans="1:16" x14ac:dyDescent="0.25">
      <c r="A17" s="65" t="s">
        <v>95</v>
      </c>
      <c r="B17" s="65" t="s">
        <v>96</v>
      </c>
      <c r="C17" s="65" t="s">
        <v>429</v>
      </c>
      <c r="D17" s="65" t="s">
        <v>1676</v>
      </c>
      <c r="E17" t="s">
        <v>430</v>
      </c>
      <c r="F17" s="76">
        <f>state_M2023_dl!J166</f>
        <v>26.4</v>
      </c>
      <c r="G17" s="66">
        <f>F17*$R$3</f>
        <v>54912</v>
      </c>
      <c r="H17" s="78"/>
      <c r="I17" s="67">
        <f>'[2]M2022 53_PCT'!M6</f>
        <v>26.19</v>
      </c>
      <c r="J17" s="68">
        <f>I17*$R$3</f>
        <v>54475.200000000004</v>
      </c>
      <c r="L17" s="67">
        <f>state_M2023_dl!P166</f>
        <v>28.927199999999999</v>
      </c>
      <c r="M17" s="68">
        <f>L17*$R$3</f>
        <v>60168.576000000001</v>
      </c>
      <c r="O17" s="67">
        <f>state_M2023_dl!K166</f>
        <v>31.26</v>
      </c>
      <c r="P17" s="68">
        <f>O17*$R$3</f>
        <v>65020.800000000003</v>
      </c>
    </row>
    <row r="18" spans="1:16" x14ac:dyDescent="0.25">
      <c r="A18" s="65" t="s">
        <v>95</v>
      </c>
      <c r="B18" s="65" t="s">
        <v>96</v>
      </c>
      <c r="C18" s="65" t="s">
        <v>437</v>
      </c>
      <c r="D18" s="65" t="s">
        <v>1676</v>
      </c>
      <c r="E18" t="s">
        <v>438</v>
      </c>
      <c r="F18" s="76">
        <f>state_M2023_dl!J170</f>
        <v>29.69</v>
      </c>
      <c r="G18" s="66">
        <f>F18*$R$3</f>
        <v>61755.200000000004</v>
      </c>
      <c r="I18" s="67">
        <f>state_M2023_dl!O170</f>
        <v>30.531200000000002</v>
      </c>
      <c r="J18" s="68">
        <f>I18*$R$3</f>
        <v>63504.896000000001</v>
      </c>
      <c r="L18" s="67">
        <f>state_M2023_dl!P170</f>
        <v>33.3352</v>
      </c>
      <c r="M18" s="68">
        <f>L18*$R$3</f>
        <v>69337.216</v>
      </c>
      <c r="O18" s="67">
        <f>state_M2023_dl!K170</f>
        <v>36.700000000000003</v>
      </c>
      <c r="P18" s="68">
        <f>O18*$R$3</f>
        <v>76336</v>
      </c>
    </row>
    <row r="19" spans="1:16" x14ac:dyDescent="0.25">
      <c r="A19" s="65" t="s">
        <v>95</v>
      </c>
      <c r="B19" s="65" t="s">
        <v>96</v>
      </c>
      <c r="C19" s="65" t="s">
        <v>447</v>
      </c>
      <c r="D19" s="65" t="s">
        <v>1676</v>
      </c>
      <c r="E19" t="s">
        <v>448</v>
      </c>
      <c r="F19" s="76">
        <f>state_M2023_dl!J175</f>
        <v>24.18</v>
      </c>
      <c r="G19" s="66">
        <f>F19*$R$3</f>
        <v>50294.400000000001</v>
      </c>
      <c r="I19" s="67">
        <f>state_M2023_dl!O175</f>
        <v>24.926400000000001</v>
      </c>
      <c r="J19" s="68">
        <f>I19*$R$3</f>
        <v>51846.912000000004</v>
      </c>
      <c r="L19" s="67">
        <f>state_M2023_dl!P175</f>
        <v>27.414400000000001</v>
      </c>
      <c r="M19" s="68">
        <f>L19*$R$3</f>
        <v>57021.952000000005</v>
      </c>
      <c r="O19" s="67">
        <f>state_M2023_dl!K175</f>
        <v>30.4</v>
      </c>
      <c r="P19" s="68">
        <f>O19*$R$3</f>
        <v>63232</v>
      </c>
    </row>
    <row r="20" spans="1:16" ht="15.75" thickBot="1" x14ac:dyDescent="0.3">
      <c r="A20" s="65" t="s">
        <v>95</v>
      </c>
      <c r="B20" s="65" t="s">
        <v>96</v>
      </c>
      <c r="C20" s="65" t="s">
        <v>939</v>
      </c>
      <c r="D20" s="65" t="s">
        <v>1676</v>
      </c>
      <c r="E20" t="s">
        <v>940</v>
      </c>
      <c r="F20" s="79">
        <f>state_M2023_dl!J421</f>
        <v>27.73</v>
      </c>
      <c r="G20" s="69">
        <f>F20*$R$3</f>
        <v>57678.400000000001</v>
      </c>
      <c r="I20" s="70">
        <f>state_M2023_dl!O421</f>
        <v>27.917200000000001</v>
      </c>
      <c r="J20" s="71">
        <f>I20*$R$3</f>
        <v>58067.776000000005</v>
      </c>
      <c r="L20" s="70">
        <f>state_M2023_dl!P421</f>
        <v>28.5412</v>
      </c>
      <c r="M20" s="71">
        <f>L20*$R$3</f>
        <v>59365.695999999996</v>
      </c>
      <c r="O20" s="70">
        <f>state_M2023_dl!K421</f>
        <v>29.29</v>
      </c>
      <c r="P20" s="71">
        <f>O20*$R$3</f>
        <v>60923.199999999997</v>
      </c>
    </row>
    <row r="21" spans="1:16" ht="15.75" thickTop="1" x14ac:dyDescent="0.25">
      <c r="F21" s="72">
        <f>AVERAGE(F16:F20)</f>
        <v>26.494</v>
      </c>
      <c r="G21" s="73">
        <f>F21*2080</f>
        <v>55107.519999999997</v>
      </c>
      <c r="I21" s="67">
        <f>AVERAGE(I16:I20)</f>
        <v>27.027519999999999</v>
      </c>
      <c r="J21" s="68">
        <f>I21*2080</f>
        <v>56217.241600000001</v>
      </c>
      <c r="L21" s="67">
        <f>AVERAGE(L16:L20)</f>
        <v>29.493360000000003</v>
      </c>
      <c r="M21" s="68">
        <f>L21*2080</f>
        <v>61346.188800000004</v>
      </c>
      <c r="O21" s="67">
        <f>AVERAGE(O16:O20)</f>
        <v>32.262</v>
      </c>
      <c r="P21" s="68">
        <f>O21*2080</f>
        <v>67104.960000000006</v>
      </c>
    </row>
  </sheetData>
  <mergeCells count="3">
    <mergeCell ref="I1:J2"/>
    <mergeCell ref="L1:M2"/>
    <mergeCell ref="O1:P2"/>
  </mergeCells>
  <pageMargins left="0.7" right="0.7" top="0.75" bottom="0.75" header="0.3" footer="0.3"/>
  <pageSetup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C1CB2-F8C8-4126-8B73-F6C7BB91C8F9}">
  <sheetPr>
    <tabColor theme="4" tint="0.39997558519241921"/>
    <pageSetUpPr fitToPage="1"/>
  </sheetPr>
  <dimension ref="A1:T15"/>
  <sheetViews>
    <sheetView topLeftCell="D1" workbookViewId="0">
      <selection activeCell="M3" sqref="M3:Q3"/>
    </sheetView>
  </sheetViews>
  <sheetFormatPr defaultRowHeight="15" x14ac:dyDescent="0.25"/>
  <cols>
    <col min="2" max="2" width="18.85546875" customWidth="1"/>
    <col min="5" max="5" width="27.28515625" customWidth="1"/>
    <col min="6" max="6" width="46.42578125" customWidth="1"/>
    <col min="7" max="7" width="18.5703125" customWidth="1"/>
    <col min="8" max="8" width="19" customWidth="1"/>
    <col min="10" max="10" width="8.85546875" bestFit="1" customWidth="1"/>
    <col min="11" max="11" width="9.85546875" bestFit="1" customWidth="1"/>
  </cols>
  <sheetData>
    <row r="1" spans="1:20" x14ac:dyDescent="0.25">
      <c r="J1" s="188" t="s">
        <v>1697</v>
      </c>
      <c r="K1" s="188"/>
      <c r="M1" s="189" t="s">
        <v>1698</v>
      </c>
      <c r="N1" s="189"/>
      <c r="P1" s="190" t="s">
        <v>1699</v>
      </c>
      <c r="Q1" s="190"/>
      <c r="T1">
        <v>2080</v>
      </c>
    </row>
    <row r="2" spans="1:20" x14ac:dyDescent="0.25">
      <c r="J2" s="188"/>
      <c r="K2" s="188"/>
      <c r="M2" s="189"/>
      <c r="N2" s="189"/>
      <c r="P2" s="190"/>
      <c r="Q2" s="190"/>
    </row>
    <row r="3" spans="1:20" s="62" customFormat="1" x14ac:dyDescent="0.25">
      <c r="A3" s="60" t="s">
        <v>3</v>
      </c>
      <c r="B3" s="60" t="s">
        <v>4</v>
      </c>
      <c r="C3" s="60" t="s">
        <v>5</v>
      </c>
      <c r="D3" s="60" t="s">
        <v>6</v>
      </c>
      <c r="E3" s="60" t="s">
        <v>1669</v>
      </c>
      <c r="F3" s="60" t="s">
        <v>7</v>
      </c>
      <c r="G3" s="61" t="s">
        <v>1670</v>
      </c>
      <c r="H3" s="61" t="s">
        <v>1671</v>
      </c>
      <c r="J3" s="61" t="s">
        <v>1673</v>
      </c>
      <c r="K3" s="64" t="s">
        <v>1674</v>
      </c>
      <c r="L3" s="64"/>
      <c r="M3" s="61" t="s">
        <v>1695</v>
      </c>
      <c r="N3" s="64" t="s">
        <v>1696</v>
      </c>
      <c r="P3" s="61" t="s">
        <v>13</v>
      </c>
      <c r="Q3" s="64" t="s">
        <v>15</v>
      </c>
    </row>
    <row r="4" spans="1:20" x14ac:dyDescent="0.25">
      <c r="A4" s="65" t="s">
        <v>94</v>
      </c>
      <c r="B4" s="65" t="s">
        <v>95</v>
      </c>
      <c r="C4" s="65" t="s">
        <v>96</v>
      </c>
      <c r="D4" s="65" t="s">
        <v>433</v>
      </c>
      <c r="E4" s="65" t="s">
        <v>1677</v>
      </c>
      <c r="F4" s="65" t="s">
        <v>434</v>
      </c>
      <c r="G4" s="76">
        <f>state_M2023_dl!J168</f>
        <v>29.79</v>
      </c>
      <c r="H4" s="66">
        <f>G4*T1</f>
        <v>61963.199999999997</v>
      </c>
      <c r="J4" s="67">
        <f>state_M2023_dl!O168</f>
        <v>30.793199999999999</v>
      </c>
      <c r="K4" s="68">
        <f>J4*T1</f>
        <v>64049.856</v>
      </c>
      <c r="M4" s="67">
        <f>state_M2023_dl!P168</f>
        <v>34.1372</v>
      </c>
      <c r="N4" s="68">
        <f>M4*$T$1</f>
        <v>71005.376000000004</v>
      </c>
      <c r="P4" s="67">
        <f>state_M2023_dl!K168</f>
        <v>38.15</v>
      </c>
      <c r="Q4" s="68">
        <f>P4*T1</f>
        <v>79352</v>
      </c>
    </row>
    <row r="5" spans="1:20" ht="15.75" thickBot="1" x14ac:dyDescent="0.3">
      <c r="A5" s="65" t="s">
        <v>94</v>
      </c>
      <c r="B5" s="65" t="s">
        <v>95</v>
      </c>
      <c r="C5" s="65" t="s">
        <v>96</v>
      </c>
      <c r="D5" s="65" t="s">
        <v>431</v>
      </c>
      <c r="E5" s="65" t="s">
        <v>1677</v>
      </c>
      <c r="F5" s="65" t="s">
        <v>432</v>
      </c>
      <c r="G5" s="79">
        <f>state_M2023_dl!J167</f>
        <v>30.52</v>
      </c>
      <c r="H5" s="69">
        <f>'[2]M2022 53_PCT'!D7</f>
        <v>59890</v>
      </c>
      <c r="J5" s="70">
        <f>state_M2023_dl!O167</f>
        <v>31.166799999999999</v>
      </c>
      <c r="K5" s="71">
        <f>'[2]M2022 53_PCT'!N7</f>
        <v>60545.472000000002</v>
      </c>
      <c r="M5" s="70">
        <f>state_M2023_dl!P167</f>
        <v>33.322800000000001</v>
      </c>
      <c r="N5" s="68">
        <f>M5*$T$1</f>
        <v>69311.423999999999</v>
      </c>
      <c r="P5" s="70">
        <f>state_M2023_dl!K167</f>
        <v>35.909999999999997</v>
      </c>
      <c r="Q5" s="71">
        <f>P5*T1</f>
        <v>74692.799999999988</v>
      </c>
    </row>
    <row r="6" spans="1:20" ht="15.75" thickTop="1" x14ac:dyDescent="0.25">
      <c r="G6" s="72">
        <f>AVERAGE(G4:G5)</f>
        <v>30.155000000000001</v>
      </c>
      <c r="H6" s="73">
        <f>G6*2080</f>
        <v>62722.400000000001</v>
      </c>
      <c r="J6" s="67">
        <f>AVERAGE(J4:J5)</f>
        <v>30.979999999999997</v>
      </c>
      <c r="K6" s="68">
        <f>J6*2080</f>
        <v>64438.399999999994</v>
      </c>
      <c r="M6" s="67">
        <f>AVERAGE(M4:M5)</f>
        <v>33.730000000000004</v>
      </c>
      <c r="N6" s="68">
        <f>M6*2080</f>
        <v>70158.400000000009</v>
      </c>
      <c r="P6" s="67">
        <f>AVERAGE(P4:P5)</f>
        <v>37.03</v>
      </c>
      <c r="Q6" s="68">
        <f>P6*2080</f>
        <v>77022.400000000009</v>
      </c>
    </row>
    <row r="7" spans="1:20" x14ac:dyDescent="0.25">
      <c r="J7" s="67"/>
      <c r="K7" s="67"/>
      <c r="M7" s="67"/>
      <c r="N7" s="67"/>
      <c r="P7" s="67"/>
      <c r="Q7" s="67"/>
    </row>
    <row r="8" spans="1:20" s="62" customFormat="1" x14ac:dyDescent="0.25">
      <c r="A8" s="60" t="s">
        <v>3</v>
      </c>
      <c r="B8" s="60" t="s">
        <v>4</v>
      </c>
      <c r="C8" s="60" t="s">
        <v>5</v>
      </c>
      <c r="D8" s="60" t="s">
        <v>6</v>
      </c>
      <c r="E8" s="60" t="s">
        <v>1669</v>
      </c>
      <c r="F8" s="60" t="s">
        <v>7</v>
      </c>
      <c r="G8" s="61" t="s">
        <v>1670</v>
      </c>
      <c r="H8" s="61" t="s">
        <v>1671</v>
      </c>
      <c r="J8" s="61" t="s">
        <v>1673</v>
      </c>
      <c r="K8" s="64" t="s">
        <v>1674</v>
      </c>
      <c r="L8" s="64"/>
      <c r="M8" s="61" t="s">
        <v>1695</v>
      </c>
      <c r="N8" s="64" t="s">
        <v>1696</v>
      </c>
      <c r="P8" s="61" t="s">
        <v>13</v>
      </c>
      <c r="Q8" s="64" t="s">
        <v>15</v>
      </c>
    </row>
    <row r="9" spans="1:20" x14ac:dyDescent="0.25">
      <c r="A9" s="65" t="s">
        <v>94</v>
      </c>
      <c r="B9" s="65" t="s">
        <v>95</v>
      </c>
      <c r="C9" s="65" t="s">
        <v>96</v>
      </c>
      <c r="D9" s="65" t="s">
        <v>431</v>
      </c>
      <c r="E9" s="65" t="s">
        <v>1678</v>
      </c>
      <c r="F9" s="65" t="s">
        <v>432</v>
      </c>
      <c r="G9" s="76">
        <f>G5</f>
        <v>30.52</v>
      </c>
      <c r="H9" s="66">
        <f>G9*$T$1</f>
        <v>63481.599999999999</v>
      </c>
      <c r="J9" s="67">
        <f>J5</f>
        <v>31.166799999999999</v>
      </c>
      <c r="K9" s="68">
        <f>K5</f>
        <v>60545.472000000002</v>
      </c>
      <c r="M9" s="67">
        <f>M5</f>
        <v>33.322800000000001</v>
      </c>
      <c r="N9" s="68">
        <f>N5</f>
        <v>69311.423999999999</v>
      </c>
      <c r="P9" s="67">
        <f>P5</f>
        <v>35.909999999999997</v>
      </c>
      <c r="Q9" s="68">
        <f>P9*T1</f>
        <v>74692.799999999988</v>
      </c>
    </row>
    <row r="10" spans="1:20" x14ac:dyDescent="0.25">
      <c r="A10" s="65" t="s">
        <v>94</v>
      </c>
      <c r="B10" s="65" t="s">
        <v>95</v>
      </c>
      <c r="C10" s="65" t="s">
        <v>96</v>
      </c>
      <c r="D10" s="65" t="s">
        <v>433</v>
      </c>
      <c r="E10" s="65" t="s">
        <v>1677</v>
      </c>
      <c r="F10" s="65" t="s">
        <v>434</v>
      </c>
      <c r="G10" s="76">
        <f>G4</f>
        <v>29.79</v>
      </c>
      <c r="H10" s="66">
        <f t="shared" ref="H10:H12" si="0">G10*$T$1</f>
        <v>61963.199999999997</v>
      </c>
      <c r="I10" s="1"/>
      <c r="J10" s="67">
        <f>J4</f>
        <v>30.793199999999999</v>
      </c>
      <c r="K10" s="68">
        <f>K4</f>
        <v>64049.856</v>
      </c>
      <c r="M10" s="67">
        <f>M4</f>
        <v>34.1372</v>
      </c>
      <c r="N10" s="68">
        <f>N4</f>
        <v>71005.376000000004</v>
      </c>
      <c r="P10" s="67">
        <f>P4</f>
        <v>38.15</v>
      </c>
      <c r="Q10" s="68">
        <f>Q4</f>
        <v>79352</v>
      </c>
    </row>
    <row r="11" spans="1:20" x14ac:dyDescent="0.25">
      <c r="A11" s="65" t="s">
        <v>94</v>
      </c>
      <c r="B11" s="65" t="s">
        <v>95</v>
      </c>
      <c r="C11" s="65" t="s">
        <v>96</v>
      </c>
      <c r="D11" s="65" t="str">
        <f>[2]Sheet1!D179</f>
        <v>21-1029</v>
      </c>
      <c r="E11" s="65" t="s">
        <v>1678</v>
      </c>
      <c r="F11" s="65" t="str">
        <f>[2]Sheet1!E179</f>
        <v>Social Workers, All Other</v>
      </c>
      <c r="G11" s="76">
        <f>state_M2023_dl!J171</f>
        <v>39.86</v>
      </c>
      <c r="H11" s="66">
        <f t="shared" si="0"/>
        <v>82908.800000000003</v>
      </c>
      <c r="J11" s="67">
        <f>state_M2023_dl!O171</f>
        <v>40.900399999999998</v>
      </c>
      <c r="K11" s="68">
        <f>J11*$T$1</f>
        <v>85072.831999999995</v>
      </c>
      <c r="M11" s="67">
        <f>state_M2023_dl!P171</f>
        <v>44.368400000000001</v>
      </c>
      <c r="N11" s="68">
        <f>M11*$T$1</f>
        <v>92286.271999999997</v>
      </c>
      <c r="P11" s="67">
        <f>state_M2023_dl!K171</f>
        <v>48.53</v>
      </c>
      <c r="Q11" s="68">
        <f>P11*$T$1</f>
        <v>100942.40000000001</v>
      </c>
    </row>
    <row r="12" spans="1:20" ht="15.75" thickBot="1" x14ac:dyDescent="0.3">
      <c r="A12" s="65" t="s">
        <v>94</v>
      </c>
      <c r="B12" s="65" t="s">
        <v>95</v>
      </c>
      <c r="C12" s="65" t="s">
        <v>96</v>
      </c>
      <c r="D12" s="65" t="s">
        <v>435</v>
      </c>
      <c r="E12" s="65" t="s">
        <v>1678</v>
      </c>
      <c r="F12" s="65" t="s">
        <v>436</v>
      </c>
      <c r="G12" s="79">
        <f>state_M2023_dl!J169</f>
        <v>31.18</v>
      </c>
      <c r="H12" s="69">
        <f t="shared" si="0"/>
        <v>64854.400000000001</v>
      </c>
      <c r="J12" s="70">
        <f>state_M2023_dl!O169</f>
        <v>32.1616</v>
      </c>
      <c r="K12" s="71">
        <f>J12*$T$1</f>
        <v>66896.127999999997</v>
      </c>
      <c r="M12" s="70">
        <f>state_M2023_dl!P169</f>
        <v>35.433599999999998</v>
      </c>
      <c r="N12" s="71">
        <f>M12*$T$1</f>
        <v>73701.887999999992</v>
      </c>
      <c r="P12" s="70">
        <f>state_M2023_dl!K169</f>
        <v>39.36</v>
      </c>
      <c r="Q12" s="71">
        <f>P12*$T$1</f>
        <v>81868.800000000003</v>
      </c>
    </row>
    <row r="13" spans="1:20" ht="15.75" thickTop="1" x14ac:dyDescent="0.25">
      <c r="G13" s="72">
        <f>AVERAGE(G9:G12)</f>
        <v>32.837499999999999</v>
      </c>
      <c r="H13" s="73">
        <f>G13*2080</f>
        <v>68302</v>
      </c>
      <c r="J13" s="67">
        <f>AVERAGE(J9:J12)</f>
        <v>33.755499999999998</v>
      </c>
      <c r="K13" s="68">
        <f>J13*2080</f>
        <v>70211.44</v>
      </c>
      <c r="M13" s="67">
        <f>AVERAGE(M9:M12)</f>
        <v>36.8155</v>
      </c>
      <c r="N13" s="68">
        <f>M13*2080</f>
        <v>76576.240000000005</v>
      </c>
      <c r="P13" s="67">
        <f>AVERAGE(P9:P12)</f>
        <v>40.487499999999997</v>
      </c>
      <c r="Q13" s="68">
        <f>P13*2080</f>
        <v>84214</v>
      </c>
    </row>
    <row r="14" spans="1:20" x14ac:dyDescent="0.25">
      <c r="J14" s="67"/>
      <c r="K14" s="67"/>
    </row>
    <row r="15" spans="1:20" x14ac:dyDescent="0.25">
      <c r="J15" s="67"/>
      <c r="K15" s="67"/>
    </row>
  </sheetData>
  <mergeCells count="3">
    <mergeCell ref="J1:K2"/>
    <mergeCell ref="M1:N2"/>
    <mergeCell ref="P1:Q2"/>
  </mergeCells>
  <pageMargins left="0.7" right="0.7" top="0.75" bottom="0.75" header="0.3" footer="0.3"/>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1091F-A224-48CF-88DC-FB2E2A451C7F}">
  <sheetPr>
    <tabColor theme="4" tint="0.39997558519241921"/>
    <pageSetUpPr fitToPage="1"/>
  </sheetPr>
  <dimension ref="A1:S16"/>
  <sheetViews>
    <sheetView topLeftCell="C1" workbookViewId="0">
      <selection activeCell="N19" sqref="N19"/>
    </sheetView>
  </sheetViews>
  <sheetFormatPr defaultRowHeight="15" x14ac:dyDescent="0.25"/>
  <cols>
    <col min="2" max="2" width="19.140625" customWidth="1"/>
    <col min="5" max="5" width="20.140625" customWidth="1"/>
    <col min="6" max="6" width="40.42578125" customWidth="1"/>
    <col min="7" max="7" width="21.5703125" customWidth="1"/>
    <col min="8" max="8" width="19.5703125" customWidth="1"/>
    <col min="11" max="11" width="10.5703125" customWidth="1"/>
    <col min="14" max="14" width="12.5703125" bestFit="1" customWidth="1"/>
    <col min="17" max="17" width="12.5703125" bestFit="1" customWidth="1"/>
  </cols>
  <sheetData>
    <row r="1" spans="1:19" x14ac:dyDescent="0.25">
      <c r="J1" s="188" t="s">
        <v>1697</v>
      </c>
      <c r="K1" s="188"/>
      <c r="M1" s="189" t="s">
        <v>1698</v>
      </c>
      <c r="N1" s="189"/>
      <c r="P1" s="190" t="s">
        <v>1699</v>
      </c>
      <c r="Q1" s="190"/>
      <c r="S1">
        <v>2080</v>
      </c>
    </row>
    <row r="2" spans="1:19" x14ac:dyDescent="0.25">
      <c r="J2" s="188"/>
      <c r="K2" s="188"/>
      <c r="M2" s="189"/>
      <c r="N2" s="189"/>
      <c r="P2" s="190"/>
      <c r="Q2" s="190"/>
    </row>
    <row r="3" spans="1:19" s="62" customFormat="1" x14ac:dyDescent="0.25">
      <c r="A3" s="60" t="s">
        <v>3</v>
      </c>
      <c r="B3" s="60" t="s">
        <v>4</v>
      </c>
      <c r="C3" s="60" t="s">
        <v>5</v>
      </c>
      <c r="D3" s="60" t="s">
        <v>6</v>
      </c>
      <c r="E3" s="60" t="s">
        <v>1669</v>
      </c>
      <c r="F3" s="60" t="s">
        <v>7</v>
      </c>
      <c r="G3" s="61" t="s">
        <v>1670</v>
      </c>
      <c r="H3" s="61" t="s">
        <v>1671</v>
      </c>
      <c r="J3" s="61" t="s">
        <v>1673</v>
      </c>
      <c r="K3" s="64" t="s">
        <v>1674</v>
      </c>
      <c r="L3" s="64"/>
      <c r="M3" s="61" t="s">
        <v>1695</v>
      </c>
      <c r="N3" s="64" t="s">
        <v>1696</v>
      </c>
      <c r="P3" s="61" t="s">
        <v>13</v>
      </c>
      <c r="Q3" s="64" t="s">
        <v>15</v>
      </c>
    </row>
    <row r="4" spans="1:19" x14ac:dyDescent="0.25">
      <c r="A4" s="65" t="s">
        <v>94</v>
      </c>
      <c r="B4" s="65" t="s">
        <v>95</v>
      </c>
      <c r="C4" s="65" t="s">
        <v>96</v>
      </c>
      <c r="D4" s="65" t="s">
        <v>383</v>
      </c>
      <c r="E4" s="65" t="s">
        <v>1679</v>
      </c>
      <c r="F4" s="65" t="str">
        <f>[2]Sheet1!E150</f>
        <v>Clinical and Counseling Psychologists</v>
      </c>
      <c r="G4" s="76">
        <f>state_M2023_dl!J143</f>
        <v>46.05</v>
      </c>
      <c r="H4" s="66">
        <f>G4*$S$1</f>
        <v>95784</v>
      </c>
      <c r="J4" s="67">
        <f>state_M2023_dl!O143</f>
        <v>48.459600000000002</v>
      </c>
      <c r="K4" s="68">
        <f>J4*$S$1</f>
        <v>100795.96800000001</v>
      </c>
      <c r="M4" s="77">
        <f>state_M2023_dl!P143</f>
        <v>56.491599999999998</v>
      </c>
      <c r="N4" s="78">
        <f>M4*$S$1</f>
        <v>117502.52799999999</v>
      </c>
      <c r="P4" s="108">
        <f>state_M2023_dl!K143</f>
        <v>66.13</v>
      </c>
      <c r="Q4" s="109">
        <f>P4*$S$1</f>
        <v>137550.39999999999</v>
      </c>
    </row>
    <row r="5" spans="1:19" x14ac:dyDescent="0.25">
      <c r="A5" s="65" t="s">
        <v>97</v>
      </c>
      <c r="B5" s="65" t="s">
        <v>95</v>
      </c>
      <c r="C5" s="65" t="s">
        <v>96</v>
      </c>
      <c r="D5" s="65" t="s">
        <v>385</v>
      </c>
      <c r="E5" s="65" t="s">
        <v>1679</v>
      </c>
      <c r="F5" s="65" t="str">
        <f>[2]Sheet1!E151</f>
        <v>School Psychologists</v>
      </c>
      <c r="G5" s="76">
        <f>state_M2023_dl!J144</f>
        <v>48.83</v>
      </c>
      <c r="H5" s="66">
        <f t="shared" ref="H5:H7" si="0">G5*$S$1</f>
        <v>101566.39999999999</v>
      </c>
      <c r="J5" s="67">
        <f>state_M2023_dl!O144</f>
        <v>49.431199999999997</v>
      </c>
      <c r="K5" s="68">
        <f t="shared" ref="K5:K7" si="1">J5*$S$1</f>
        <v>102816.89599999999</v>
      </c>
      <c r="M5" s="77">
        <f>state_M2023_dl!P144</f>
        <v>51.435200000000002</v>
      </c>
      <c r="N5" s="78">
        <f t="shared" ref="N5:N7" si="2">M5*$S$1</f>
        <v>106985.216</v>
      </c>
      <c r="P5" s="108">
        <f>state_M2023_dl!K144</f>
        <v>53.84</v>
      </c>
      <c r="Q5" s="109">
        <f t="shared" ref="Q5:Q7" si="3">P5*$S$1</f>
        <v>111987.20000000001</v>
      </c>
    </row>
    <row r="6" spans="1:19" x14ac:dyDescent="0.25">
      <c r="A6" s="65" t="s">
        <v>94</v>
      </c>
      <c r="B6" s="65" t="s">
        <v>95</v>
      </c>
      <c r="C6" s="65" t="s">
        <v>96</v>
      </c>
      <c r="D6" s="65" t="s">
        <v>433</v>
      </c>
      <c r="E6" s="65" t="s">
        <v>1679</v>
      </c>
      <c r="F6" s="65" t="s">
        <v>434</v>
      </c>
      <c r="G6" s="76">
        <f>state_M2023_dl!J168</f>
        <v>29.79</v>
      </c>
      <c r="H6" s="66">
        <f t="shared" si="0"/>
        <v>61963.199999999997</v>
      </c>
      <c r="J6" s="67">
        <f>state_M2023_dl!O168</f>
        <v>30.793199999999999</v>
      </c>
      <c r="K6" s="68">
        <f t="shared" si="1"/>
        <v>64049.856</v>
      </c>
      <c r="M6" s="77">
        <f>state_M2023_dl!P168</f>
        <v>34.1372</v>
      </c>
      <c r="N6" s="78">
        <f t="shared" si="2"/>
        <v>71005.376000000004</v>
      </c>
      <c r="P6" s="108">
        <f>state_M2023_dl!K168</f>
        <v>38.15</v>
      </c>
      <c r="Q6" s="109">
        <f t="shared" si="3"/>
        <v>79352</v>
      </c>
    </row>
    <row r="7" spans="1:19" ht="15.75" thickBot="1" x14ac:dyDescent="0.3">
      <c r="A7" s="65" t="s">
        <v>94</v>
      </c>
      <c r="B7" s="65" t="s">
        <v>95</v>
      </c>
      <c r="C7" s="65" t="s">
        <v>96</v>
      </c>
      <c r="D7" s="65" t="s">
        <v>435</v>
      </c>
      <c r="E7" s="65" t="s">
        <v>1679</v>
      </c>
      <c r="F7" s="65" t="s">
        <v>436</v>
      </c>
      <c r="G7" s="79">
        <f>state_M2023_dl!J169</f>
        <v>31.18</v>
      </c>
      <c r="H7" s="69">
        <f t="shared" si="0"/>
        <v>64854.400000000001</v>
      </c>
      <c r="J7" s="70">
        <f>state_M2023_dl!O169</f>
        <v>32.1616</v>
      </c>
      <c r="K7" s="68">
        <f t="shared" si="1"/>
        <v>66896.127999999997</v>
      </c>
      <c r="M7" s="140">
        <f>state_M2023_dl!P169</f>
        <v>35.433599999999998</v>
      </c>
      <c r="N7" s="141">
        <f t="shared" si="2"/>
        <v>73701.887999999992</v>
      </c>
      <c r="P7" s="143">
        <f>state_M2023_dl!K169</f>
        <v>39.36</v>
      </c>
      <c r="Q7" s="142">
        <f t="shared" si="3"/>
        <v>81868.800000000003</v>
      </c>
    </row>
    <row r="8" spans="1:19" ht="15.75" thickTop="1" x14ac:dyDescent="0.25">
      <c r="G8" s="72">
        <f>AVERAGE(G4:G7)</f>
        <v>38.962499999999999</v>
      </c>
      <c r="H8" s="73">
        <f>G8*2080</f>
        <v>81042</v>
      </c>
      <c r="J8" s="67">
        <f>AVERAGE(J4:J7)</f>
        <v>40.211399999999998</v>
      </c>
      <c r="K8" s="68">
        <f>J8*2080</f>
        <v>83639.712</v>
      </c>
      <c r="M8" s="152">
        <f>AVERAGE(M4:M7)</f>
        <v>44.374399999999994</v>
      </c>
      <c r="N8" s="152"/>
      <c r="O8" s="152"/>
      <c r="P8" s="152">
        <f t="shared" ref="P8" si="4">AVERAGE(P4:P7)</f>
        <v>49.370000000000005</v>
      </c>
      <c r="Q8" s="109"/>
    </row>
    <row r="9" spans="1:19" x14ac:dyDescent="0.25">
      <c r="J9" s="67"/>
      <c r="K9" s="68"/>
      <c r="P9" s="108"/>
      <c r="Q9" s="109"/>
    </row>
    <row r="10" spans="1:19" x14ac:dyDescent="0.25">
      <c r="J10" s="67"/>
      <c r="K10" s="68"/>
      <c r="P10" s="108"/>
      <c r="Q10" s="109"/>
    </row>
    <row r="11" spans="1:19" s="62" customFormat="1" x14ac:dyDescent="0.25">
      <c r="A11" s="60" t="s">
        <v>3</v>
      </c>
      <c r="B11" s="60" t="s">
        <v>4</v>
      </c>
      <c r="C11" s="60" t="s">
        <v>5</v>
      </c>
      <c r="D11" s="60" t="s">
        <v>6</v>
      </c>
      <c r="E11" s="60" t="s">
        <v>1669</v>
      </c>
      <c r="F11" s="60" t="s">
        <v>7</v>
      </c>
      <c r="G11" s="61" t="s">
        <v>1670</v>
      </c>
      <c r="H11" s="61" t="s">
        <v>1671</v>
      </c>
      <c r="J11" s="61" t="s">
        <v>1673</v>
      </c>
      <c r="K11" s="63" t="s">
        <v>1674</v>
      </c>
      <c r="L11" s="64"/>
      <c r="M11" s="61" t="s">
        <v>1695</v>
      </c>
      <c r="N11" s="64" t="s">
        <v>1696</v>
      </c>
      <c r="P11" s="144" t="s">
        <v>13</v>
      </c>
      <c r="Q11" s="145" t="s">
        <v>15</v>
      </c>
    </row>
    <row r="12" spans="1:19" x14ac:dyDescent="0.25">
      <c r="A12" s="65" t="s">
        <v>94</v>
      </c>
      <c r="B12" s="65" t="s">
        <v>95</v>
      </c>
      <c r="C12" s="65" t="s">
        <v>96</v>
      </c>
      <c r="D12" s="65" t="s">
        <v>383</v>
      </c>
      <c r="E12" s="65" t="s">
        <v>1680</v>
      </c>
      <c r="F12" s="65" t="s">
        <v>1681</v>
      </c>
      <c r="G12" s="80">
        <f>G4</f>
        <v>46.05</v>
      </c>
      <c r="H12" s="81">
        <f>H4</f>
        <v>95784</v>
      </c>
      <c r="J12" s="67">
        <f>J4</f>
        <v>48.459600000000002</v>
      </c>
      <c r="K12" s="68">
        <f>K4</f>
        <v>100795.96800000001</v>
      </c>
      <c r="L12" s="68"/>
      <c r="M12" s="67">
        <f>M4</f>
        <v>56.491599999999998</v>
      </c>
      <c r="N12" s="68">
        <f t="shared" ref="N12:Q12" si="5">N4</f>
        <v>117502.52799999999</v>
      </c>
      <c r="O12" s="68"/>
      <c r="P12" s="108">
        <f>state_M2023_dl!K151</f>
        <v>32.159999999999997</v>
      </c>
      <c r="Q12" s="109">
        <f t="shared" si="5"/>
        <v>137550.39999999999</v>
      </c>
    </row>
    <row r="13" spans="1:19" ht="15.75" thickBot="1" x14ac:dyDescent="0.3">
      <c r="A13" s="65" t="s">
        <v>94</v>
      </c>
      <c r="B13" s="65" t="s">
        <v>95</v>
      </c>
      <c r="C13" s="65" t="s">
        <v>96</v>
      </c>
      <c r="D13" t="s">
        <v>385</v>
      </c>
      <c r="E13" s="65" t="s">
        <v>1680</v>
      </c>
      <c r="F13" t="str">
        <f>[2]Sheet1!E151</f>
        <v>School Psychologists</v>
      </c>
      <c r="G13" s="82">
        <f>G5</f>
        <v>48.83</v>
      </c>
      <c r="H13" s="83">
        <f>H5</f>
        <v>101566.39999999999</v>
      </c>
      <c r="J13" s="70">
        <f>J5</f>
        <v>49.431199999999997</v>
      </c>
      <c r="K13" s="71">
        <f>K5</f>
        <v>102816.89599999999</v>
      </c>
      <c r="L13" s="68"/>
      <c r="M13" s="70">
        <f>M5</f>
        <v>51.435200000000002</v>
      </c>
      <c r="N13" s="71">
        <f t="shared" ref="N13:Q13" si="6">N5</f>
        <v>106985.216</v>
      </c>
      <c r="O13" s="68"/>
      <c r="P13" s="143">
        <f>state_M2023_dl!K152</f>
        <v>38.200000000000003</v>
      </c>
      <c r="Q13" s="142">
        <f t="shared" si="6"/>
        <v>111987.20000000001</v>
      </c>
    </row>
    <row r="14" spans="1:19" ht="15.75" thickTop="1" x14ac:dyDescent="0.25">
      <c r="G14" s="84">
        <f>AVERAGE(G12:G13)</f>
        <v>47.44</v>
      </c>
      <c r="H14" s="85">
        <f>G14*2080</f>
        <v>98675.199999999997</v>
      </c>
      <c r="J14" s="67">
        <f>AVERAGE(J12:J13)</f>
        <v>48.945399999999999</v>
      </c>
      <c r="K14" s="68">
        <f>J14*2080</f>
        <v>101806.432</v>
      </c>
      <c r="M14" s="167">
        <f>AVERAGE(M12:M13)</f>
        <v>53.9634</v>
      </c>
      <c r="N14" s="167"/>
      <c r="O14" s="167"/>
      <c r="P14" s="167">
        <f t="shared" ref="P14" si="7">AVERAGE(P12:P13)</f>
        <v>35.18</v>
      </c>
    </row>
    <row r="15" spans="1:19" x14ac:dyDescent="0.25">
      <c r="J15" s="67"/>
      <c r="K15" s="68"/>
    </row>
    <row r="16" spans="1:19" x14ac:dyDescent="0.25">
      <c r="J16" s="67"/>
      <c r="K16" s="68"/>
    </row>
  </sheetData>
  <mergeCells count="3">
    <mergeCell ref="J1:K2"/>
    <mergeCell ref="M1:N2"/>
    <mergeCell ref="P1:Q2"/>
  </mergeCells>
  <pageMargins left="0.7" right="0.7" top="0.75" bottom="0.75" header="0.3" footer="0.3"/>
  <pageSetup scale="8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A24B9-341B-4BD3-AE2B-8A2EF0306F43}">
  <sheetPr>
    <tabColor theme="4" tint="0.39997558519241921"/>
    <pageSetUpPr fitToPage="1"/>
  </sheetPr>
  <dimension ref="A1:S17"/>
  <sheetViews>
    <sheetView workbookViewId="0">
      <selection activeCell="M4" sqref="M4"/>
    </sheetView>
  </sheetViews>
  <sheetFormatPr defaultRowHeight="15" x14ac:dyDescent="0.25"/>
  <cols>
    <col min="2" max="2" width="20.140625" customWidth="1"/>
    <col min="5" max="5" width="9.5703125" bestFit="1" customWidth="1"/>
    <col min="6" max="6" width="51.5703125" customWidth="1"/>
    <col min="7" max="7" width="15.5703125" style="67" customWidth="1"/>
    <col min="8" max="8" width="20.5703125" style="67" customWidth="1"/>
    <col min="9" max="9" width="12.140625" bestFit="1" customWidth="1"/>
    <col min="11" max="11" width="10.85546875" bestFit="1" customWidth="1"/>
    <col min="14" max="14" width="12.5703125" bestFit="1" customWidth="1"/>
    <col min="16" max="16" width="9.42578125" bestFit="1" customWidth="1"/>
    <col min="17" max="17" width="12.5703125" bestFit="1" customWidth="1"/>
  </cols>
  <sheetData>
    <row r="1" spans="1:19" x14ac:dyDescent="0.25">
      <c r="J1" s="188" t="s">
        <v>1697</v>
      </c>
      <c r="K1" s="188"/>
      <c r="M1" s="189" t="s">
        <v>1698</v>
      </c>
      <c r="N1" s="189"/>
      <c r="P1" s="190" t="s">
        <v>1699</v>
      </c>
      <c r="Q1" s="190"/>
    </row>
    <row r="2" spans="1:19" x14ac:dyDescent="0.25">
      <c r="J2" s="188"/>
      <c r="K2" s="188"/>
      <c r="M2" s="189"/>
      <c r="N2" s="189"/>
      <c r="P2" s="190"/>
      <c r="Q2" s="190"/>
      <c r="S2">
        <v>2080</v>
      </c>
    </row>
    <row r="3" spans="1:19" s="62" customFormat="1" x14ac:dyDescent="0.25">
      <c r="A3" s="60" t="s">
        <v>3</v>
      </c>
      <c r="B3" s="60" t="s">
        <v>4</v>
      </c>
      <c r="C3" s="60" t="s">
        <v>5</v>
      </c>
      <c r="D3" s="60" t="s">
        <v>6</v>
      </c>
      <c r="E3" s="60" t="s">
        <v>1669</v>
      </c>
      <c r="F3" s="60" t="s">
        <v>7</v>
      </c>
      <c r="G3" s="61" t="s">
        <v>1670</v>
      </c>
      <c r="H3" s="61" t="s">
        <v>1671</v>
      </c>
      <c r="J3" s="61" t="s">
        <v>1673</v>
      </c>
      <c r="K3" s="64" t="s">
        <v>1674</v>
      </c>
      <c r="L3" s="64"/>
      <c r="M3" s="61" t="s">
        <v>1695</v>
      </c>
      <c r="N3" s="64" t="s">
        <v>1696</v>
      </c>
      <c r="P3" s="61" t="s">
        <v>13</v>
      </c>
      <c r="Q3" s="64" t="s">
        <v>15</v>
      </c>
    </row>
    <row r="4" spans="1:19" x14ac:dyDescent="0.25">
      <c r="A4" s="65" t="s">
        <v>94</v>
      </c>
      <c r="B4" s="65" t="s">
        <v>95</v>
      </c>
      <c r="C4" s="65" t="s">
        <v>96</v>
      </c>
      <c r="D4" s="65" t="s">
        <v>781</v>
      </c>
      <c r="E4" s="65" t="s">
        <v>1682</v>
      </c>
      <c r="F4" s="65" t="s">
        <v>782</v>
      </c>
      <c r="G4" s="86">
        <f>state_M2023_dl!J342</f>
        <v>35.28</v>
      </c>
      <c r="H4" s="87">
        <f>G4*S2</f>
        <v>73382.400000000009</v>
      </c>
      <c r="I4" s="77"/>
      <c r="J4" s="67">
        <f>state_M2023_dl!O342</f>
        <v>35.506799999999998</v>
      </c>
      <c r="K4" s="68">
        <f>J4*S2</f>
        <v>73854.144</v>
      </c>
      <c r="M4" s="152">
        <f>state_M2023_dl!P342</f>
        <v>36.262799999999999</v>
      </c>
      <c r="N4" s="78">
        <f>M4*S2</f>
        <v>75426.623999999996</v>
      </c>
      <c r="P4" s="108">
        <f>state_M2023_dl!K342</f>
        <v>37.17</v>
      </c>
      <c r="Q4" s="109">
        <f>P4*S2</f>
        <v>77313.600000000006</v>
      </c>
    </row>
    <row r="5" spans="1:19" x14ac:dyDescent="0.25">
      <c r="H5" s="68"/>
    </row>
    <row r="6" spans="1:19" x14ac:dyDescent="0.25">
      <c r="H6" s="68"/>
    </row>
    <row r="7" spans="1:19" s="62" customFormat="1" x14ac:dyDescent="0.25">
      <c r="A7" s="60" t="s">
        <v>3</v>
      </c>
      <c r="B7" s="60" t="s">
        <v>4</v>
      </c>
      <c r="C7" s="60" t="s">
        <v>5</v>
      </c>
      <c r="D7" s="60" t="s">
        <v>6</v>
      </c>
      <c r="E7" s="60" t="s">
        <v>1669</v>
      </c>
      <c r="F7" s="60" t="s">
        <v>7</v>
      </c>
      <c r="G7" s="61" t="s">
        <v>1670</v>
      </c>
      <c r="H7" s="63" t="s">
        <v>1671</v>
      </c>
      <c r="J7" s="61" t="s">
        <v>1673</v>
      </c>
      <c r="K7" s="64" t="s">
        <v>1674</v>
      </c>
      <c r="L7" s="64"/>
      <c r="M7" s="61" t="s">
        <v>1695</v>
      </c>
      <c r="N7" s="64" t="s">
        <v>1696</v>
      </c>
      <c r="P7" s="61" t="s">
        <v>13</v>
      </c>
      <c r="Q7" s="64" t="s">
        <v>15</v>
      </c>
    </row>
    <row r="8" spans="1:19" x14ac:dyDescent="0.25">
      <c r="A8" s="65" t="s">
        <v>94</v>
      </c>
      <c r="B8" s="65" t="s">
        <v>95</v>
      </c>
      <c r="C8" s="65" t="s">
        <v>96</v>
      </c>
      <c r="D8" s="65" t="s">
        <v>707</v>
      </c>
      <c r="E8" s="65" t="s">
        <v>1683</v>
      </c>
      <c r="F8" s="65" t="s">
        <v>708</v>
      </c>
      <c r="G8" s="86">
        <f>state_M2023_dl!J305</f>
        <v>47.95</v>
      </c>
      <c r="H8" s="87">
        <f>G8*S2</f>
        <v>99736</v>
      </c>
      <c r="I8" s="77"/>
      <c r="J8" s="67">
        <f>state_M2023_dl!O305</f>
        <v>49.818400000000004</v>
      </c>
      <c r="K8" s="68">
        <f>J8*S2</f>
        <v>103622.27200000001</v>
      </c>
      <c r="M8" s="152">
        <f>state_M2023_dl!P305</f>
        <v>56.046400000000006</v>
      </c>
      <c r="N8" s="78">
        <f>M8*S2</f>
        <v>116576.51200000002</v>
      </c>
      <c r="P8" s="108">
        <f>state_M2023_dl!K305</f>
        <v>63.52</v>
      </c>
      <c r="Q8" s="109">
        <f>P8*S2</f>
        <v>132121.60000000001</v>
      </c>
    </row>
    <row r="9" spans="1:19" x14ac:dyDescent="0.25">
      <c r="H9" s="68"/>
    </row>
    <row r="10" spans="1:19" x14ac:dyDescent="0.25">
      <c r="H10" s="68"/>
    </row>
    <row r="11" spans="1:19" x14ac:dyDescent="0.25">
      <c r="H11" s="68"/>
    </row>
    <row r="12" spans="1:19" s="62" customFormat="1" x14ac:dyDescent="0.25">
      <c r="A12" s="60" t="s">
        <v>3</v>
      </c>
      <c r="B12" s="60" t="s">
        <v>4</v>
      </c>
      <c r="C12" s="60" t="s">
        <v>5</v>
      </c>
      <c r="D12" s="60" t="s">
        <v>6</v>
      </c>
      <c r="E12" s="60" t="s">
        <v>1669</v>
      </c>
      <c r="F12" s="60" t="s">
        <v>7</v>
      </c>
      <c r="G12" s="61" t="s">
        <v>1670</v>
      </c>
      <c r="H12" s="63" t="s">
        <v>1671</v>
      </c>
      <c r="J12" s="61" t="s">
        <v>1673</v>
      </c>
      <c r="K12" s="64" t="s">
        <v>1674</v>
      </c>
      <c r="L12" s="64"/>
      <c r="M12" s="61" t="s">
        <v>1695</v>
      </c>
      <c r="N12" s="64" t="s">
        <v>1696</v>
      </c>
      <c r="P12" s="61" t="s">
        <v>13</v>
      </c>
      <c r="Q12" s="64" t="s">
        <v>15</v>
      </c>
    </row>
    <row r="13" spans="1:19" x14ac:dyDescent="0.25">
      <c r="A13" s="65" t="s">
        <v>94</v>
      </c>
      <c r="B13" s="65" t="s">
        <v>95</v>
      </c>
      <c r="C13" s="65" t="s">
        <v>96</v>
      </c>
      <c r="D13" s="65" t="s">
        <v>713</v>
      </c>
      <c r="E13" s="65" t="s">
        <v>1684</v>
      </c>
      <c r="F13" s="65" t="s">
        <v>714</v>
      </c>
      <c r="G13" s="86">
        <f>state_M2023_dl!J308</f>
        <v>66.62</v>
      </c>
      <c r="H13" s="87">
        <f>G13*S2</f>
        <v>138569.60000000001</v>
      </c>
      <c r="I13" s="77"/>
      <c r="J13" s="67">
        <f>state_M2023_dl!O308</f>
        <v>67.710800000000006</v>
      </c>
      <c r="K13" s="68">
        <f>J13*S2</f>
        <v>140838.46400000001</v>
      </c>
      <c r="M13" s="152">
        <f>state_M2023_dl!P308</f>
        <v>71.346800000000002</v>
      </c>
      <c r="N13" s="77">
        <f>M13*S2</f>
        <v>148401.34400000001</v>
      </c>
      <c r="P13" s="108">
        <f>state_M2023_dl!K308</f>
        <v>75.709999999999994</v>
      </c>
      <c r="Q13" s="109">
        <f>P13*S2</f>
        <v>157476.79999999999</v>
      </c>
    </row>
    <row r="14" spans="1:19" x14ac:dyDescent="0.25">
      <c r="H14" s="68"/>
    </row>
    <row r="15" spans="1:19" x14ac:dyDescent="0.25">
      <c r="H15" s="68"/>
    </row>
    <row r="16" spans="1:19" x14ac:dyDescent="0.25">
      <c r="A16" s="60" t="s">
        <v>3</v>
      </c>
      <c r="B16" s="60" t="s">
        <v>4</v>
      </c>
      <c r="C16" s="60" t="s">
        <v>5</v>
      </c>
      <c r="D16" s="60" t="s">
        <v>6</v>
      </c>
      <c r="E16" s="60" t="s">
        <v>1669</v>
      </c>
      <c r="F16" s="60" t="s">
        <v>7</v>
      </c>
      <c r="G16" s="61" t="s">
        <v>1670</v>
      </c>
      <c r="H16" s="63" t="s">
        <v>1671</v>
      </c>
      <c r="I16" s="62"/>
      <c r="J16" s="61" t="s">
        <v>1673</v>
      </c>
      <c r="K16" s="64" t="s">
        <v>1674</v>
      </c>
      <c r="L16" s="64"/>
      <c r="M16" s="61" t="s">
        <v>1695</v>
      </c>
      <c r="N16" s="64" t="s">
        <v>1696</v>
      </c>
      <c r="O16" s="62"/>
      <c r="P16" s="61" t="s">
        <v>13</v>
      </c>
      <c r="Q16" s="64" t="s">
        <v>15</v>
      </c>
    </row>
    <row r="17" spans="1:17" x14ac:dyDescent="0.25">
      <c r="A17" s="65" t="s">
        <v>94</v>
      </c>
      <c r="B17" s="65" t="s">
        <v>95</v>
      </c>
      <c r="C17" s="65" t="s">
        <v>96</v>
      </c>
      <c r="D17" s="65" t="s">
        <v>685</v>
      </c>
      <c r="E17" s="65" t="s">
        <v>98</v>
      </c>
      <c r="F17" s="65" t="s">
        <v>686</v>
      </c>
      <c r="G17" s="86">
        <f>state_M2023_dl!J294</f>
        <v>65.25</v>
      </c>
      <c r="H17" s="87">
        <f>G17*S2</f>
        <v>135720</v>
      </c>
      <c r="I17" s="77"/>
      <c r="J17" s="67">
        <f>state_M2023_dl!O294</f>
        <v>66.458399999999997</v>
      </c>
      <c r="K17" s="68">
        <f>J17*S2</f>
        <v>138233.47200000001</v>
      </c>
      <c r="M17" s="152">
        <f>state_M2023_dl!P294</f>
        <v>70.486400000000003</v>
      </c>
      <c r="N17" s="77">
        <f>M17*S2</f>
        <v>146611.712</v>
      </c>
      <c r="P17" s="108">
        <f>state_M2023_dl!K294</f>
        <v>75.319999999999993</v>
      </c>
      <c r="Q17" s="109">
        <f>P17*S2</f>
        <v>156665.59999999998</v>
      </c>
    </row>
  </sheetData>
  <mergeCells count="3">
    <mergeCell ref="J1:K2"/>
    <mergeCell ref="M1:N2"/>
    <mergeCell ref="P1:Q2"/>
  </mergeCells>
  <pageMargins left="0.7" right="0.7" top="0.75" bottom="0.75" header="0.3" footer="0.3"/>
  <pageSetup scale="8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4DE8D-55F6-48F9-8DE8-053FE080A304}">
  <sheetPr>
    <tabColor theme="4" tint="0.39997558519241921"/>
    <pageSetUpPr fitToPage="1"/>
  </sheetPr>
  <dimension ref="A1:S19"/>
  <sheetViews>
    <sheetView showGridLines="0" workbookViewId="0">
      <selection activeCell="G14" sqref="G14"/>
    </sheetView>
  </sheetViews>
  <sheetFormatPr defaultRowHeight="15" x14ac:dyDescent="0.25"/>
  <cols>
    <col min="1" max="1" width="18.5703125" customWidth="1"/>
    <col min="2" max="2" width="18.42578125" customWidth="1"/>
    <col min="3" max="3" width="15.85546875" customWidth="1"/>
    <col min="6" max="6" width="36.42578125" customWidth="1"/>
    <col min="7" max="7" width="16.140625" customWidth="1"/>
    <col min="8" max="8" width="19.85546875" customWidth="1"/>
    <col min="10" max="10" width="16.5703125" customWidth="1"/>
    <col min="11" max="11" width="9.85546875" bestFit="1" customWidth="1"/>
    <col min="14" max="14" width="11.7109375" bestFit="1" customWidth="1"/>
    <col min="16" max="16" width="9.28515625" bestFit="1" customWidth="1"/>
    <col min="17" max="17" width="11.5703125" bestFit="1" customWidth="1"/>
  </cols>
  <sheetData>
    <row r="1" spans="1:19" x14ac:dyDescent="0.25">
      <c r="J1" s="188" t="s">
        <v>1697</v>
      </c>
      <c r="K1" s="188"/>
      <c r="M1" s="189" t="s">
        <v>1698</v>
      </c>
      <c r="N1" s="189"/>
      <c r="P1" s="190" t="s">
        <v>1699</v>
      </c>
      <c r="Q1" s="190"/>
      <c r="S1">
        <v>2080</v>
      </c>
    </row>
    <row r="2" spans="1:19" x14ac:dyDescent="0.25">
      <c r="J2" s="188"/>
      <c r="K2" s="188"/>
      <c r="M2" s="189"/>
      <c r="N2" s="189"/>
      <c r="P2" s="190"/>
      <c r="Q2" s="190"/>
    </row>
    <row r="3" spans="1:19" x14ac:dyDescent="0.25">
      <c r="A3" s="60" t="s">
        <v>3</v>
      </c>
      <c r="B3" s="60" t="s">
        <v>4</v>
      </c>
      <c r="C3" s="60" t="s">
        <v>5</v>
      </c>
      <c r="D3" s="60" t="s">
        <v>6</v>
      </c>
      <c r="E3" s="60" t="s">
        <v>1669</v>
      </c>
      <c r="F3" s="60" t="s">
        <v>7</v>
      </c>
      <c r="G3" s="61" t="s">
        <v>1670</v>
      </c>
      <c r="H3" s="61" t="s">
        <v>1671</v>
      </c>
      <c r="J3" s="61" t="s">
        <v>1673</v>
      </c>
      <c r="K3" s="64" t="s">
        <v>1674</v>
      </c>
      <c r="L3" s="64"/>
      <c r="M3" s="61" t="s">
        <v>1695</v>
      </c>
      <c r="N3" s="64" t="s">
        <v>1696</v>
      </c>
      <c r="O3" s="62"/>
      <c r="P3" s="61" t="s">
        <v>13</v>
      </c>
      <c r="Q3" s="64" t="s">
        <v>15</v>
      </c>
    </row>
    <row r="4" spans="1:19" x14ac:dyDescent="0.25">
      <c r="A4" s="65" t="s">
        <v>94</v>
      </c>
      <c r="B4" s="65" t="s">
        <v>95</v>
      </c>
      <c r="C4" s="65" t="s">
        <v>96</v>
      </c>
      <c r="D4" s="88" t="s">
        <v>163</v>
      </c>
      <c r="E4" s="65" t="s">
        <v>1685</v>
      </c>
      <c r="F4" s="65" t="s">
        <v>1686</v>
      </c>
      <c r="G4" s="86">
        <f>state_M2023_dl!J33</f>
        <v>37.729999999999997</v>
      </c>
      <c r="H4" s="86">
        <f>G4*S1</f>
        <v>78478.399999999994</v>
      </c>
      <c r="J4" s="67">
        <f>state_M2023_dl!O33</f>
        <v>38.860399999999998</v>
      </c>
      <c r="K4" s="68">
        <f>J4*S1</f>
        <v>80829.631999999998</v>
      </c>
      <c r="M4" s="152">
        <f>state_M2023_dl!P33</f>
        <v>42.628399999999999</v>
      </c>
      <c r="N4" s="109">
        <f>M4*S1</f>
        <v>88667.072</v>
      </c>
      <c r="O4" s="108"/>
      <c r="P4" s="108">
        <f>state_M2023_dl!K33</f>
        <v>47.15</v>
      </c>
      <c r="Q4" s="109">
        <f>P4*S1</f>
        <v>98072</v>
      </c>
    </row>
    <row r="6" spans="1:19" x14ac:dyDescent="0.25">
      <c r="B6" s="89"/>
      <c r="C6" s="90"/>
    </row>
    <row r="7" spans="1:19" x14ac:dyDescent="0.25">
      <c r="B7" s="89"/>
      <c r="C7" s="91"/>
    </row>
    <row r="8" spans="1:19" x14ac:dyDescent="0.25">
      <c r="F8" s="92"/>
    </row>
    <row r="9" spans="1:19" x14ac:dyDescent="0.25">
      <c r="A9" s="93"/>
    </row>
    <row r="11" spans="1:19" x14ac:dyDescent="0.25">
      <c r="A11" s="92"/>
    </row>
    <row r="13" spans="1:19" x14ac:dyDescent="0.25">
      <c r="A13" s="92"/>
    </row>
    <row r="15" spans="1:19" x14ac:dyDescent="0.25">
      <c r="A15" s="94"/>
    </row>
    <row r="17" spans="1:1" x14ac:dyDescent="0.25">
      <c r="A17" s="92"/>
    </row>
    <row r="19" spans="1:1" x14ac:dyDescent="0.25">
      <c r="A19" s="92"/>
    </row>
  </sheetData>
  <mergeCells count="3">
    <mergeCell ref="J1:K2"/>
    <mergeCell ref="M1:N2"/>
    <mergeCell ref="P1:Q2"/>
  </mergeCells>
  <pageMargins left="0.7" right="0.7" top="0.75" bottom="0.75" header="0.3" footer="0.3"/>
  <pageSetup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7B795-EA63-4460-ADD3-BCF24ECC96A4}">
  <sheetPr>
    <tabColor theme="4" tint="0.39997558519241921"/>
    <pageSetUpPr fitToPage="1"/>
  </sheetPr>
  <dimension ref="A2:V31"/>
  <sheetViews>
    <sheetView topLeftCell="C1" workbookViewId="0">
      <selection activeCell="N26" sqref="N26"/>
    </sheetView>
  </sheetViews>
  <sheetFormatPr defaultRowHeight="15" x14ac:dyDescent="0.25"/>
  <cols>
    <col min="2" max="2" width="25.5703125" customWidth="1"/>
    <col min="3" max="3" width="19.140625" customWidth="1"/>
    <col min="4" max="4" width="35.5703125" customWidth="1"/>
    <col min="5" max="5" width="11.140625" customWidth="1"/>
    <col min="6" max="6" width="15" customWidth="1"/>
    <col min="10" max="10" width="9.85546875" bestFit="1" customWidth="1"/>
    <col min="13" max="13" width="11.5703125" bestFit="1" customWidth="1"/>
    <col min="16" max="16" width="10.85546875" customWidth="1"/>
  </cols>
  <sheetData>
    <row r="2" spans="1:22" x14ac:dyDescent="0.25">
      <c r="I2" s="188" t="s">
        <v>1697</v>
      </c>
      <c r="J2" s="188"/>
      <c r="L2" s="189" t="s">
        <v>1698</v>
      </c>
      <c r="M2" s="189"/>
      <c r="O2" s="190" t="s">
        <v>1699</v>
      </c>
      <c r="P2" s="190"/>
      <c r="S2">
        <v>2080</v>
      </c>
    </row>
    <row r="3" spans="1:22" x14ac:dyDescent="0.25">
      <c r="I3" s="188"/>
      <c r="J3" s="188"/>
      <c r="L3" s="189"/>
      <c r="M3" s="189"/>
      <c r="O3" s="190"/>
      <c r="P3" s="190"/>
    </row>
    <row r="4" spans="1:22" s="62" customFormat="1" x14ac:dyDescent="0.25">
      <c r="A4" s="60" t="s">
        <v>3</v>
      </c>
      <c r="B4" s="60" t="s">
        <v>4</v>
      </c>
      <c r="C4" s="60" t="s">
        <v>6</v>
      </c>
      <c r="D4" s="60" t="s">
        <v>7</v>
      </c>
      <c r="E4" s="64" t="s">
        <v>12</v>
      </c>
      <c r="F4" s="64" t="s">
        <v>16</v>
      </c>
      <c r="I4" s="61" t="s">
        <v>1673</v>
      </c>
      <c r="J4" s="64" t="s">
        <v>1674</v>
      </c>
      <c r="K4" s="64"/>
      <c r="L4" s="61" t="s">
        <v>1695</v>
      </c>
      <c r="M4" s="64" t="s">
        <v>1696</v>
      </c>
      <c r="O4" s="61" t="s">
        <v>13</v>
      </c>
      <c r="P4" s="64" t="s">
        <v>15</v>
      </c>
    </row>
    <row r="5" spans="1:22" x14ac:dyDescent="0.25">
      <c r="A5" s="65" t="s">
        <v>94</v>
      </c>
      <c r="B5" s="65" t="s">
        <v>95</v>
      </c>
      <c r="C5" s="65" t="s">
        <v>679</v>
      </c>
      <c r="D5" s="65" t="s">
        <v>680</v>
      </c>
      <c r="E5" s="95">
        <f>state_M2023_dl!J291</f>
        <v>36.04</v>
      </c>
      <c r="F5" s="165">
        <f>E5*S2</f>
        <v>74963.199999999997</v>
      </c>
      <c r="I5" s="67">
        <f>state_M2023_dl!O291</f>
        <v>36.818800000000003</v>
      </c>
      <c r="J5" s="68">
        <f>I5*$S$2</f>
        <v>76583.104000000007</v>
      </c>
      <c r="L5" s="152">
        <f>state_M2023_dl!P291</f>
        <v>39.4148</v>
      </c>
      <c r="M5" s="78">
        <f>L5*$S$2</f>
        <v>81982.784</v>
      </c>
      <c r="O5" s="108">
        <f>state_M2023_dl!K291</f>
        <v>42.53</v>
      </c>
      <c r="P5" s="109">
        <f>O5*$S$2</f>
        <v>88462.400000000009</v>
      </c>
      <c r="V5" t="s">
        <v>1687</v>
      </c>
    </row>
    <row r="6" spans="1:22" x14ac:dyDescent="0.25">
      <c r="I6" s="67"/>
      <c r="J6" s="68"/>
      <c r="L6" s="74"/>
      <c r="M6" s="78"/>
      <c r="O6" s="108"/>
      <c r="P6" s="109"/>
    </row>
    <row r="7" spans="1:22" x14ac:dyDescent="0.25">
      <c r="I7" s="67"/>
      <c r="J7" s="68"/>
      <c r="L7" s="74"/>
      <c r="M7" s="78"/>
      <c r="O7" s="108"/>
      <c r="P7" s="109"/>
    </row>
    <row r="8" spans="1:22" x14ac:dyDescent="0.25">
      <c r="A8" s="65" t="s">
        <v>94</v>
      </c>
      <c r="B8" s="65" t="s">
        <v>95</v>
      </c>
      <c r="C8" s="65" t="s">
        <v>703</v>
      </c>
      <c r="D8" s="65" t="s">
        <v>704</v>
      </c>
      <c r="E8" s="76">
        <f>state_M2023_dl!J303</f>
        <v>29.58</v>
      </c>
      <c r="F8" s="66"/>
      <c r="I8" s="67">
        <f>state_M2023_dl!O303</f>
        <v>30.1584</v>
      </c>
      <c r="J8" s="68">
        <f t="shared" ref="J8:J10" si="0">I8*$S$2</f>
        <v>62729.472000000002</v>
      </c>
      <c r="L8" s="152">
        <f>state_M2023_dl!P303</f>
        <v>32.086399999999998</v>
      </c>
      <c r="M8" s="78">
        <f t="shared" ref="M8:M20" si="1">L8*$S$2</f>
        <v>66739.712</v>
      </c>
      <c r="O8" s="108">
        <f>state_M2023_dl!K303</f>
        <v>34.4</v>
      </c>
      <c r="P8" s="109">
        <f t="shared" ref="P8:P20" si="2">O8*$S$2</f>
        <v>71552</v>
      </c>
    </row>
    <row r="9" spans="1:22" x14ac:dyDescent="0.25">
      <c r="A9" s="65" t="s">
        <v>94</v>
      </c>
      <c r="B9" s="65" t="s">
        <v>95</v>
      </c>
      <c r="C9" s="65" t="s">
        <v>813</v>
      </c>
      <c r="D9" s="65" t="s">
        <v>814</v>
      </c>
      <c r="E9" s="96">
        <f>state_M2023_dl!J358</f>
        <v>34.69</v>
      </c>
      <c r="F9" s="97"/>
      <c r="I9" s="67">
        <f>state_M2023_dl!O358</f>
        <v>35.013999999999996</v>
      </c>
      <c r="J9" s="68">
        <f t="shared" si="0"/>
        <v>72829.119999999995</v>
      </c>
      <c r="L9" s="152">
        <f>state_M2023_dl!P358</f>
        <v>36.094000000000001</v>
      </c>
      <c r="M9" s="78">
        <f t="shared" si="1"/>
        <v>75075.520000000004</v>
      </c>
      <c r="O9" s="108">
        <f>state_M2023_dl!K358</f>
        <v>37.39</v>
      </c>
      <c r="P9" s="109">
        <f t="shared" si="2"/>
        <v>77771.199999999997</v>
      </c>
      <c r="V9" t="s">
        <v>1688</v>
      </c>
    </row>
    <row r="10" spans="1:22" ht="15.75" thickBot="1" x14ac:dyDescent="0.3">
      <c r="A10" s="65" t="s">
        <v>94</v>
      </c>
      <c r="B10" s="65" t="s">
        <v>95</v>
      </c>
      <c r="C10" s="65" t="s">
        <v>689</v>
      </c>
      <c r="D10" s="65" t="s">
        <v>1689</v>
      </c>
      <c r="E10" s="98">
        <f>state_M2023_dl!J296</f>
        <v>46.07</v>
      </c>
      <c r="F10" s="99"/>
      <c r="I10" s="70">
        <f>state_M2023_dl!O296</f>
        <v>46.9148</v>
      </c>
      <c r="J10" s="71">
        <f t="shared" si="0"/>
        <v>97582.784</v>
      </c>
      <c r="L10" s="166">
        <f>state_M2023_dl!P296</f>
        <v>49.730800000000002</v>
      </c>
      <c r="M10" s="141">
        <f t="shared" si="1"/>
        <v>103440.064</v>
      </c>
      <c r="O10" s="143">
        <f>state_M2023_dl!K296</f>
        <v>53.11</v>
      </c>
      <c r="P10" s="142">
        <f t="shared" si="2"/>
        <v>110468.8</v>
      </c>
      <c r="V10" t="s">
        <v>1690</v>
      </c>
    </row>
    <row r="11" spans="1:22" x14ac:dyDescent="0.25">
      <c r="A11" s="65"/>
      <c r="B11" s="65"/>
      <c r="C11" s="65"/>
      <c r="D11" s="100" t="s">
        <v>1691</v>
      </c>
      <c r="E11" s="101">
        <f>E8*(25%)+E9*(25%)+E10*(50%)</f>
        <v>39.102499999999999</v>
      </c>
      <c r="F11" s="102">
        <f>E11*2080</f>
        <v>81333.2</v>
      </c>
      <c r="I11" s="67">
        <f>I8*(25%)+I9*(25%)+I10*(50%)</f>
        <v>39.750500000000002</v>
      </c>
      <c r="J11" s="68">
        <f>I11*2080</f>
        <v>82681.040000000008</v>
      </c>
      <c r="L11" s="67">
        <f>L8*(25%)+L9*(25%)+L10*(50%)</f>
        <v>41.910499999999999</v>
      </c>
      <c r="M11" s="68">
        <f>L11*2080</f>
        <v>87173.84</v>
      </c>
      <c r="O11" s="67">
        <f>O8*(25%)+O9*(25%)+O10*(50%)</f>
        <v>44.502499999999998</v>
      </c>
      <c r="P11" s="68">
        <f>O11*2080</f>
        <v>92565.2</v>
      </c>
    </row>
    <row r="12" spans="1:22" x14ac:dyDescent="0.25">
      <c r="A12" s="65"/>
      <c r="B12" s="65"/>
      <c r="C12" s="65"/>
      <c r="D12" s="65"/>
      <c r="E12" s="22"/>
      <c r="F12" s="103"/>
      <c r="I12" s="67"/>
      <c r="J12" s="68"/>
      <c r="L12" s="74"/>
      <c r="M12" s="78"/>
      <c r="O12" s="108"/>
      <c r="P12" s="109"/>
    </row>
    <row r="13" spans="1:22" x14ac:dyDescent="0.25">
      <c r="A13" s="65"/>
      <c r="B13" s="65"/>
      <c r="C13" s="65"/>
      <c r="D13" s="65"/>
      <c r="E13" s="22"/>
      <c r="F13" s="103"/>
      <c r="I13" s="67"/>
      <c r="J13" s="68"/>
      <c r="L13" s="74"/>
      <c r="M13" s="78"/>
      <c r="O13" s="108"/>
      <c r="P13" s="109"/>
    </row>
    <row r="14" spans="1:22" x14ac:dyDescent="0.25">
      <c r="A14" s="65" t="s">
        <v>94</v>
      </c>
      <c r="B14" s="65" t="s">
        <v>95</v>
      </c>
      <c r="C14" s="65" t="s">
        <v>703</v>
      </c>
      <c r="D14" s="65" t="s">
        <v>704</v>
      </c>
      <c r="E14" s="76">
        <f>E8</f>
        <v>29.58</v>
      </c>
      <c r="F14" s="66"/>
      <c r="I14" s="67">
        <f>I8</f>
        <v>30.1584</v>
      </c>
      <c r="J14" s="68">
        <f>I14*$S$2</f>
        <v>62729.472000000002</v>
      </c>
      <c r="L14" s="152">
        <f>L8</f>
        <v>32.086399999999998</v>
      </c>
      <c r="M14" s="78">
        <f t="shared" si="1"/>
        <v>66739.712</v>
      </c>
      <c r="O14" s="108">
        <f>O8</f>
        <v>34.4</v>
      </c>
      <c r="P14" s="109">
        <f t="shared" si="2"/>
        <v>71552</v>
      </c>
    </row>
    <row r="15" spans="1:22" x14ac:dyDescent="0.25">
      <c r="A15" s="65" t="s">
        <v>94</v>
      </c>
      <c r="B15" s="65" t="s">
        <v>95</v>
      </c>
      <c r="C15" s="65" t="s">
        <v>817</v>
      </c>
      <c r="D15" s="65" t="s">
        <v>818</v>
      </c>
      <c r="E15" s="104">
        <f>state_M2023_dl!J360</f>
        <v>36.130000000000003</v>
      </c>
      <c r="F15" s="105"/>
      <c r="I15" s="67">
        <f>state_M2023_dl!O360</f>
        <v>36.358000000000004</v>
      </c>
      <c r="J15" s="68">
        <f t="shared" ref="J15:J16" si="3">I15*$S$2</f>
        <v>75624.640000000014</v>
      </c>
      <c r="L15" s="152">
        <f>state_M2023_dl!P360</f>
        <v>37.118000000000002</v>
      </c>
      <c r="M15" s="78">
        <f t="shared" si="1"/>
        <v>77205.440000000002</v>
      </c>
      <c r="O15" s="108">
        <f>state_M2023_dl!K360</f>
        <v>38.03</v>
      </c>
      <c r="P15" s="109">
        <f t="shared" si="2"/>
        <v>79102.400000000009</v>
      </c>
      <c r="V15" t="s">
        <v>1688</v>
      </c>
    </row>
    <row r="16" spans="1:22" ht="15.75" thickBot="1" x14ac:dyDescent="0.3">
      <c r="A16" s="65" t="s">
        <v>94</v>
      </c>
      <c r="B16" s="65" t="s">
        <v>95</v>
      </c>
      <c r="C16" s="65" t="s">
        <v>691</v>
      </c>
      <c r="D16" s="65" t="s">
        <v>692</v>
      </c>
      <c r="E16" s="98">
        <f>state_M2023_dl!J297</f>
        <v>48.31</v>
      </c>
      <c r="F16" s="99"/>
      <c r="I16" s="70">
        <f>state_M2023_dl!O297</f>
        <v>49.135600000000004</v>
      </c>
      <c r="J16" s="68">
        <f t="shared" si="3"/>
        <v>102202.04800000001</v>
      </c>
      <c r="L16" s="166">
        <f>state_M2023_dl!P297</f>
        <v>51.887599999999999</v>
      </c>
      <c r="M16" s="141">
        <f t="shared" si="1"/>
        <v>107926.208</v>
      </c>
      <c r="O16" s="143">
        <f>state_M2023_dl!K297</f>
        <v>55.19</v>
      </c>
      <c r="P16" s="142">
        <f t="shared" si="2"/>
        <v>114795.2</v>
      </c>
      <c r="V16" t="s">
        <v>1690</v>
      </c>
    </row>
    <row r="17" spans="1:22" x14ac:dyDescent="0.25">
      <c r="D17" s="100" t="s">
        <v>1692</v>
      </c>
      <c r="E17" s="106">
        <f>E14*(20%)+E15*(20%)+E16*(60%)</f>
        <v>42.128</v>
      </c>
      <c r="F17" s="107">
        <f>E17*2080</f>
        <v>87626.240000000005</v>
      </c>
      <c r="I17" s="67">
        <f>I14*(20%)+I15*(20%)+I16*(60%)</f>
        <v>42.784640000000003</v>
      </c>
      <c r="J17" s="68">
        <f>I17*2080</f>
        <v>88992.051200000002</v>
      </c>
      <c r="L17" s="67">
        <f>L14*(20%)+L15*(20%)+L16*(60%)</f>
        <v>44.973439999999997</v>
      </c>
      <c r="M17" s="68">
        <f>L17*2080</f>
        <v>93544.7552</v>
      </c>
      <c r="O17" s="67">
        <f>O14*(20%)+O15*(20%)+O16*(60%)</f>
        <v>47.599999999999994</v>
      </c>
      <c r="P17" s="68">
        <f>O17*2080</f>
        <v>99007.999999999985</v>
      </c>
    </row>
    <row r="18" spans="1:22" x14ac:dyDescent="0.25">
      <c r="E18" s="108"/>
      <c r="F18" s="109"/>
      <c r="I18" s="67"/>
      <c r="J18" s="68"/>
      <c r="L18" s="74"/>
      <c r="M18" s="78"/>
      <c r="O18" s="108"/>
      <c r="P18" s="109"/>
    </row>
    <row r="19" spans="1:22" x14ac:dyDescent="0.25">
      <c r="A19" s="65" t="s">
        <v>94</v>
      </c>
      <c r="B19" s="65" t="s">
        <v>95</v>
      </c>
      <c r="C19" s="65" t="s">
        <v>703</v>
      </c>
      <c r="D19" s="65" t="s">
        <v>704</v>
      </c>
      <c r="E19" s="76">
        <f>E14</f>
        <v>29.58</v>
      </c>
      <c r="F19" s="66"/>
      <c r="I19" s="67">
        <f>I14</f>
        <v>30.1584</v>
      </c>
      <c r="J19" s="68">
        <f>I19*S2</f>
        <v>62729.472000000002</v>
      </c>
      <c r="L19" s="152">
        <f>L14</f>
        <v>32.086399999999998</v>
      </c>
      <c r="M19" s="78">
        <f t="shared" si="1"/>
        <v>66739.712</v>
      </c>
      <c r="O19" s="108">
        <f>O14</f>
        <v>34.4</v>
      </c>
      <c r="P19" s="109">
        <f t="shared" si="2"/>
        <v>71552</v>
      </c>
    </row>
    <row r="20" spans="1:22" ht="15.75" thickBot="1" x14ac:dyDescent="0.3">
      <c r="A20" s="65" t="s">
        <v>94</v>
      </c>
      <c r="B20" s="65" t="s">
        <v>95</v>
      </c>
      <c r="C20" s="65" t="s">
        <v>699</v>
      </c>
      <c r="D20" s="65" t="s">
        <v>700</v>
      </c>
      <c r="E20" s="98">
        <f>state_M2023_dl!J301</f>
        <v>46.79</v>
      </c>
      <c r="F20" s="99"/>
      <c r="I20" s="70">
        <f>state_M2023_dl!O301</f>
        <v>47.837600000000002</v>
      </c>
      <c r="J20" s="71">
        <f>I20*S2</f>
        <v>99502.207999999999</v>
      </c>
      <c r="L20" s="152">
        <f>state_M2023_dl!P301</f>
        <v>51.329599999999999</v>
      </c>
      <c r="M20" s="78">
        <f t="shared" si="1"/>
        <v>106765.568</v>
      </c>
      <c r="O20" s="108">
        <f>state_M2023_dl!K301</f>
        <v>55.52</v>
      </c>
      <c r="P20" s="109">
        <f t="shared" si="2"/>
        <v>115481.60000000001</v>
      </c>
      <c r="V20" t="s">
        <v>1690</v>
      </c>
    </row>
    <row r="21" spans="1:22" x14ac:dyDescent="0.25">
      <c r="E21" s="106">
        <f>E19*(20%)+E20*(80%)</f>
        <v>43.347999999999999</v>
      </c>
      <c r="F21" s="110">
        <f>E21*2080</f>
        <v>90163.839999999997</v>
      </c>
      <c r="I21" s="67">
        <f>I19*(20%)+I20*(80%)</f>
        <v>44.301760000000002</v>
      </c>
      <c r="J21" s="68">
        <f>I21*2080</f>
        <v>92147.660799999998</v>
      </c>
      <c r="L21" s="67">
        <f>L19*(20%)+L20*(80%)</f>
        <v>47.480960000000003</v>
      </c>
      <c r="M21" s="152"/>
      <c r="N21" s="152"/>
      <c r="O21" s="67">
        <f>O19*(20%)+O20*(80%)</f>
        <v>51.296000000000006</v>
      </c>
      <c r="P21" s="152"/>
    </row>
    <row r="22" spans="1:22" x14ac:dyDescent="0.25">
      <c r="I22" s="67"/>
      <c r="P22" s="78"/>
    </row>
    <row r="23" spans="1:22" x14ac:dyDescent="0.25">
      <c r="I23" s="67"/>
    </row>
    <row r="24" spans="1:22" x14ac:dyDescent="0.25">
      <c r="I24" s="67"/>
    </row>
    <row r="25" spans="1:22" x14ac:dyDescent="0.25">
      <c r="I25" s="67"/>
    </row>
    <row r="26" spans="1:22" x14ac:dyDescent="0.25">
      <c r="I26" s="67"/>
    </row>
    <row r="27" spans="1:22" x14ac:dyDescent="0.25">
      <c r="I27" s="67"/>
    </row>
    <row r="28" spans="1:22" x14ac:dyDescent="0.25">
      <c r="I28" s="67"/>
    </row>
    <row r="29" spans="1:22" x14ac:dyDescent="0.25">
      <c r="I29" s="67"/>
    </row>
    <row r="30" spans="1:22" x14ac:dyDescent="0.25">
      <c r="I30" s="67"/>
    </row>
    <row r="31" spans="1:22" x14ac:dyDescent="0.25">
      <c r="I31" s="67"/>
    </row>
  </sheetData>
  <mergeCells count="3">
    <mergeCell ref="I2:J3"/>
    <mergeCell ref="L2:M3"/>
    <mergeCell ref="O2:P3"/>
  </mergeCells>
  <pageMargins left="0.7" right="0.7" top="0.75" bottom="0.75" header="0.3" footer="0.3"/>
  <pageSetup scale="7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DD9FA-DE3A-44DC-9D55-E74A3C1FA802}">
  <sheetPr>
    <pageSetUpPr fitToPage="1"/>
  </sheetPr>
  <dimension ref="A1:C48"/>
  <sheetViews>
    <sheetView topLeftCell="A30" workbookViewId="0"/>
  </sheetViews>
  <sheetFormatPr defaultColWidth="9.140625" defaultRowHeight="12.75" x14ac:dyDescent="0.2"/>
  <cols>
    <col min="1" max="1" width="19.5703125" style="3" customWidth="1"/>
    <col min="2" max="2" width="84.85546875" style="3" customWidth="1"/>
    <col min="3" max="16384" width="9.140625" style="4"/>
  </cols>
  <sheetData>
    <row r="1" spans="1:2" ht="20.25" x14ac:dyDescent="0.3">
      <c r="A1" s="2" t="s">
        <v>93</v>
      </c>
    </row>
    <row r="2" spans="1:2" ht="20.25" x14ac:dyDescent="0.3">
      <c r="A2" s="2"/>
    </row>
    <row r="3" spans="1:2" ht="16.5" customHeight="1" x14ac:dyDescent="0.25">
      <c r="A3" s="5" t="s">
        <v>17</v>
      </c>
    </row>
    <row r="4" spans="1:2" s="6" customFormat="1" ht="16.5" customHeight="1" x14ac:dyDescent="0.2">
      <c r="A4" s="6" t="s">
        <v>18</v>
      </c>
      <c r="B4" s="7"/>
    </row>
    <row r="5" spans="1:2" ht="16.5" customHeight="1" x14ac:dyDescent="0.2">
      <c r="A5" s="6" t="s">
        <v>19</v>
      </c>
    </row>
    <row r="6" spans="1:2" s="6" customFormat="1" ht="16.5" customHeight="1" x14ac:dyDescent="0.2">
      <c r="A6" s="6" t="s">
        <v>20</v>
      </c>
      <c r="B6" s="7"/>
    </row>
    <row r="8" spans="1:2" ht="24" customHeight="1" x14ac:dyDescent="0.2">
      <c r="A8" s="191" t="s">
        <v>21</v>
      </c>
      <c r="B8" s="191"/>
    </row>
    <row r="9" spans="1:2" x14ac:dyDescent="0.2">
      <c r="A9" s="4"/>
    </row>
    <row r="10" spans="1:2" s="9" customFormat="1" ht="22.5" customHeight="1" x14ac:dyDescent="0.25">
      <c r="A10" s="8" t="s">
        <v>22</v>
      </c>
      <c r="B10" s="8" t="s">
        <v>23</v>
      </c>
    </row>
    <row r="11" spans="1:2" s="12" customFormat="1" ht="36.6" customHeight="1" x14ac:dyDescent="0.2">
      <c r="A11" s="10" t="s">
        <v>24</v>
      </c>
      <c r="B11" s="11" t="s">
        <v>25</v>
      </c>
    </row>
    <row r="12" spans="1:2" s="12" customFormat="1" ht="19.5" customHeight="1" x14ac:dyDescent="0.2">
      <c r="A12" s="13" t="s">
        <v>26</v>
      </c>
      <c r="B12" s="11" t="s">
        <v>27</v>
      </c>
    </row>
    <row r="13" spans="1:2" s="12" customFormat="1" ht="33" customHeight="1" x14ac:dyDescent="0.2">
      <c r="A13" s="13" t="s">
        <v>28</v>
      </c>
      <c r="B13" s="11" t="s">
        <v>29</v>
      </c>
    </row>
    <row r="14" spans="1:2" s="12" customFormat="1" ht="33" customHeight="1" x14ac:dyDescent="0.2">
      <c r="A14" s="13" t="s">
        <v>30</v>
      </c>
      <c r="B14" s="11" t="s">
        <v>31</v>
      </c>
    </row>
    <row r="15" spans="1:2" s="12" customFormat="1" ht="16.5" customHeight="1" x14ac:dyDescent="0.2">
      <c r="A15" s="13" t="s">
        <v>32</v>
      </c>
      <c r="B15" s="11" t="s">
        <v>33</v>
      </c>
    </row>
    <row r="16" spans="1:2" s="12" customFormat="1" ht="16.5" customHeight="1" x14ac:dyDescent="0.2">
      <c r="A16" s="13" t="s">
        <v>34</v>
      </c>
      <c r="B16" s="11" t="s">
        <v>35</v>
      </c>
    </row>
    <row r="17" spans="1:3" s="12" customFormat="1" ht="81" customHeight="1" x14ac:dyDescent="0.2">
      <c r="A17" s="13" t="s">
        <v>36</v>
      </c>
      <c r="B17" s="11" t="s">
        <v>37</v>
      </c>
    </row>
    <row r="18" spans="1:3" s="12" customFormat="1" ht="81" customHeight="1" x14ac:dyDescent="0.2">
      <c r="A18" s="13" t="s">
        <v>38</v>
      </c>
      <c r="B18" s="11" t="s">
        <v>39</v>
      </c>
    </row>
    <row r="19" spans="1:3" s="12" customFormat="1" ht="29.25" customHeight="1" x14ac:dyDescent="0.2">
      <c r="A19" s="13" t="s">
        <v>40</v>
      </c>
      <c r="B19" s="11" t="s">
        <v>41</v>
      </c>
    </row>
    <row r="20" spans="1:3" s="12" customFormat="1" ht="20.25" customHeight="1" x14ac:dyDescent="0.2">
      <c r="A20" s="13" t="s">
        <v>42</v>
      </c>
      <c r="B20" s="11" t="s">
        <v>43</v>
      </c>
    </row>
    <row r="21" spans="1:3" s="12" customFormat="1" ht="85.15" customHeight="1" x14ac:dyDescent="0.2">
      <c r="A21" s="13" t="s">
        <v>44</v>
      </c>
      <c r="B21" s="11" t="s">
        <v>45</v>
      </c>
      <c r="C21" s="12" t="s">
        <v>46</v>
      </c>
    </row>
    <row r="22" spans="1:3" s="12" customFormat="1" ht="21" customHeight="1" x14ac:dyDescent="0.2">
      <c r="A22" s="13" t="s">
        <v>47</v>
      </c>
      <c r="B22" s="11" t="s">
        <v>48</v>
      </c>
    </row>
    <row r="23" spans="1:3" s="12" customFormat="1" ht="66.599999999999994" customHeight="1" x14ac:dyDescent="0.2">
      <c r="A23" s="13" t="s">
        <v>49</v>
      </c>
      <c r="B23" s="11" t="s">
        <v>50</v>
      </c>
    </row>
    <row r="24" spans="1:3" s="12" customFormat="1" ht="35.25" customHeight="1" x14ac:dyDescent="0.2">
      <c r="A24" s="13" t="s">
        <v>51</v>
      </c>
      <c r="B24" s="11" t="s">
        <v>52</v>
      </c>
      <c r="C24" s="12" t="s">
        <v>46</v>
      </c>
    </row>
    <row r="25" spans="1:3" s="12" customFormat="1" ht="70.5" customHeight="1" x14ac:dyDescent="0.2">
      <c r="A25" s="13" t="s">
        <v>53</v>
      </c>
      <c r="B25" s="14" t="s">
        <v>54</v>
      </c>
    </row>
    <row r="26" spans="1:3" s="12" customFormat="1" ht="43.5" customHeight="1" x14ac:dyDescent="0.2">
      <c r="A26" s="13" t="s">
        <v>55</v>
      </c>
      <c r="B26" s="11" t="s">
        <v>56</v>
      </c>
      <c r="C26" s="12" t="s">
        <v>46</v>
      </c>
    </row>
    <row r="27" spans="1:3" s="10" customFormat="1" ht="32.25" customHeight="1" x14ac:dyDescent="0.2">
      <c r="A27" s="13" t="s">
        <v>90</v>
      </c>
      <c r="B27" s="11" t="s">
        <v>91</v>
      </c>
    </row>
    <row r="28" spans="1:3" s="12" customFormat="1" ht="17.25" customHeight="1" x14ac:dyDescent="0.2">
      <c r="A28" s="13" t="s">
        <v>57</v>
      </c>
      <c r="B28" s="11" t="s">
        <v>58</v>
      </c>
    </row>
    <row r="29" spans="1:3" s="12" customFormat="1" ht="21.75" customHeight="1" x14ac:dyDescent="0.2">
      <c r="A29" s="13" t="s">
        <v>59</v>
      </c>
      <c r="B29" s="11" t="s">
        <v>60</v>
      </c>
    </row>
    <row r="30" spans="1:3" s="12" customFormat="1" ht="68.45" customHeight="1" x14ac:dyDescent="0.2">
      <c r="A30" s="13" t="s">
        <v>61</v>
      </c>
      <c r="B30" s="11" t="s">
        <v>62</v>
      </c>
    </row>
    <row r="31" spans="1:3" s="12" customFormat="1" ht="15.75" customHeight="1" x14ac:dyDescent="0.2">
      <c r="A31" s="13" t="s">
        <v>63</v>
      </c>
      <c r="B31" s="11" t="s">
        <v>64</v>
      </c>
    </row>
    <row r="32" spans="1:3" s="12" customFormat="1" ht="15.75" customHeight="1" x14ac:dyDescent="0.2">
      <c r="A32" s="13" t="s">
        <v>65</v>
      </c>
      <c r="B32" s="11" t="s">
        <v>66</v>
      </c>
    </row>
    <row r="33" spans="1:3" s="12" customFormat="1" ht="15.75" customHeight="1" x14ac:dyDescent="0.2">
      <c r="A33" s="13" t="s">
        <v>67</v>
      </c>
      <c r="B33" s="11" t="s">
        <v>68</v>
      </c>
    </row>
    <row r="34" spans="1:3" s="12" customFormat="1" ht="15.75" customHeight="1" x14ac:dyDescent="0.2">
      <c r="A34" s="13" t="s">
        <v>69</v>
      </c>
      <c r="B34" s="11" t="s">
        <v>70</v>
      </c>
    </row>
    <row r="35" spans="1:3" s="12" customFormat="1" ht="15.75" customHeight="1" x14ac:dyDescent="0.2">
      <c r="A35" s="13" t="s">
        <v>71</v>
      </c>
      <c r="B35" s="11" t="s">
        <v>72</v>
      </c>
    </row>
    <row r="36" spans="1:3" s="12" customFormat="1" ht="15.75" customHeight="1" x14ac:dyDescent="0.2">
      <c r="A36" s="13" t="s">
        <v>73</v>
      </c>
      <c r="B36" s="11" t="s">
        <v>74</v>
      </c>
    </row>
    <row r="37" spans="1:3" s="12" customFormat="1" ht="15.75" customHeight="1" x14ac:dyDescent="0.2">
      <c r="A37" s="13" t="s">
        <v>75</v>
      </c>
      <c r="B37" s="11" t="s">
        <v>76</v>
      </c>
    </row>
    <row r="38" spans="1:3" s="12" customFormat="1" ht="15.75" customHeight="1" x14ac:dyDescent="0.2">
      <c r="A38" s="13" t="s">
        <v>77</v>
      </c>
      <c r="B38" s="11" t="s">
        <v>78</v>
      </c>
    </row>
    <row r="39" spans="1:3" s="12" customFormat="1" ht="15.75" customHeight="1" x14ac:dyDescent="0.2">
      <c r="A39" s="13" t="s">
        <v>79</v>
      </c>
      <c r="B39" s="11" t="s">
        <v>80</v>
      </c>
    </row>
    <row r="40" spans="1:3" s="12" customFormat="1" ht="15.75" customHeight="1" x14ac:dyDescent="0.2">
      <c r="A40" s="13" t="s">
        <v>81</v>
      </c>
      <c r="B40" s="11" t="s">
        <v>82</v>
      </c>
    </row>
    <row r="41" spans="1:3" s="12" customFormat="1" ht="42.75" customHeight="1" x14ac:dyDescent="0.2">
      <c r="A41" s="10" t="s">
        <v>83</v>
      </c>
      <c r="B41" s="15" t="s">
        <v>84</v>
      </c>
      <c r="C41" s="12" t="s">
        <v>46</v>
      </c>
    </row>
    <row r="42" spans="1:3" s="12" customFormat="1" ht="45.95" customHeight="1" x14ac:dyDescent="0.2">
      <c r="A42" s="10" t="s">
        <v>85</v>
      </c>
      <c r="B42" s="15" t="s">
        <v>86</v>
      </c>
      <c r="C42" s="12" t="s">
        <v>46</v>
      </c>
    </row>
    <row r="43" spans="1:3" ht="37.5" customHeight="1" x14ac:dyDescent="0.2"/>
    <row r="44" spans="1:3" s="17" customFormat="1" ht="16.5" x14ac:dyDescent="0.25">
      <c r="A44" s="8" t="s">
        <v>87</v>
      </c>
      <c r="B44" s="16"/>
    </row>
    <row r="45" spans="1:3" x14ac:dyDescent="0.2">
      <c r="A45" s="18" t="s">
        <v>88</v>
      </c>
      <c r="B45" s="19"/>
    </row>
    <row r="46" spans="1:3" x14ac:dyDescent="0.2">
      <c r="A46" s="18" t="s">
        <v>89</v>
      </c>
      <c r="B46" s="19"/>
    </row>
    <row r="47" spans="1:3" ht="12.75" customHeight="1" x14ac:dyDescent="0.2">
      <c r="A47" s="18" t="s">
        <v>92</v>
      </c>
      <c r="B47" s="19"/>
    </row>
    <row r="48" spans="1:3" x14ac:dyDescent="0.2">
      <c r="A48" s="192"/>
      <c r="B48" s="192"/>
    </row>
  </sheetData>
  <mergeCells count="2">
    <mergeCell ref="A8:B8"/>
    <mergeCell ref="A48:B48"/>
  </mergeCells>
  <pageMargins left="0.7" right="0.7" top="0.75" bottom="0.75" header="0.3" footer="0.3"/>
  <pageSetup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state_M2023_dl</vt:lpstr>
      <vt:lpstr>M2023 BLS SALARY CHART (53rd)</vt:lpstr>
      <vt:lpstr>DC  CNA  DC III</vt:lpstr>
      <vt:lpstr>Case Social Worker.Manager</vt:lpstr>
      <vt:lpstr>Clinical</vt:lpstr>
      <vt:lpstr>Nursing</vt:lpstr>
      <vt:lpstr>Management</vt:lpstr>
      <vt:lpstr>Therapies</vt:lpstr>
      <vt:lpstr>Field Descriptions</vt:lpstr>
      <vt:lpstr>UpdateTime</vt:lpstr>
      <vt:lpstr>Filler</vt:lpstr>
      <vt:lpstr>state_M2023_dl!alldata</vt:lpstr>
      <vt:lpstr>'Case Social Worker.Manager'!Print_Area</vt:lpstr>
      <vt:lpstr>Clinical!Print_Area</vt:lpstr>
      <vt:lpstr>'DC  CNA  DC III'!Print_Area</vt:lpstr>
      <vt:lpstr>'M2023 BLS SALARY CHART (53rd)'!Print_Area</vt:lpstr>
      <vt:lpstr>Management!Print_Area</vt:lpstr>
      <vt:lpstr>Nursing!Print_Area</vt:lpstr>
      <vt:lpstr>Therapies!Print_Area</vt:lpstr>
      <vt:lpstr>updatetime</vt:lpstr>
    </vt:vector>
  </TitlesOfParts>
  <Company>Bureau of Labor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DeLosReyes, Gerard - BLS CTR</dc:creator>
  <cp:lastModifiedBy>Harrison, Deborah (EHS)</cp:lastModifiedBy>
  <dcterms:created xsi:type="dcterms:W3CDTF">2020-02-14T14:07:53Z</dcterms:created>
  <dcterms:modified xsi:type="dcterms:W3CDTF">2024-06-25T13:14:36Z</dcterms:modified>
</cp:coreProperties>
</file>