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queryTables/queryTable2.xml" ContentType="application/vnd.openxmlformats-officedocument.spreadsheetml.query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66925"/>
  <mc:AlternateContent xmlns:mc="http://schemas.openxmlformats.org/markup-compatibility/2006">
    <mc:Choice Requires="x15">
      <x15ac:absPath xmlns:x15ac="http://schemas.microsoft.com/office/spreadsheetml/2010/11/ac" url="S:\lsexec\dlswebsite\COVID\"/>
    </mc:Choice>
  </mc:AlternateContent>
  <xr:revisionPtr revIDLastSave="0" documentId="8_{C9B6A266-F89A-4ABA-B676-0C380C29C517}" xr6:coauthVersionLast="45" xr6:coauthVersionMax="45" xr10:uidLastSave="{00000000-0000-0000-0000-000000000000}"/>
  <bookViews>
    <workbookView xWindow="-120" yWindow="-120" windowWidth="29040" windowHeight="15840" xr2:uid="{0EC0274C-9915-446B-BE81-60FF11345780}"/>
  </bookViews>
  <sheets>
    <sheet name="Start Here" sheetId="9" r:id="rId1"/>
    <sheet name="Contracts" sheetId="24" r:id="rId2"/>
    <sheet name="Grants" sheetId="14" r:id="rId3"/>
    <sheet name="Transfers" sheetId="26" r:id="rId4"/>
    <sheet name="Direct Payments" sheetId="8" r:id="rId5"/>
    <sheet name="End Here" sheetId="20" r:id="rId6"/>
    <sheet name="reporting" sheetId="33" state="veryHidden" r:id="rId7"/>
    <sheet name="cvrf detail" sheetId="29" state="veryHidden" r:id="rId8"/>
    <sheet name="lists" sheetId="28" state="veryHidden" r:id="rId9"/>
  </sheets>
  <definedNames>
    <definedName name="DORCODE">'Start Here'!$E$7</definedName>
    <definedName name="ExternalData_1" localSheetId="7" hidden="1">'cvrf detail'!$A$1:$AI$356</definedName>
    <definedName name="ExternalData_2" localSheetId="6" hidden="1">reporting!$A$1:$AI$352</definedName>
    <definedName name="FEMATransactions">#REF!</definedName>
    <definedName name="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10" i="8" l="1"/>
  <c r="P509" i="8"/>
  <c r="P508" i="8"/>
  <c r="P507" i="8"/>
  <c r="P506" i="8"/>
  <c r="P505" i="8"/>
  <c r="P504" i="8"/>
  <c r="P503" i="8"/>
  <c r="P502" i="8"/>
  <c r="P501" i="8"/>
  <c r="P500" i="8"/>
  <c r="P499" i="8"/>
  <c r="P498" i="8"/>
  <c r="P497" i="8"/>
  <c r="P496" i="8"/>
  <c r="P495" i="8"/>
  <c r="P494" i="8"/>
  <c r="P493" i="8"/>
  <c r="P492" i="8"/>
  <c r="P491" i="8"/>
  <c r="P490" i="8"/>
  <c r="P489" i="8"/>
  <c r="P488" i="8"/>
  <c r="P487" i="8"/>
  <c r="P486" i="8"/>
  <c r="P485" i="8"/>
  <c r="P484" i="8"/>
  <c r="P483" i="8"/>
  <c r="P482" i="8"/>
  <c r="P481" i="8"/>
  <c r="P480" i="8"/>
  <c r="P479" i="8"/>
  <c r="P478" i="8"/>
  <c r="P477" i="8"/>
  <c r="P476" i="8"/>
  <c r="P475" i="8"/>
  <c r="P474" i="8"/>
  <c r="P473" i="8"/>
  <c r="P472" i="8"/>
  <c r="P471" i="8"/>
  <c r="P470" i="8"/>
  <c r="P469" i="8"/>
  <c r="P468" i="8"/>
  <c r="P467" i="8"/>
  <c r="P466" i="8"/>
  <c r="P465" i="8"/>
  <c r="P464" i="8"/>
  <c r="P463" i="8"/>
  <c r="P462" i="8"/>
  <c r="P461" i="8"/>
  <c r="P460" i="8"/>
  <c r="P459" i="8"/>
  <c r="P458" i="8"/>
  <c r="P457" i="8"/>
  <c r="P456" i="8"/>
  <c r="P455" i="8"/>
  <c r="P454" i="8"/>
  <c r="P453" i="8"/>
  <c r="P452" i="8"/>
  <c r="P451" i="8"/>
  <c r="P450" i="8"/>
  <c r="P449" i="8"/>
  <c r="P448" i="8"/>
  <c r="P447" i="8"/>
  <c r="P446" i="8"/>
  <c r="P445" i="8"/>
  <c r="P444" i="8"/>
  <c r="P443" i="8"/>
  <c r="P442" i="8"/>
  <c r="P441" i="8"/>
  <c r="P440" i="8"/>
  <c r="P439" i="8"/>
  <c r="P438" i="8"/>
  <c r="P437" i="8"/>
  <c r="P436" i="8"/>
  <c r="P435" i="8"/>
  <c r="P434" i="8"/>
  <c r="P433" i="8"/>
  <c r="P432" i="8"/>
  <c r="P431" i="8"/>
  <c r="P430" i="8"/>
  <c r="P429" i="8"/>
  <c r="P428" i="8"/>
  <c r="P427" i="8"/>
  <c r="P426" i="8"/>
  <c r="P425" i="8"/>
  <c r="P424" i="8"/>
  <c r="P423" i="8"/>
  <c r="P422" i="8"/>
  <c r="P421" i="8"/>
  <c r="P420" i="8"/>
  <c r="P419" i="8"/>
  <c r="P418" i="8"/>
  <c r="P417" i="8"/>
  <c r="P416" i="8"/>
  <c r="P415" i="8"/>
  <c r="P414" i="8"/>
  <c r="P413" i="8"/>
  <c r="P412" i="8"/>
  <c r="P411" i="8"/>
  <c r="P410" i="8"/>
  <c r="P409" i="8"/>
  <c r="P408" i="8"/>
  <c r="P407" i="8"/>
  <c r="P406" i="8"/>
  <c r="P405" i="8"/>
  <c r="P404" i="8"/>
  <c r="P403" i="8"/>
  <c r="P402" i="8"/>
  <c r="P401" i="8"/>
  <c r="P400" i="8"/>
  <c r="P399" i="8"/>
  <c r="P398" i="8"/>
  <c r="P397" i="8"/>
  <c r="P396" i="8"/>
  <c r="P395" i="8"/>
  <c r="P394" i="8"/>
  <c r="P393" i="8"/>
  <c r="P392" i="8"/>
  <c r="P391" i="8"/>
  <c r="P390" i="8"/>
  <c r="P389" i="8"/>
  <c r="P388" i="8"/>
  <c r="P387" i="8"/>
  <c r="P386" i="8"/>
  <c r="P385" i="8"/>
  <c r="P384" i="8"/>
  <c r="P383" i="8"/>
  <c r="P382" i="8"/>
  <c r="P381" i="8"/>
  <c r="P380" i="8"/>
  <c r="P379" i="8"/>
  <c r="P378" i="8"/>
  <c r="P377" i="8"/>
  <c r="P376" i="8"/>
  <c r="P375" i="8"/>
  <c r="P374" i="8"/>
  <c r="P373" i="8"/>
  <c r="P372" i="8"/>
  <c r="P371" i="8"/>
  <c r="P370" i="8"/>
  <c r="P369" i="8"/>
  <c r="P368" i="8"/>
  <c r="P367" i="8"/>
  <c r="P366" i="8"/>
  <c r="P365" i="8"/>
  <c r="P364" i="8"/>
  <c r="P363" i="8"/>
  <c r="P362" i="8"/>
  <c r="P361" i="8"/>
  <c r="P360" i="8"/>
  <c r="P359" i="8"/>
  <c r="P358" i="8"/>
  <c r="P357" i="8"/>
  <c r="P356" i="8"/>
  <c r="P355" i="8"/>
  <c r="P354" i="8"/>
  <c r="P353" i="8"/>
  <c r="P352" i="8"/>
  <c r="P351" i="8"/>
  <c r="P350" i="8"/>
  <c r="P349" i="8"/>
  <c r="P348" i="8"/>
  <c r="P347" i="8"/>
  <c r="P346" i="8"/>
  <c r="P345" i="8"/>
  <c r="P344" i="8"/>
  <c r="P343" i="8"/>
  <c r="P342" i="8"/>
  <c r="P341" i="8"/>
  <c r="P340" i="8"/>
  <c r="P339" i="8"/>
  <c r="P338" i="8"/>
  <c r="P337" i="8"/>
  <c r="P336" i="8"/>
  <c r="P335" i="8"/>
  <c r="P334" i="8"/>
  <c r="P333" i="8"/>
  <c r="P332" i="8"/>
  <c r="P331" i="8"/>
  <c r="P330" i="8"/>
  <c r="P329" i="8"/>
  <c r="P328" i="8"/>
  <c r="P327" i="8"/>
  <c r="P326" i="8"/>
  <c r="P325" i="8"/>
  <c r="P324" i="8"/>
  <c r="P323" i="8"/>
  <c r="P322" i="8"/>
  <c r="P321" i="8"/>
  <c r="P320" i="8"/>
  <c r="P319" i="8"/>
  <c r="P318" i="8"/>
  <c r="P317" i="8"/>
  <c r="P316" i="8"/>
  <c r="P315" i="8"/>
  <c r="P314" i="8"/>
  <c r="P313" i="8"/>
  <c r="P312" i="8"/>
  <c r="P311" i="8"/>
  <c r="P310" i="8"/>
  <c r="P309" i="8"/>
  <c r="P308" i="8"/>
  <c r="P307" i="8"/>
  <c r="P306" i="8"/>
  <c r="P305" i="8"/>
  <c r="P304" i="8"/>
  <c r="P303" i="8"/>
  <c r="P302" i="8"/>
  <c r="P301" i="8"/>
  <c r="P300" i="8"/>
  <c r="P299" i="8"/>
  <c r="P298" i="8"/>
  <c r="P297" i="8"/>
  <c r="P296" i="8"/>
  <c r="P295" i="8"/>
  <c r="P294" i="8"/>
  <c r="P293" i="8"/>
  <c r="P292" i="8"/>
  <c r="P291" i="8"/>
  <c r="P290" i="8"/>
  <c r="P289" i="8"/>
  <c r="P288" i="8"/>
  <c r="P287" i="8"/>
  <c r="P286" i="8"/>
  <c r="P285" i="8"/>
  <c r="P284" i="8"/>
  <c r="P283" i="8"/>
  <c r="P282" i="8"/>
  <c r="P281" i="8"/>
  <c r="P280" i="8"/>
  <c r="P279" i="8"/>
  <c r="P278" i="8"/>
  <c r="P277" i="8"/>
  <c r="P276" i="8"/>
  <c r="P275" i="8"/>
  <c r="P274" i="8"/>
  <c r="P273" i="8"/>
  <c r="P272" i="8"/>
  <c r="P271" i="8"/>
  <c r="P270" i="8"/>
  <c r="P269" i="8"/>
  <c r="P268" i="8"/>
  <c r="P267" i="8"/>
  <c r="P266" i="8"/>
  <c r="P265" i="8"/>
  <c r="P264" i="8"/>
  <c r="P263" i="8"/>
  <c r="P262" i="8"/>
  <c r="P261" i="8"/>
  <c r="P260" i="8"/>
  <c r="P259" i="8"/>
  <c r="P258" i="8"/>
  <c r="P257" i="8"/>
  <c r="P256" i="8"/>
  <c r="P255" i="8"/>
  <c r="P254" i="8"/>
  <c r="P253" i="8"/>
  <c r="P252" i="8"/>
  <c r="P251" i="8"/>
  <c r="P250" i="8"/>
  <c r="P249" i="8"/>
  <c r="P248" i="8"/>
  <c r="P247" i="8"/>
  <c r="P246" i="8"/>
  <c r="P245" i="8"/>
  <c r="P244" i="8"/>
  <c r="P243" i="8"/>
  <c r="P242" i="8"/>
  <c r="P241" i="8"/>
  <c r="P240" i="8"/>
  <c r="P239" i="8"/>
  <c r="P238" i="8"/>
  <c r="P237" i="8"/>
  <c r="P236" i="8"/>
  <c r="P235" i="8"/>
  <c r="P234" i="8"/>
  <c r="P233" i="8"/>
  <c r="P232" i="8"/>
  <c r="P231" i="8"/>
  <c r="P230" i="8"/>
  <c r="P229" i="8"/>
  <c r="P228" i="8"/>
  <c r="P227" i="8"/>
  <c r="P226" i="8"/>
  <c r="P225" i="8"/>
  <c r="P224" i="8"/>
  <c r="P223" i="8"/>
  <c r="P222" i="8"/>
  <c r="P221" i="8"/>
  <c r="P220" i="8"/>
  <c r="P219" i="8"/>
  <c r="P218" i="8"/>
  <c r="P217" i="8"/>
  <c r="P216" i="8"/>
  <c r="P215" i="8"/>
  <c r="P214" i="8"/>
  <c r="P213" i="8"/>
  <c r="P212" i="8"/>
  <c r="P211" i="8"/>
  <c r="P210" i="8"/>
  <c r="P209" i="8"/>
  <c r="P208" i="8"/>
  <c r="P207" i="8"/>
  <c r="P206" i="8"/>
  <c r="P205" i="8"/>
  <c r="P204" i="8"/>
  <c r="P203" i="8"/>
  <c r="P202" i="8"/>
  <c r="P201" i="8"/>
  <c r="P200" i="8"/>
  <c r="P199" i="8"/>
  <c r="P198" i="8"/>
  <c r="P197" i="8"/>
  <c r="P196" i="8"/>
  <c r="P195" i="8"/>
  <c r="P194" i="8"/>
  <c r="P193" i="8"/>
  <c r="P192" i="8"/>
  <c r="P191" i="8"/>
  <c r="P190" i="8"/>
  <c r="P189" i="8"/>
  <c r="P188" i="8"/>
  <c r="P187" i="8"/>
  <c r="P186" i="8"/>
  <c r="P185" i="8"/>
  <c r="P184" i="8"/>
  <c r="P183" i="8"/>
  <c r="P182" i="8"/>
  <c r="P181" i="8"/>
  <c r="P180" i="8"/>
  <c r="P179" i="8"/>
  <c r="P178" i="8"/>
  <c r="P177" i="8"/>
  <c r="P176" i="8"/>
  <c r="P175" i="8"/>
  <c r="P174" i="8"/>
  <c r="P173" i="8"/>
  <c r="P172" i="8"/>
  <c r="P171" i="8"/>
  <c r="P170" i="8"/>
  <c r="P169" i="8"/>
  <c r="P168" i="8"/>
  <c r="P167" i="8"/>
  <c r="P166" i="8"/>
  <c r="P165" i="8"/>
  <c r="P164" i="8"/>
  <c r="P163" i="8"/>
  <c r="P162" i="8"/>
  <c r="P161" i="8"/>
  <c r="P160" i="8"/>
  <c r="P159" i="8"/>
  <c r="P158" i="8"/>
  <c r="P157" i="8"/>
  <c r="P156" i="8"/>
  <c r="P155" i="8"/>
  <c r="P154" i="8"/>
  <c r="P153" i="8"/>
  <c r="P152" i="8"/>
  <c r="P151" i="8"/>
  <c r="P150" i="8"/>
  <c r="P149" i="8"/>
  <c r="P148" i="8"/>
  <c r="P147" i="8"/>
  <c r="P146" i="8"/>
  <c r="P145" i="8"/>
  <c r="P144" i="8"/>
  <c r="P143" i="8"/>
  <c r="P142" i="8"/>
  <c r="P141" i="8"/>
  <c r="P140" i="8"/>
  <c r="P139" i="8"/>
  <c r="P138" i="8"/>
  <c r="P137" i="8"/>
  <c r="P136" i="8"/>
  <c r="P135" i="8"/>
  <c r="P134" i="8"/>
  <c r="P133" i="8"/>
  <c r="P132" i="8"/>
  <c r="P131" i="8"/>
  <c r="P130" i="8"/>
  <c r="P129" i="8"/>
  <c r="P128" i="8"/>
  <c r="P127" i="8"/>
  <c r="P126" i="8"/>
  <c r="P125" i="8"/>
  <c r="P124" i="8"/>
  <c r="P123" i="8"/>
  <c r="P122" i="8"/>
  <c r="P121" i="8"/>
  <c r="P120" i="8"/>
  <c r="P119" i="8"/>
  <c r="P118" i="8"/>
  <c r="P117" i="8"/>
  <c r="P116" i="8"/>
  <c r="P115" i="8"/>
  <c r="P114" i="8"/>
  <c r="P113" i="8"/>
  <c r="P112" i="8"/>
  <c r="P111" i="8"/>
  <c r="P110" i="8"/>
  <c r="P109" i="8"/>
  <c r="P108" i="8"/>
  <c r="P107" i="8"/>
  <c r="P106" i="8"/>
  <c r="P105" i="8"/>
  <c r="P104" i="8"/>
  <c r="P103" i="8"/>
  <c r="P102" i="8"/>
  <c r="P101" i="8"/>
  <c r="P100" i="8"/>
  <c r="P99" i="8"/>
  <c r="P98" i="8"/>
  <c r="P97" i="8"/>
  <c r="P96" i="8"/>
  <c r="P95" i="8"/>
  <c r="P94" i="8"/>
  <c r="P93" i="8"/>
  <c r="P92" i="8"/>
  <c r="P91" i="8"/>
  <c r="P90" i="8"/>
  <c r="P89" i="8"/>
  <c r="P88" i="8"/>
  <c r="P87" i="8"/>
  <c r="P86" i="8"/>
  <c r="P85" i="8"/>
  <c r="P84" i="8"/>
  <c r="P83" i="8"/>
  <c r="P82" i="8"/>
  <c r="P81" i="8"/>
  <c r="P80" i="8"/>
  <c r="P79" i="8"/>
  <c r="P78" i="8"/>
  <c r="P77" i="8"/>
  <c r="P76" i="8"/>
  <c r="P75" i="8"/>
  <c r="P74" i="8"/>
  <c r="P73" i="8"/>
  <c r="P72" i="8"/>
  <c r="P71" i="8"/>
  <c r="P70" i="8"/>
  <c r="P69" i="8"/>
  <c r="P68" i="8"/>
  <c r="P67" i="8"/>
  <c r="P66" i="8"/>
  <c r="P65" i="8"/>
  <c r="P64" i="8"/>
  <c r="P63" i="8"/>
  <c r="P62" i="8"/>
  <c r="P61" i="8"/>
  <c r="P60" i="8"/>
  <c r="P59" i="8"/>
  <c r="P58" i="8"/>
  <c r="P57" i="8"/>
  <c r="P56" i="8"/>
  <c r="P55"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P17" i="8"/>
  <c r="P16" i="8"/>
  <c r="P15" i="8"/>
  <c r="P14" i="8"/>
  <c r="P13" i="8"/>
  <c r="P12" i="8"/>
  <c r="P11" i="8"/>
  <c r="C4" i="8"/>
  <c r="C4" i="26"/>
  <c r="S510" i="26"/>
  <c r="S509" i="26"/>
  <c r="S508" i="26"/>
  <c r="S507" i="26"/>
  <c r="S506" i="26"/>
  <c r="S505" i="26"/>
  <c r="S504" i="26"/>
  <c r="S503" i="26"/>
  <c r="S502" i="26"/>
  <c r="S501" i="26"/>
  <c r="S500" i="26"/>
  <c r="S499" i="26"/>
  <c r="S498" i="26"/>
  <c r="S497" i="26"/>
  <c r="S496" i="26"/>
  <c r="S495" i="26"/>
  <c r="S494" i="26"/>
  <c r="S493" i="26"/>
  <c r="S492" i="26"/>
  <c r="S491" i="26"/>
  <c r="S490" i="26"/>
  <c r="S489" i="26"/>
  <c r="S488" i="26"/>
  <c r="S487" i="26"/>
  <c r="S486" i="26"/>
  <c r="S485" i="26"/>
  <c r="S484" i="26"/>
  <c r="S483" i="26"/>
  <c r="S482" i="26"/>
  <c r="S481" i="26"/>
  <c r="S480" i="26"/>
  <c r="S479" i="26"/>
  <c r="S478" i="26"/>
  <c r="S477" i="26"/>
  <c r="S476" i="26"/>
  <c r="S475" i="26"/>
  <c r="S474" i="26"/>
  <c r="S473" i="26"/>
  <c r="S472" i="26"/>
  <c r="S471" i="26"/>
  <c r="S470" i="26"/>
  <c r="S469" i="26"/>
  <c r="S468" i="26"/>
  <c r="S467" i="26"/>
  <c r="S466" i="26"/>
  <c r="S465" i="26"/>
  <c r="S464" i="26"/>
  <c r="S463" i="26"/>
  <c r="S462" i="26"/>
  <c r="S461" i="26"/>
  <c r="S460" i="26"/>
  <c r="S459" i="26"/>
  <c r="S458" i="26"/>
  <c r="S457" i="26"/>
  <c r="S456" i="26"/>
  <c r="S455" i="26"/>
  <c r="S454" i="26"/>
  <c r="S453" i="26"/>
  <c r="S452" i="26"/>
  <c r="S451" i="26"/>
  <c r="S450" i="26"/>
  <c r="S449" i="26"/>
  <c r="S448" i="26"/>
  <c r="S447" i="26"/>
  <c r="S446" i="26"/>
  <c r="S445" i="26"/>
  <c r="S444" i="26"/>
  <c r="S443" i="26"/>
  <c r="S442" i="26"/>
  <c r="S441" i="26"/>
  <c r="S440" i="26"/>
  <c r="S439" i="26"/>
  <c r="S438" i="26"/>
  <c r="S437" i="26"/>
  <c r="S436" i="26"/>
  <c r="S435" i="26"/>
  <c r="S434" i="26"/>
  <c r="S433" i="26"/>
  <c r="S432" i="26"/>
  <c r="S431" i="26"/>
  <c r="S430" i="26"/>
  <c r="S429" i="26"/>
  <c r="S428" i="26"/>
  <c r="S427" i="26"/>
  <c r="S426" i="26"/>
  <c r="S425" i="26"/>
  <c r="S424" i="26"/>
  <c r="S423" i="26"/>
  <c r="S422" i="26"/>
  <c r="S421" i="26"/>
  <c r="S420" i="26"/>
  <c r="S419" i="26"/>
  <c r="S418" i="26"/>
  <c r="S417" i="26"/>
  <c r="S416" i="26"/>
  <c r="S415" i="26"/>
  <c r="S414" i="26"/>
  <c r="S413" i="26"/>
  <c r="S412" i="26"/>
  <c r="S411" i="26"/>
  <c r="S410" i="26"/>
  <c r="S409" i="26"/>
  <c r="S408" i="26"/>
  <c r="S407" i="26"/>
  <c r="S406" i="26"/>
  <c r="S405" i="26"/>
  <c r="S404" i="26"/>
  <c r="S403" i="26"/>
  <c r="S402" i="26"/>
  <c r="S401" i="26"/>
  <c r="S400" i="26"/>
  <c r="S399" i="26"/>
  <c r="S398" i="26"/>
  <c r="S397" i="26"/>
  <c r="S396" i="26"/>
  <c r="S395" i="26"/>
  <c r="S394" i="26"/>
  <c r="S393" i="26"/>
  <c r="S392" i="26"/>
  <c r="S391" i="26"/>
  <c r="S390" i="26"/>
  <c r="S389" i="26"/>
  <c r="S388" i="26"/>
  <c r="S387" i="26"/>
  <c r="S386" i="26"/>
  <c r="S385" i="26"/>
  <c r="S384" i="26"/>
  <c r="S383" i="26"/>
  <c r="S382" i="26"/>
  <c r="S381" i="26"/>
  <c r="S380" i="26"/>
  <c r="S379" i="26"/>
  <c r="S378" i="26"/>
  <c r="S377" i="26"/>
  <c r="S376" i="26"/>
  <c r="S375" i="26"/>
  <c r="S374" i="26"/>
  <c r="S373" i="26"/>
  <c r="S372" i="26"/>
  <c r="S371" i="26"/>
  <c r="S370" i="26"/>
  <c r="S369" i="26"/>
  <c r="S368" i="26"/>
  <c r="S367" i="26"/>
  <c r="S366" i="26"/>
  <c r="S365" i="26"/>
  <c r="S364" i="26"/>
  <c r="S363" i="26"/>
  <c r="S362" i="26"/>
  <c r="S361" i="26"/>
  <c r="S360" i="26"/>
  <c r="S359" i="26"/>
  <c r="S358" i="26"/>
  <c r="S357" i="26"/>
  <c r="S356" i="26"/>
  <c r="S355" i="26"/>
  <c r="S354" i="26"/>
  <c r="S353" i="26"/>
  <c r="S352" i="26"/>
  <c r="S351" i="26"/>
  <c r="S350" i="26"/>
  <c r="S349" i="26"/>
  <c r="S348" i="26"/>
  <c r="S347" i="26"/>
  <c r="S346" i="26"/>
  <c r="S345" i="26"/>
  <c r="S344" i="26"/>
  <c r="S343" i="26"/>
  <c r="S342" i="26"/>
  <c r="S341" i="26"/>
  <c r="S340" i="26"/>
  <c r="S339" i="26"/>
  <c r="S338" i="26"/>
  <c r="S337" i="26"/>
  <c r="S336" i="26"/>
  <c r="S335" i="26"/>
  <c r="S334" i="26"/>
  <c r="S333" i="26"/>
  <c r="S332" i="26"/>
  <c r="S331" i="26"/>
  <c r="S330" i="26"/>
  <c r="S329" i="26"/>
  <c r="S328" i="26"/>
  <c r="S327" i="26"/>
  <c r="S326" i="26"/>
  <c r="S325" i="26"/>
  <c r="S324" i="26"/>
  <c r="S323" i="26"/>
  <c r="S322" i="26"/>
  <c r="S321" i="26"/>
  <c r="S320" i="26"/>
  <c r="S319" i="26"/>
  <c r="S318" i="26"/>
  <c r="S317" i="26"/>
  <c r="S316" i="26"/>
  <c r="S315" i="26"/>
  <c r="S314" i="26"/>
  <c r="S313" i="26"/>
  <c r="S312" i="26"/>
  <c r="S311" i="26"/>
  <c r="S310" i="26"/>
  <c r="S309" i="26"/>
  <c r="S308" i="26"/>
  <c r="S307" i="26"/>
  <c r="S306" i="26"/>
  <c r="S305" i="26"/>
  <c r="S304" i="26"/>
  <c r="S303" i="26"/>
  <c r="S302" i="26"/>
  <c r="S301" i="26"/>
  <c r="S300" i="26"/>
  <c r="S299" i="26"/>
  <c r="S298" i="26"/>
  <c r="S297" i="26"/>
  <c r="S296" i="26"/>
  <c r="S295" i="26"/>
  <c r="S294" i="26"/>
  <c r="S293" i="26"/>
  <c r="S292" i="26"/>
  <c r="S291" i="26"/>
  <c r="S290" i="26"/>
  <c r="S289" i="26"/>
  <c r="S288" i="26"/>
  <c r="S287" i="26"/>
  <c r="S286" i="26"/>
  <c r="S285" i="26"/>
  <c r="S284" i="26"/>
  <c r="S283" i="26"/>
  <c r="S282" i="26"/>
  <c r="S281" i="26"/>
  <c r="S280" i="26"/>
  <c r="S279" i="26"/>
  <c r="S278" i="26"/>
  <c r="S277" i="26"/>
  <c r="S276" i="26"/>
  <c r="S275" i="26"/>
  <c r="S274" i="26"/>
  <c r="S273" i="26"/>
  <c r="S272" i="26"/>
  <c r="S271" i="26"/>
  <c r="S270" i="26"/>
  <c r="S269" i="26"/>
  <c r="S268" i="26"/>
  <c r="S267" i="26"/>
  <c r="S266" i="26"/>
  <c r="S265" i="26"/>
  <c r="S264" i="26"/>
  <c r="S263" i="26"/>
  <c r="S262" i="26"/>
  <c r="S261" i="26"/>
  <c r="S260" i="26"/>
  <c r="S259" i="26"/>
  <c r="S258" i="26"/>
  <c r="S257" i="26"/>
  <c r="S256" i="26"/>
  <c r="S255" i="26"/>
  <c r="S254" i="26"/>
  <c r="S253" i="26"/>
  <c r="S252" i="26"/>
  <c r="S251" i="26"/>
  <c r="S250" i="26"/>
  <c r="S249" i="26"/>
  <c r="S248" i="26"/>
  <c r="S247" i="26"/>
  <c r="S246" i="26"/>
  <c r="S245" i="26"/>
  <c r="S244" i="26"/>
  <c r="S243" i="26"/>
  <c r="S242" i="26"/>
  <c r="S241" i="26"/>
  <c r="S240" i="26"/>
  <c r="S239" i="26"/>
  <c r="S238" i="26"/>
  <c r="S237" i="26"/>
  <c r="S236" i="26"/>
  <c r="S235" i="26"/>
  <c r="S234" i="26"/>
  <c r="S233" i="26"/>
  <c r="S232" i="26"/>
  <c r="S231" i="26"/>
  <c r="S230" i="26"/>
  <c r="S229" i="26"/>
  <c r="S228" i="26"/>
  <c r="S227" i="26"/>
  <c r="S226" i="26"/>
  <c r="S225" i="26"/>
  <c r="S224" i="26"/>
  <c r="S223" i="26"/>
  <c r="S222" i="26"/>
  <c r="S221" i="26"/>
  <c r="S220" i="26"/>
  <c r="S219" i="26"/>
  <c r="S218" i="26"/>
  <c r="S217" i="26"/>
  <c r="S216" i="26"/>
  <c r="S215" i="26"/>
  <c r="S214" i="26"/>
  <c r="S213" i="26"/>
  <c r="S212" i="26"/>
  <c r="S211" i="26"/>
  <c r="S210" i="26"/>
  <c r="S209" i="26"/>
  <c r="S208" i="26"/>
  <c r="S207" i="26"/>
  <c r="S206" i="26"/>
  <c r="S205" i="26"/>
  <c r="S204" i="26"/>
  <c r="S203" i="26"/>
  <c r="S202" i="26"/>
  <c r="S201" i="26"/>
  <c r="S200" i="26"/>
  <c r="S199" i="26"/>
  <c r="S198" i="26"/>
  <c r="S197" i="26"/>
  <c r="S196" i="26"/>
  <c r="S195" i="26"/>
  <c r="S194" i="26"/>
  <c r="S193" i="26"/>
  <c r="S192" i="26"/>
  <c r="S191" i="26"/>
  <c r="S190" i="26"/>
  <c r="S189" i="26"/>
  <c r="S188" i="26"/>
  <c r="S187" i="26"/>
  <c r="S186" i="26"/>
  <c r="S185" i="26"/>
  <c r="S184" i="26"/>
  <c r="S183" i="26"/>
  <c r="S182" i="26"/>
  <c r="S181" i="26"/>
  <c r="S180" i="26"/>
  <c r="S179" i="26"/>
  <c r="S178" i="26"/>
  <c r="S177" i="26"/>
  <c r="S176" i="26"/>
  <c r="S175" i="26"/>
  <c r="S174" i="26"/>
  <c r="S173" i="26"/>
  <c r="S172" i="26"/>
  <c r="S171" i="26"/>
  <c r="S170" i="26"/>
  <c r="S169" i="26"/>
  <c r="S168" i="26"/>
  <c r="S167" i="26"/>
  <c r="S166" i="26"/>
  <c r="S165" i="26"/>
  <c r="S164" i="26"/>
  <c r="S163" i="26"/>
  <c r="S162" i="26"/>
  <c r="S161" i="26"/>
  <c r="S160" i="26"/>
  <c r="S159" i="26"/>
  <c r="S158" i="26"/>
  <c r="S157" i="26"/>
  <c r="S156" i="26"/>
  <c r="S155" i="26"/>
  <c r="S154" i="26"/>
  <c r="S153" i="26"/>
  <c r="S152" i="26"/>
  <c r="S151" i="26"/>
  <c r="S150" i="26"/>
  <c r="S149" i="26"/>
  <c r="S148" i="26"/>
  <c r="S147" i="26"/>
  <c r="S146" i="26"/>
  <c r="S145" i="26"/>
  <c r="S144" i="26"/>
  <c r="S143" i="26"/>
  <c r="S142" i="26"/>
  <c r="S141" i="26"/>
  <c r="S140" i="26"/>
  <c r="S139" i="26"/>
  <c r="S138" i="26"/>
  <c r="S137" i="26"/>
  <c r="S136" i="26"/>
  <c r="S135" i="26"/>
  <c r="S134" i="26"/>
  <c r="S133" i="26"/>
  <c r="S132" i="26"/>
  <c r="S131" i="26"/>
  <c r="S130" i="26"/>
  <c r="S129" i="26"/>
  <c r="S128" i="26"/>
  <c r="S127" i="26"/>
  <c r="S126" i="26"/>
  <c r="S125" i="26"/>
  <c r="S124" i="26"/>
  <c r="S123" i="26"/>
  <c r="S122" i="26"/>
  <c r="S121" i="26"/>
  <c r="S120" i="26"/>
  <c r="S119" i="26"/>
  <c r="S118" i="26"/>
  <c r="S117" i="26"/>
  <c r="S116" i="26"/>
  <c r="S115" i="26"/>
  <c r="S114" i="26"/>
  <c r="S113" i="26"/>
  <c r="S112" i="26"/>
  <c r="S111" i="26"/>
  <c r="S110" i="26"/>
  <c r="S109" i="26"/>
  <c r="S108" i="26"/>
  <c r="S107" i="26"/>
  <c r="S106" i="26"/>
  <c r="S105" i="26"/>
  <c r="S104" i="26"/>
  <c r="S103" i="26"/>
  <c r="S102" i="26"/>
  <c r="S101" i="26"/>
  <c r="S100" i="26"/>
  <c r="S99" i="26"/>
  <c r="S98" i="26"/>
  <c r="S97" i="26"/>
  <c r="S96" i="26"/>
  <c r="S95" i="26"/>
  <c r="S94" i="26"/>
  <c r="S93" i="26"/>
  <c r="S92" i="26"/>
  <c r="S91" i="26"/>
  <c r="S90" i="26"/>
  <c r="S89" i="26"/>
  <c r="S88" i="26"/>
  <c r="S87" i="26"/>
  <c r="S86" i="26"/>
  <c r="S85" i="26"/>
  <c r="S84" i="26"/>
  <c r="S83" i="26"/>
  <c r="S82" i="26"/>
  <c r="S81" i="26"/>
  <c r="S80" i="26"/>
  <c r="S79" i="26"/>
  <c r="S78" i="26"/>
  <c r="S77" i="26"/>
  <c r="S76" i="26"/>
  <c r="S75" i="26"/>
  <c r="S74" i="26"/>
  <c r="S73" i="26"/>
  <c r="S72" i="26"/>
  <c r="S71" i="26"/>
  <c r="S70" i="26"/>
  <c r="S69" i="26"/>
  <c r="S68" i="26"/>
  <c r="S67" i="26"/>
  <c r="S66" i="26"/>
  <c r="S65" i="26"/>
  <c r="S64" i="26"/>
  <c r="S63" i="26"/>
  <c r="S62" i="26"/>
  <c r="S61" i="26"/>
  <c r="S60" i="26"/>
  <c r="S59" i="26"/>
  <c r="S58" i="26"/>
  <c r="S57" i="26"/>
  <c r="S56" i="26"/>
  <c r="S55" i="26"/>
  <c r="S54" i="26"/>
  <c r="S53" i="26"/>
  <c r="S52" i="26"/>
  <c r="S51" i="26"/>
  <c r="S50" i="26"/>
  <c r="S49" i="26"/>
  <c r="S48" i="26"/>
  <c r="S47" i="26"/>
  <c r="S46" i="26"/>
  <c r="S45" i="26"/>
  <c r="S44" i="26"/>
  <c r="S43" i="26"/>
  <c r="S42" i="26"/>
  <c r="S41" i="26"/>
  <c r="S40" i="26"/>
  <c r="S39" i="26"/>
  <c r="S38" i="26"/>
  <c r="S37" i="26"/>
  <c r="S36" i="26"/>
  <c r="S35" i="26"/>
  <c r="S34" i="26"/>
  <c r="S33" i="26"/>
  <c r="S32" i="26"/>
  <c r="S31" i="26"/>
  <c r="S30" i="26"/>
  <c r="S29" i="26"/>
  <c r="S28" i="26"/>
  <c r="S27" i="26"/>
  <c r="S26" i="26"/>
  <c r="S25" i="26"/>
  <c r="S24" i="26"/>
  <c r="S23" i="26"/>
  <c r="S22" i="26"/>
  <c r="S21" i="26"/>
  <c r="S20" i="26"/>
  <c r="S19" i="26"/>
  <c r="S18" i="26"/>
  <c r="S17" i="26"/>
  <c r="S16" i="26"/>
  <c r="S15" i="26"/>
  <c r="S14" i="26"/>
  <c r="S13" i="26"/>
  <c r="S12" i="26"/>
  <c r="S11" i="26"/>
  <c r="Q510" i="26"/>
  <c r="Q509" i="26"/>
  <c r="Q508" i="26"/>
  <c r="Q507" i="26"/>
  <c r="Q506" i="26"/>
  <c r="Q505" i="26"/>
  <c r="Q504" i="26"/>
  <c r="Q503" i="26"/>
  <c r="Q502" i="26"/>
  <c r="Q501" i="26"/>
  <c r="Q500" i="26"/>
  <c r="Q499" i="26"/>
  <c r="Q498" i="26"/>
  <c r="Q497" i="26"/>
  <c r="Q496" i="26"/>
  <c r="Q495" i="26"/>
  <c r="Q494" i="26"/>
  <c r="Q493" i="26"/>
  <c r="Q492" i="26"/>
  <c r="Q491" i="26"/>
  <c r="Q490" i="26"/>
  <c r="Q489" i="26"/>
  <c r="Q488" i="26"/>
  <c r="Q487" i="26"/>
  <c r="Q486" i="26"/>
  <c r="Q485" i="26"/>
  <c r="Q484" i="26"/>
  <c r="Q483" i="26"/>
  <c r="Q482" i="26"/>
  <c r="Q481" i="26"/>
  <c r="Q480" i="26"/>
  <c r="Q479" i="26"/>
  <c r="Q478" i="26"/>
  <c r="Q477" i="26"/>
  <c r="Q476" i="26"/>
  <c r="Q475" i="26"/>
  <c r="Q474" i="26"/>
  <c r="Q473" i="26"/>
  <c r="Q472" i="26"/>
  <c r="Q471" i="26"/>
  <c r="Q470" i="26"/>
  <c r="Q469" i="26"/>
  <c r="Q468" i="26"/>
  <c r="Q467" i="26"/>
  <c r="Q466" i="26"/>
  <c r="Q465" i="26"/>
  <c r="Q464" i="26"/>
  <c r="Q463" i="26"/>
  <c r="Q462" i="26"/>
  <c r="Q461" i="26"/>
  <c r="Q460" i="26"/>
  <c r="Q459" i="26"/>
  <c r="Q458" i="26"/>
  <c r="Q457" i="26"/>
  <c r="Q456" i="26"/>
  <c r="Q455" i="26"/>
  <c r="Q454" i="26"/>
  <c r="Q453" i="26"/>
  <c r="Q452" i="26"/>
  <c r="Q451" i="26"/>
  <c r="Q450" i="26"/>
  <c r="Q449" i="26"/>
  <c r="Q448" i="26"/>
  <c r="Q447" i="26"/>
  <c r="Q446" i="26"/>
  <c r="Q445" i="26"/>
  <c r="Q444" i="26"/>
  <c r="Q443" i="26"/>
  <c r="Q442" i="26"/>
  <c r="Q441" i="26"/>
  <c r="Q440" i="26"/>
  <c r="Q439" i="26"/>
  <c r="Q438" i="26"/>
  <c r="Q437" i="26"/>
  <c r="Q436" i="26"/>
  <c r="Q435" i="26"/>
  <c r="Q434" i="26"/>
  <c r="Q433" i="26"/>
  <c r="Q432" i="26"/>
  <c r="Q431" i="26"/>
  <c r="Q430" i="26"/>
  <c r="Q429" i="26"/>
  <c r="Q428" i="26"/>
  <c r="Q427" i="26"/>
  <c r="Q426" i="26"/>
  <c r="Q425" i="26"/>
  <c r="Q424" i="26"/>
  <c r="Q423" i="26"/>
  <c r="Q422" i="26"/>
  <c r="Q421" i="26"/>
  <c r="Q420" i="26"/>
  <c r="Q419" i="26"/>
  <c r="Q418" i="26"/>
  <c r="Q417" i="26"/>
  <c r="Q416" i="26"/>
  <c r="Q415" i="26"/>
  <c r="Q414" i="26"/>
  <c r="Q413" i="26"/>
  <c r="Q412" i="26"/>
  <c r="Q411" i="26"/>
  <c r="Q410" i="26"/>
  <c r="Q409" i="26"/>
  <c r="Q408" i="26"/>
  <c r="Q407" i="26"/>
  <c r="Q406" i="26"/>
  <c r="Q405" i="26"/>
  <c r="Q404" i="26"/>
  <c r="Q403" i="26"/>
  <c r="Q402" i="26"/>
  <c r="Q401" i="26"/>
  <c r="Q400" i="26"/>
  <c r="Q399" i="26"/>
  <c r="Q398" i="26"/>
  <c r="Q397" i="26"/>
  <c r="Q396" i="26"/>
  <c r="Q395" i="26"/>
  <c r="Q394" i="26"/>
  <c r="Q393" i="26"/>
  <c r="Q392" i="26"/>
  <c r="Q391" i="26"/>
  <c r="Q390" i="26"/>
  <c r="Q389" i="26"/>
  <c r="Q388" i="26"/>
  <c r="Q387" i="26"/>
  <c r="Q386" i="26"/>
  <c r="Q385" i="26"/>
  <c r="Q384" i="26"/>
  <c r="Q383" i="26"/>
  <c r="Q382" i="26"/>
  <c r="Q381" i="26"/>
  <c r="Q380" i="26"/>
  <c r="Q379" i="26"/>
  <c r="Q378" i="26"/>
  <c r="Q377" i="26"/>
  <c r="Q376" i="26"/>
  <c r="Q375" i="26"/>
  <c r="Q374" i="26"/>
  <c r="Q373" i="26"/>
  <c r="Q372" i="26"/>
  <c r="Q371" i="26"/>
  <c r="Q370" i="26"/>
  <c r="Q369" i="26"/>
  <c r="Q368" i="26"/>
  <c r="Q367" i="26"/>
  <c r="Q366" i="26"/>
  <c r="Q365" i="26"/>
  <c r="Q364" i="26"/>
  <c r="Q363" i="26"/>
  <c r="Q362" i="26"/>
  <c r="Q361" i="26"/>
  <c r="Q360" i="26"/>
  <c r="Q359" i="26"/>
  <c r="Q358" i="26"/>
  <c r="Q357" i="26"/>
  <c r="Q356" i="26"/>
  <c r="Q355" i="26"/>
  <c r="Q354" i="26"/>
  <c r="Q353" i="26"/>
  <c r="Q352" i="26"/>
  <c r="Q351" i="26"/>
  <c r="Q350" i="26"/>
  <c r="Q349" i="26"/>
  <c r="Q348" i="26"/>
  <c r="Q347" i="26"/>
  <c r="Q346" i="26"/>
  <c r="Q345" i="26"/>
  <c r="Q344" i="26"/>
  <c r="Q343" i="26"/>
  <c r="Q342" i="26"/>
  <c r="Q341" i="26"/>
  <c r="Q340" i="26"/>
  <c r="Q339" i="26"/>
  <c r="Q338" i="26"/>
  <c r="Q337" i="26"/>
  <c r="Q336" i="26"/>
  <c r="Q335" i="26"/>
  <c r="Q334" i="26"/>
  <c r="Q333" i="26"/>
  <c r="Q332" i="26"/>
  <c r="Q331" i="26"/>
  <c r="Q330" i="26"/>
  <c r="Q329" i="26"/>
  <c r="Q328" i="26"/>
  <c r="Q327" i="26"/>
  <c r="Q326" i="26"/>
  <c r="Q325" i="26"/>
  <c r="Q324" i="26"/>
  <c r="Q323" i="26"/>
  <c r="Q322" i="26"/>
  <c r="Q321" i="26"/>
  <c r="Q320" i="26"/>
  <c r="Q319" i="26"/>
  <c r="Q318" i="26"/>
  <c r="Q317" i="26"/>
  <c r="Q316" i="26"/>
  <c r="Q315" i="26"/>
  <c r="Q314" i="26"/>
  <c r="Q313" i="26"/>
  <c r="Q312" i="26"/>
  <c r="Q311" i="26"/>
  <c r="Q310" i="26"/>
  <c r="Q309" i="26"/>
  <c r="Q308" i="26"/>
  <c r="Q307" i="26"/>
  <c r="Q306" i="26"/>
  <c r="Q305" i="26"/>
  <c r="Q304" i="26"/>
  <c r="Q303" i="26"/>
  <c r="Q302" i="26"/>
  <c r="Q301" i="26"/>
  <c r="Q300" i="26"/>
  <c r="Q299" i="26"/>
  <c r="Q298" i="26"/>
  <c r="Q297" i="26"/>
  <c r="Q296" i="26"/>
  <c r="Q295" i="26"/>
  <c r="Q294" i="26"/>
  <c r="Q293" i="26"/>
  <c r="Q292" i="26"/>
  <c r="Q291" i="26"/>
  <c r="Q290" i="26"/>
  <c r="Q289" i="26"/>
  <c r="Q288" i="26"/>
  <c r="Q287" i="26"/>
  <c r="Q286" i="26"/>
  <c r="Q285" i="26"/>
  <c r="Q284" i="26"/>
  <c r="Q283" i="26"/>
  <c r="Q282" i="26"/>
  <c r="Q281" i="26"/>
  <c r="Q280" i="26"/>
  <c r="Q279" i="26"/>
  <c r="Q278" i="26"/>
  <c r="Q277" i="26"/>
  <c r="Q276" i="26"/>
  <c r="Q275" i="26"/>
  <c r="Q274" i="26"/>
  <c r="Q273" i="26"/>
  <c r="Q272" i="26"/>
  <c r="Q271" i="26"/>
  <c r="Q270" i="26"/>
  <c r="Q269" i="26"/>
  <c r="Q268" i="26"/>
  <c r="Q267" i="26"/>
  <c r="Q266" i="26"/>
  <c r="Q265" i="26"/>
  <c r="Q264" i="26"/>
  <c r="Q263" i="26"/>
  <c r="Q262" i="26"/>
  <c r="Q261" i="26"/>
  <c r="Q260" i="26"/>
  <c r="Q259" i="26"/>
  <c r="Q258" i="26"/>
  <c r="Q257" i="26"/>
  <c r="Q256" i="26"/>
  <c r="Q255" i="26"/>
  <c r="Q254" i="26"/>
  <c r="Q253" i="26"/>
  <c r="Q252" i="26"/>
  <c r="Q251" i="26"/>
  <c r="Q250" i="26"/>
  <c r="Q249" i="26"/>
  <c r="Q248" i="26"/>
  <c r="Q247" i="26"/>
  <c r="Q246" i="26"/>
  <c r="Q245" i="26"/>
  <c r="Q244" i="26"/>
  <c r="Q243" i="26"/>
  <c r="Q242" i="26"/>
  <c r="Q241" i="26"/>
  <c r="Q240" i="26"/>
  <c r="Q239" i="26"/>
  <c r="Q238" i="26"/>
  <c r="Q237" i="26"/>
  <c r="Q236" i="26"/>
  <c r="Q235" i="26"/>
  <c r="Q234" i="26"/>
  <c r="Q233" i="26"/>
  <c r="Q232" i="26"/>
  <c r="Q231" i="26"/>
  <c r="Q230" i="26"/>
  <c r="Q229" i="26"/>
  <c r="Q228" i="26"/>
  <c r="Q227" i="26"/>
  <c r="Q226" i="26"/>
  <c r="Q225" i="26"/>
  <c r="Q224" i="26"/>
  <c r="Q223" i="26"/>
  <c r="Q222" i="26"/>
  <c r="Q221" i="26"/>
  <c r="Q220" i="26"/>
  <c r="Q219" i="26"/>
  <c r="Q218" i="26"/>
  <c r="Q217" i="26"/>
  <c r="Q216" i="26"/>
  <c r="Q215" i="26"/>
  <c r="Q214" i="26"/>
  <c r="Q213" i="26"/>
  <c r="Q212" i="26"/>
  <c r="Q211" i="26"/>
  <c r="Q210" i="26"/>
  <c r="Q209" i="26"/>
  <c r="Q208" i="26"/>
  <c r="Q207" i="26"/>
  <c r="Q206" i="26"/>
  <c r="Q205" i="26"/>
  <c r="Q204" i="26"/>
  <c r="Q203" i="26"/>
  <c r="Q202" i="26"/>
  <c r="Q201" i="26"/>
  <c r="Q200" i="26"/>
  <c r="Q199" i="26"/>
  <c r="Q198" i="26"/>
  <c r="Q197" i="26"/>
  <c r="Q196" i="26"/>
  <c r="Q195" i="26"/>
  <c r="Q194" i="26"/>
  <c r="Q193" i="26"/>
  <c r="Q192" i="26"/>
  <c r="Q191" i="26"/>
  <c r="Q190" i="26"/>
  <c r="Q189" i="26"/>
  <c r="Q188" i="26"/>
  <c r="Q187" i="26"/>
  <c r="Q186" i="26"/>
  <c r="Q185" i="26"/>
  <c r="Q184" i="26"/>
  <c r="Q183" i="26"/>
  <c r="Q182" i="26"/>
  <c r="Q181" i="26"/>
  <c r="Q180" i="26"/>
  <c r="Q179" i="26"/>
  <c r="Q178" i="26"/>
  <c r="Q177" i="26"/>
  <c r="Q176" i="26"/>
  <c r="Q175" i="26"/>
  <c r="Q174" i="26"/>
  <c r="Q173" i="26"/>
  <c r="Q172" i="26"/>
  <c r="Q171" i="26"/>
  <c r="Q170" i="26"/>
  <c r="Q169" i="26"/>
  <c r="Q168" i="26"/>
  <c r="Q167" i="26"/>
  <c r="Q166" i="26"/>
  <c r="Q165" i="26"/>
  <c r="Q164" i="26"/>
  <c r="Q163" i="26"/>
  <c r="Q162" i="26"/>
  <c r="Q161" i="26"/>
  <c r="Q160" i="26"/>
  <c r="Q159" i="26"/>
  <c r="Q158" i="26"/>
  <c r="Q157" i="26"/>
  <c r="Q156" i="26"/>
  <c r="Q155" i="26"/>
  <c r="Q154" i="26"/>
  <c r="Q153" i="26"/>
  <c r="Q152" i="26"/>
  <c r="Q151" i="26"/>
  <c r="Q150" i="26"/>
  <c r="Q149" i="26"/>
  <c r="Q148" i="26"/>
  <c r="Q147" i="26"/>
  <c r="Q146" i="26"/>
  <c r="Q145" i="26"/>
  <c r="Q144" i="26"/>
  <c r="Q143" i="26"/>
  <c r="Q142" i="26"/>
  <c r="Q141" i="26"/>
  <c r="Q140" i="26"/>
  <c r="Q139" i="26"/>
  <c r="Q138" i="26"/>
  <c r="Q137" i="26"/>
  <c r="Q136" i="26"/>
  <c r="Q135" i="26"/>
  <c r="Q134" i="26"/>
  <c r="Q133" i="26"/>
  <c r="Q132" i="26"/>
  <c r="Q131" i="26"/>
  <c r="Q130" i="26"/>
  <c r="Q129" i="26"/>
  <c r="Q128" i="26"/>
  <c r="Q127" i="26"/>
  <c r="Q126" i="26"/>
  <c r="Q125" i="26"/>
  <c r="Q124" i="26"/>
  <c r="Q123" i="26"/>
  <c r="Q122" i="26"/>
  <c r="Q121" i="26"/>
  <c r="Q120" i="26"/>
  <c r="Q119" i="26"/>
  <c r="Q118" i="26"/>
  <c r="Q117" i="26"/>
  <c r="Q116" i="26"/>
  <c r="Q115" i="26"/>
  <c r="Q114" i="26"/>
  <c r="Q113" i="26"/>
  <c r="Q112" i="26"/>
  <c r="Q111" i="26"/>
  <c r="Q110" i="26"/>
  <c r="Q109" i="26"/>
  <c r="Q108" i="26"/>
  <c r="Q107" i="26"/>
  <c r="Q106" i="26"/>
  <c r="Q105" i="26"/>
  <c r="Q104" i="26"/>
  <c r="Q103" i="26"/>
  <c r="Q102" i="26"/>
  <c r="Q101" i="26"/>
  <c r="Q100" i="26"/>
  <c r="Q99" i="26"/>
  <c r="Q98" i="26"/>
  <c r="Q97" i="26"/>
  <c r="Q96" i="26"/>
  <c r="Q95" i="26"/>
  <c r="Q94" i="26"/>
  <c r="Q93" i="26"/>
  <c r="Q92" i="26"/>
  <c r="Q91" i="26"/>
  <c r="Q90" i="26"/>
  <c r="Q89" i="26"/>
  <c r="Q88" i="26"/>
  <c r="Q87" i="26"/>
  <c r="Q86" i="26"/>
  <c r="Q85" i="26"/>
  <c r="Q84" i="26"/>
  <c r="Q83" i="26"/>
  <c r="Q82" i="26"/>
  <c r="Q81" i="26"/>
  <c r="Q80" i="26"/>
  <c r="Q79" i="26"/>
  <c r="Q78" i="26"/>
  <c r="Q77" i="26"/>
  <c r="Q76" i="26"/>
  <c r="Q75" i="26"/>
  <c r="Q74" i="26"/>
  <c r="Q73" i="26"/>
  <c r="Q72" i="26"/>
  <c r="Q71" i="26"/>
  <c r="Q70" i="26"/>
  <c r="Q69" i="26"/>
  <c r="Q68" i="26"/>
  <c r="Q67" i="26"/>
  <c r="Q66" i="26"/>
  <c r="Q65" i="26"/>
  <c r="Q64" i="26"/>
  <c r="Q63" i="26"/>
  <c r="Q62" i="26"/>
  <c r="Q61" i="26"/>
  <c r="Q60" i="26"/>
  <c r="Q59" i="26"/>
  <c r="Q58" i="26"/>
  <c r="Q57" i="26"/>
  <c r="Q56" i="26"/>
  <c r="Q55" i="26"/>
  <c r="Q54" i="26"/>
  <c r="Q53" i="26"/>
  <c r="Q52" i="26"/>
  <c r="Q51" i="26"/>
  <c r="Q50" i="26"/>
  <c r="Q49" i="26"/>
  <c r="Q48" i="26"/>
  <c r="Q47" i="26"/>
  <c r="Q46" i="26"/>
  <c r="Q45" i="26"/>
  <c r="Q44" i="26"/>
  <c r="Q43" i="26"/>
  <c r="Q42" i="26"/>
  <c r="Q41" i="26"/>
  <c r="Q40" i="26"/>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O510" i="26"/>
  <c r="O509" i="26"/>
  <c r="O508" i="26"/>
  <c r="O507" i="26"/>
  <c r="O506" i="26"/>
  <c r="O505" i="26"/>
  <c r="O504" i="26"/>
  <c r="O503" i="26"/>
  <c r="O502" i="26"/>
  <c r="O501" i="26"/>
  <c r="O500" i="26"/>
  <c r="O499" i="26"/>
  <c r="O498" i="26"/>
  <c r="O497" i="26"/>
  <c r="O496" i="26"/>
  <c r="O495" i="26"/>
  <c r="O494" i="26"/>
  <c r="O493" i="26"/>
  <c r="O492" i="26"/>
  <c r="O491" i="26"/>
  <c r="O490" i="26"/>
  <c r="O489" i="26"/>
  <c r="O488" i="26"/>
  <c r="O487" i="26"/>
  <c r="O486" i="26"/>
  <c r="O485" i="26"/>
  <c r="O484" i="26"/>
  <c r="O483" i="26"/>
  <c r="O482" i="26"/>
  <c r="O481" i="26"/>
  <c r="O480" i="26"/>
  <c r="O479" i="26"/>
  <c r="O478" i="26"/>
  <c r="O477" i="26"/>
  <c r="O476" i="26"/>
  <c r="O475" i="26"/>
  <c r="O474" i="26"/>
  <c r="O473" i="26"/>
  <c r="O472" i="26"/>
  <c r="O471" i="26"/>
  <c r="O470" i="26"/>
  <c r="O469" i="26"/>
  <c r="O468" i="26"/>
  <c r="O467" i="26"/>
  <c r="O466" i="26"/>
  <c r="O465" i="26"/>
  <c r="O464" i="26"/>
  <c r="O463" i="26"/>
  <c r="O462" i="26"/>
  <c r="O461" i="26"/>
  <c r="O460" i="26"/>
  <c r="O459" i="26"/>
  <c r="O458" i="26"/>
  <c r="O457" i="26"/>
  <c r="O456" i="26"/>
  <c r="O455" i="26"/>
  <c r="O454" i="26"/>
  <c r="O453" i="26"/>
  <c r="O452" i="26"/>
  <c r="O451" i="26"/>
  <c r="O450" i="26"/>
  <c r="O449" i="26"/>
  <c r="O448" i="26"/>
  <c r="O447" i="26"/>
  <c r="O446" i="26"/>
  <c r="O445" i="26"/>
  <c r="O444" i="26"/>
  <c r="O443" i="26"/>
  <c r="O442" i="26"/>
  <c r="O441" i="26"/>
  <c r="O440" i="26"/>
  <c r="O439" i="26"/>
  <c r="O438" i="26"/>
  <c r="O437" i="26"/>
  <c r="O436" i="26"/>
  <c r="O435" i="26"/>
  <c r="O434" i="26"/>
  <c r="O433" i="26"/>
  <c r="O432" i="26"/>
  <c r="O431" i="26"/>
  <c r="O430" i="26"/>
  <c r="O429" i="26"/>
  <c r="O428" i="26"/>
  <c r="O427" i="26"/>
  <c r="O426" i="26"/>
  <c r="O425" i="26"/>
  <c r="O424" i="26"/>
  <c r="O423" i="26"/>
  <c r="O422" i="26"/>
  <c r="O421" i="26"/>
  <c r="O420" i="26"/>
  <c r="O419" i="26"/>
  <c r="O418" i="26"/>
  <c r="O417" i="26"/>
  <c r="O416" i="26"/>
  <c r="O415" i="26"/>
  <c r="O414" i="26"/>
  <c r="O413" i="26"/>
  <c r="O412" i="26"/>
  <c r="O411" i="26"/>
  <c r="O410" i="26"/>
  <c r="O409" i="26"/>
  <c r="O408" i="26"/>
  <c r="O407" i="26"/>
  <c r="O406" i="26"/>
  <c r="O405" i="26"/>
  <c r="O404" i="26"/>
  <c r="O403" i="26"/>
  <c r="O402" i="26"/>
  <c r="O401" i="26"/>
  <c r="O400" i="26"/>
  <c r="O399" i="26"/>
  <c r="O398" i="26"/>
  <c r="O397" i="26"/>
  <c r="O396" i="26"/>
  <c r="O395" i="26"/>
  <c r="O394" i="26"/>
  <c r="O393" i="26"/>
  <c r="O392" i="26"/>
  <c r="O391" i="26"/>
  <c r="O390" i="26"/>
  <c r="O389" i="26"/>
  <c r="O388" i="26"/>
  <c r="O387" i="26"/>
  <c r="O386" i="26"/>
  <c r="O385" i="26"/>
  <c r="O384" i="26"/>
  <c r="O383" i="26"/>
  <c r="O382" i="26"/>
  <c r="O381" i="26"/>
  <c r="O380" i="26"/>
  <c r="O379" i="26"/>
  <c r="O378" i="26"/>
  <c r="O377" i="26"/>
  <c r="O376" i="26"/>
  <c r="O375" i="26"/>
  <c r="O374" i="26"/>
  <c r="O373" i="26"/>
  <c r="O372" i="26"/>
  <c r="O371" i="26"/>
  <c r="O370" i="26"/>
  <c r="O369" i="26"/>
  <c r="O368" i="26"/>
  <c r="O367" i="26"/>
  <c r="O366" i="26"/>
  <c r="O365" i="26"/>
  <c r="O364" i="26"/>
  <c r="O363" i="26"/>
  <c r="O362" i="26"/>
  <c r="O361" i="26"/>
  <c r="O360" i="26"/>
  <c r="O359" i="26"/>
  <c r="O358" i="26"/>
  <c r="O357" i="26"/>
  <c r="O356" i="26"/>
  <c r="O355" i="26"/>
  <c r="O354" i="26"/>
  <c r="O353" i="26"/>
  <c r="O352" i="26"/>
  <c r="O351" i="26"/>
  <c r="O350" i="26"/>
  <c r="O349" i="26"/>
  <c r="O348" i="26"/>
  <c r="O347" i="26"/>
  <c r="O346" i="26"/>
  <c r="O345" i="26"/>
  <c r="O344" i="26"/>
  <c r="O343" i="26"/>
  <c r="O342" i="26"/>
  <c r="O341" i="26"/>
  <c r="O340" i="26"/>
  <c r="O339" i="26"/>
  <c r="O338" i="26"/>
  <c r="O337" i="26"/>
  <c r="O336" i="26"/>
  <c r="O335" i="26"/>
  <c r="O334" i="26"/>
  <c r="O333" i="26"/>
  <c r="O332" i="26"/>
  <c r="O331" i="26"/>
  <c r="O330" i="26"/>
  <c r="O329" i="26"/>
  <c r="O328" i="26"/>
  <c r="O327" i="26"/>
  <c r="O326" i="26"/>
  <c r="O325" i="26"/>
  <c r="O324" i="26"/>
  <c r="O323" i="26"/>
  <c r="O322" i="26"/>
  <c r="O321" i="26"/>
  <c r="O320" i="26"/>
  <c r="O319" i="26"/>
  <c r="O318" i="26"/>
  <c r="O317" i="26"/>
  <c r="O316" i="26"/>
  <c r="O315" i="26"/>
  <c r="O314" i="26"/>
  <c r="O313" i="26"/>
  <c r="O312" i="26"/>
  <c r="O311" i="26"/>
  <c r="O310" i="26"/>
  <c r="O309" i="26"/>
  <c r="O308" i="26"/>
  <c r="O307" i="26"/>
  <c r="O306" i="26"/>
  <c r="O305" i="26"/>
  <c r="O304" i="26"/>
  <c r="O303" i="26"/>
  <c r="O302" i="26"/>
  <c r="O301" i="26"/>
  <c r="O300" i="26"/>
  <c r="O299" i="26"/>
  <c r="O298" i="26"/>
  <c r="O297" i="26"/>
  <c r="O296" i="26"/>
  <c r="O295" i="26"/>
  <c r="O294" i="26"/>
  <c r="O293" i="26"/>
  <c r="O292" i="26"/>
  <c r="O291" i="26"/>
  <c r="O290" i="26"/>
  <c r="O289" i="26"/>
  <c r="O288" i="26"/>
  <c r="O287" i="26"/>
  <c r="O286" i="26"/>
  <c r="O285" i="26"/>
  <c r="O284" i="26"/>
  <c r="O283" i="26"/>
  <c r="O282" i="26"/>
  <c r="O281" i="26"/>
  <c r="O280" i="26"/>
  <c r="O279" i="26"/>
  <c r="O278" i="26"/>
  <c r="O277" i="26"/>
  <c r="O276" i="26"/>
  <c r="O275" i="26"/>
  <c r="O274" i="26"/>
  <c r="O273" i="26"/>
  <c r="O272" i="26"/>
  <c r="O271" i="26"/>
  <c r="O270" i="26"/>
  <c r="O269" i="26"/>
  <c r="O268" i="26"/>
  <c r="O267" i="26"/>
  <c r="O266" i="26"/>
  <c r="O265" i="26"/>
  <c r="O264" i="26"/>
  <c r="O263" i="26"/>
  <c r="O262" i="26"/>
  <c r="O261" i="26"/>
  <c r="O260" i="26"/>
  <c r="O259" i="26"/>
  <c r="O258" i="26"/>
  <c r="O257" i="26"/>
  <c r="O256" i="26"/>
  <c r="O255" i="26"/>
  <c r="O254" i="26"/>
  <c r="O253" i="26"/>
  <c r="O252" i="26"/>
  <c r="O251" i="26"/>
  <c r="O250" i="26"/>
  <c r="O249" i="26"/>
  <c r="O248" i="26"/>
  <c r="O247" i="26"/>
  <c r="O246" i="26"/>
  <c r="O245" i="26"/>
  <c r="O244" i="26"/>
  <c r="O243" i="26"/>
  <c r="O242" i="26"/>
  <c r="O241" i="26"/>
  <c r="O240" i="26"/>
  <c r="O239" i="26"/>
  <c r="O238" i="26"/>
  <c r="O237" i="26"/>
  <c r="O236" i="26"/>
  <c r="O235" i="26"/>
  <c r="O234" i="26"/>
  <c r="O233" i="26"/>
  <c r="O232" i="26"/>
  <c r="O231" i="26"/>
  <c r="O230" i="26"/>
  <c r="O229" i="26"/>
  <c r="O228" i="26"/>
  <c r="O227" i="26"/>
  <c r="O226" i="26"/>
  <c r="O225" i="26"/>
  <c r="O224" i="26"/>
  <c r="O223" i="26"/>
  <c r="O222" i="26"/>
  <c r="O221" i="26"/>
  <c r="O220" i="26"/>
  <c r="O219" i="26"/>
  <c r="O218" i="26"/>
  <c r="O217" i="26"/>
  <c r="O216" i="26"/>
  <c r="O215" i="26"/>
  <c r="O214" i="26"/>
  <c r="O213" i="26"/>
  <c r="O212" i="26"/>
  <c r="O211" i="26"/>
  <c r="O210" i="26"/>
  <c r="O209" i="26"/>
  <c r="O208" i="26"/>
  <c r="O207" i="26"/>
  <c r="O206" i="26"/>
  <c r="O205" i="26"/>
  <c r="O204" i="26"/>
  <c r="O203" i="26"/>
  <c r="O202" i="26"/>
  <c r="O201" i="26"/>
  <c r="O200" i="26"/>
  <c r="O199" i="26"/>
  <c r="O198" i="26"/>
  <c r="O197" i="26"/>
  <c r="O196" i="26"/>
  <c r="O195" i="26"/>
  <c r="O194" i="26"/>
  <c r="O193" i="26"/>
  <c r="O192" i="26"/>
  <c r="O191" i="26"/>
  <c r="O190" i="26"/>
  <c r="O189" i="26"/>
  <c r="O188" i="26"/>
  <c r="O187" i="26"/>
  <c r="O186" i="26"/>
  <c r="O185" i="26"/>
  <c r="O184" i="26"/>
  <c r="O183" i="26"/>
  <c r="O182" i="26"/>
  <c r="O181" i="26"/>
  <c r="O180" i="26"/>
  <c r="O179" i="26"/>
  <c r="O178" i="26"/>
  <c r="O177" i="26"/>
  <c r="O176" i="26"/>
  <c r="O175" i="26"/>
  <c r="O174" i="26"/>
  <c r="O173" i="26"/>
  <c r="O172" i="26"/>
  <c r="O171" i="26"/>
  <c r="O170" i="26"/>
  <c r="O169" i="26"/>
  <c r="O168" i="26"/>
  <c r="O167" i="26"/>
  <c r="O166" i="26"/>
  <c r="O165" i="26"/>
  <c r="O164" i="26"/>
  <c r="O163" i="26"/>
  <c r="O162" i="26"/>
  <c r="O161" i="26"/>
  <c r="O160" i="26"/>
  <c r="O159" i="26"/>
  <c r="O158" i="26"/>
  <c r="O157" i="26"/>
  <c r="O156" i="26"/>
  <c r="O155" i="26"/>
  <c r="O154" i="26"/>
  <c r="O153" i="26"/>
  <c r="O152" i="26"/>
  <c r="O151" i="26"/>
  <c r="O150" i="26"/>
  <c r="O149" i="26"/>
  <c r="O148" i="26"/>
  <c r="O147" i="26"/>
  <c r="O146" i="26"/>
  <c r="O145" i="26"/>
  <c r="O144" i="26"/>
  <c r="O143" i="26"/>
  <c r="O142" i="26"/>
  <c r="O141" i="26"/>
  <c r="O140" i="26"/>
  <c r="O139" i="26"/>
  <c r="O138" i="26"/>
  <c r="O137" i="26"/>
  <c r="O136" i="26"/>
  <c r="O135" i="26"/>
  <c r="O134" i="26"/>
  <c r="O133" i="26"/>
  <c r="O132" i="26"/>
  <c r="O131" i="26"/>
  <c r="O130" i="26"/>
  <c r="O129" i="26"/>
  <c r="O128" i="26"/>
  <c r="O127" i="26"/>
  <c r="O126" i="26"/>
  <c r="O125" i="26"/>
  <c r="O124" i="26"/>
  <c r="O123" i="26"/>
  <c r="O122" i="26"/>
  <c r="O121" i="26"/>
  <c r="O120" i="26"/>
  <c r="O119" i="26"/>
  <c r="O118" i="26"/>
  <c r="O117" i="26"/>
  <c r="O116" i="26"/>
  <c r="O115" i="26"/>
  <c r="O114" i="26"/>
  <c r="O113" i="26"/>
  <c r="O112" i="26"/>
  <c r="O111" i="26"/>
  <c r="O110" i="26"/>
  <c r="O109" i="26"/>
  <c r="O108" i="26"/>
  <c r="O107" i="26"/>
  <c r="O106" i="26"/>
  <c r="O105" i="26"/>
  <c r="O104" i="26"/>
  <c r="O103" i="26"/>
  <c r="O102" i="26"/>
  <c r="O101" i="26"/>
  <c r="O100" i="26"/>
  <c r="O99" i="26"/>
  <c r="O98" i="26"/>
  <c r="O97" i="26"/>
  <c r="O96" i="26"/>
  <c r="O95" i="26"/>
  <c r="O94" i="26"/>
  <c r="O93" i="26"/>
  <c r="O92" i="26"/>
  <c r="O91" i="26"/>
  <c r="O90" i="26"/>
  <c r="O89" i="26"/>
  <c r="O88" i="26"/>
  <c r="O87" i="26"/>
  <c r="O86" i="26"/>
  <c r="O85" i="26"/>
  <c r="O84" i="26"/>
  <c r="O83" i="26"/>
  <c r="O82" i="26"/>
  <c r="O81" i="26"/>
  <c r="O80" i="26"/>
  <c r="O79" i="26"/>
  <c r="O78" i="26"/>
  <c r="O77" i="26"/>
  <c r="O76" i="26"/>
  <c r="O75" i="26"/>
  <c r="O74" i="26"/>
  <c r="O73" i="26"/>
  <c r="O72" i="26"/>
  <c r="O71" i="26"/>
  <c r="O70" i="26"/>
  <c r="O69" i="26"/>
  <c r="O68" i="26"/>
  <c r="O67" i="26"/>
  <c r="O66" i="26"/>
  <c r="O65" i="26"/>
  <c r="O64" i="26"/>
  <c r="O63" i="26"/>
  <c r="O62" i="26"/>
  <c r="O61" i="26"/>
  <c r="O60" i="26"/>
  <c r="O59" i="26"/>
  <c r="O58" i="26"/>
  <c r="O57" i="26"/>
  <c r="O56" i="26"/>
  <c r="O55" i="26"/>
  <c r="O54" i="26"/>
  <c r="O53" i="26"/>
  <c r="O52" i="26"/>
  <c r="O51" i="26"/>
  <c r="O50" i="26"/>
  <c r="O49" i="26"/>
  <c r="O48" i="26"/>
  <c r="O47" i="26"/>
  <c r="O46" i="26"/>
  <c r="O45" i="26"/>
  <c r="O44" i="26"/>
  <c r="O43" i="26"/>
  <c r="O42" i="26"/>
  <c r="O41" i="26"/>
  <c r="O40" i="26"/>
  <c r="O39" i="26"/>
  <c r="O38" i="26"/>
  <c r="O37" i="26"/>
  <c r="O36" i="26"/>
  <c r="O35" i="26"/>
  <c r="O34" i="26"/>
  <c r="O33" i="26"/>
  <c r="O32" i="26"/>
  <c r="O31" i="26"/>
  <c r="O30" i="26"/>
  <c r="O29" i="26"/>
  <c r="O28" i="26"/>
  <c r="O27" i="26"/>
  <c r="O26" i="26"/>
  <c r="O25" i="26"/>
  <c r="O24" i="26"/>
  <c r="O23" i="26"/>
  <c r="O22" i="26"/>
  <c r="O21" i="26"/>
  <c r="O20" i="26"/>
  <c r="O19" i="26"/>
  <c r="O18" i="26"/>
  <c r="O17" i="26"/>
  <c r="O16" i="26"/>
  <c r="O15" i="26"/>
  <c r="O14" i="26"/>
  <c r="O13" i="26"/>
  <c r="O12" i="26"/>
  <c r="O11" i="26"/>
  <c r="V510" i="14"/>
  <c r="V509" i="14"/>
  <c r="V508" i="14"/>
  <c r="V507" i="14"/>
  <c r="V506" i="14"/>
  <c r="V505" i="14"/>
  <c r="V504" i="14"/>
  <c r="V503" i="14"/>
  <c r="V502" i="14"/>
  <c r="V501" i="14"/>
  <c r="V500" i="14"/>
  <c r="V499" i="14"/>
  <c r="V498" i="14"/>
  <c r="V497" i="14"/>
  <c r="V496" i="14"/>
  <c r="V495" i="14"/>
  <c r="V494" i="14"/>
  <c r="V493" i="14"/>
  <c r="V492" i="14"/>
  <c r="V491" i="14"/>
  <c r="V490" i="14"/>
  <c r="V489" i="14"/>
  <c r="V488" i="14"/>
  <c r="V487" i="14"/>
  <c r="V486" i="14"/>
  <c r="V485" i="14"/>
  <c r="V484" i="14"/>
  <c r="V483" i="14"/>
  <c r="V482" i="14"/>
  <c r="V481" i="14"/>
  <c r="V480" i="14"/>
  <c r="V479" i="14"/>
  <c r="V478" i="14"/>
  <c r="V477" i="14"/>
  <c r="V476" i="14"/>
  <c r="V475" i="14"/>
  <c r="V474" i="14"/>
  <c r="V473" i="14"/>
  <c r="V472" i="14"/>
  <c r="V471" i="14"/>
  <c r="V470" i="14"/>
  <c r="V469" i="14"/>
  <c r="V468" i="14"/>
  <c r="V467" i="14"/>
  <c r="V466" i="14"/>
  <c r="V465" i="14"/>
  <c r="V464" i="14"/>
  <c r="V463" i="14"/>
  <c r="V462" i="14"/>
  <c r="V461" i="14"/>
  <c r="V460" i="14"/>
  <c r="V459" i="14"/>
  <c r="V458" i="14"/>
  <c r="V457" i="14"/>
  <c r="V456" i="14"/>
  <c r="V455" i="14"/>
  <c r="V454" i="14"/>
  <c r="V453" i="14"/>
  <c r="V452" i="14"/>
  <c r="V451" i="14"/>
  <c r="V450" i="14"/>
  <c r="V449" i="14"/>
  <c r="V448" i="14"/>
  <c r="V447" i="14"/>
  <c r="V446" i="14"/>
  <c r="V445" i="14"/>
  <c r="V444" i="14"/>
  <c r="V443" i="14"/>
  <c r="V442" i="14"/>
  <c r="V441" i="14"/>
  <c r="V440" i="14"/>
  <c r="V439" i="14"/>
  <c r="V438" i="14"/>
  <c r="V437" i="14"/>
  <c r="V436" i="14"/>
  <c r="V435" i="14"/>
  <c r="V434" i="14"/>
  <c r="V433" i="14"/>
  <c r="V432" i="14"/>
  <c r="V431" i="14"/>
  <c r="V430" i="14"/>
  <c r="V429" i="14"/>
  <c r="V428" i="14"/>
  <c r="V427" i="14"/>
  <c r="V426" i="14"/>
  <c r="V425" i="14"/>
  <c r="V424" i="14"/>
  <c r="V423" i="14"/>
  <c r="V422" i="14"/>
  <c r="V421" i="14"/>
  <c r="V420" i="14"/>
  <c r="V419" i="14"/>
  <c r="V418" i="14"/>
  <c r="V417" i="14"/>
  <c r="V416" i="14"/>
  <c r="V415" i="14"/>
  <c r="V414" i="14"/>
  <c r="V413" i="14"/>
  <c r="V412" i="14"/>
  <c r="V411" i="14"/>
  <c r="V410" i="14"/>
  <c r="V409" i="14"/>
  <c r="V408" i="14"/>
  <c r="V407" i="14"/>
  <c r="V406" i="14"/>
  <c r="V405" i="14"/>
  <c r="V404" i="14"/>
  <c r="V403" i="14"/>
  <c r="V402" i="14"/>
  <c r="V401" i="14"/>
  <c r="V400" i="14"/>
  <c r="V399" i="14"/>
  <c r="V398" i="14"/>
  <c r="V397" i="14"/>
  <c r="V396" i="14"/>
  <c r="V395" i="14"/>
  <c r="V394" i="14"/>
  <c r="V393" i="14"/>
  <c r="V392" i="14"/>
  <c r="V391" i="14"/>
  <c r="V390" i="14"/>
  <c r="V389" i="14"/>
  <c r="V388" i="14"/>
  <c r="V387" i="14"/>
  <c r="V386" i="14"/>
  <c r="V385" i="14"/>
  <c r="V384" i="14"/>
  <c r="V383" i="14"/>
  <c r="V382" i="14"/>
  <c r="V381" i="14"/>
  <c r="V380" i="14"/>
  <c r="V379" i="14"/>
  <c r="V378" i="14"/>
  <c r="V377" i="14"/>
  <c r="V376" i="14"/>
  <c r="V375" i="14"/>
  <c r="V374" i="14"/>
  <c r="V373" i="14"/>
  <c r="V372" i="14"/>
  <c r="V371" i="14"/>
  <c r="V370" i="14"/>
  <c r="V369" i="14"/>
  <c r="V368" i="14"/>
  <c r="V367" i="14"/>
  <c r="V366" i="14"/>
  <c r="V365" i="14"/>
  <c r="V364" i="14"/>
  <c r="V363" i="14"/>
  <c r="V362" i="14"/>
  <c r="V361" i="14"/>
  <c r="V360" i="14"/>
  <c r="V359" i="14"/>
  <c r="V358" i="14"/>
  <c r="V357" i="14"/>
  <c r="V356" i="14"/>
  <c r="V355" i="14"/>
  <c r="V354" i="14"/>
  <c r="V353" i="14"/>
  <c r="V352" i="14"/>
  <c r="V351" i="14"/>
  <c r="V350" i="14"/>
  <c r="V349" i="14"/>
  <c r="V348" i="14"/>
  <c r="V347" i="14"/>
  <c r="V346" i="14"/>
  <c r="V345" i="14"/>
  <c r="V344" i="14"/>
  <c r="V343" i="14"/>
  <c r="V342" i="14"/>
  <c r="V341" i="14"/>
  <c r="V340" i="14"/>
  <c r="V339" i="14"/>
  <c r="V338" i="14"/>
  <c r="V337" i="14"/>
  <c r="V336" i="14"/>
  <c r="V335" i="14"/>
  <c r="V334" i="14"/>
  <c r="V333" i="14"/>
  <c r="V332" i="14"/>
  <c r="V331" i="14"/>
  <c r="V330" i="14"/>
  <c r="V329" i="14"/>
  <c r="V328" i="14"/>
  <c r="V327" i="14"/>
  <c r="V326" i="14"/>
  <c r="V325" i="14"/>
  <c r="V324" i="14"/>
  <c r="V323" i="14"/>
  <c r="V322" i="14"/>
  <c r="V321" i="14"/>
  <c r="V320" i="14"/>
  <c r="V319" i="14"/>
  <c r="V318" i="14"/>
  <c r="V317" i="14"/>
  <c r="V316" i="14"/>
  <c r="V315" i="14"/>
  <c r="V314" i="14"/>
  <c r="V313" i="14"/>
  <c r="V312" i="14"/>
  <c r="V311" i="14"/>
  <c r="V310" i="14"/>
  <c r="V309" i="14"/>
  <c r="V308" i="14"/>
  <c r="V307" i="14"/>
  <c r="V306" i="14"/>
  <c r="V305" i="14"/>
  <c r="V304" i="14"/>
  <c r="V303" i="14"/>
  <c r="V302" i="14"/>
  <c r="V301" i="14"/>
  <c r="V300" i="14"/>
  <c r="V299" i="14"/>
  <c r="V298" i="14"/>
  <c r="V297" i="14"/>
  <c r="V296" i="14"/>
  <c r="V295" i="14"/>
  <c r="V294" i="14"/>
  <c r="V293" i="14"/>
  <c r="V292" i="14"/>
  <c r="V291" i="14"/>
  <c r="V290" i="14"/>
  <c r="V289" i="14"/>
  <c r="V288" i="14"/>
  <c r="V287" i="14"/>
  <c r="V286" i="14"/>
  <c r="V285" i="14"/>
  <c r="V284" i="14"/>
  <c r="V283" i="14"/>
  <c r="V282" i="14"/>
  <c r="V281" i="14"/>
  <c r="V280" i="14"/>
  <c r="V279" i="14"/>
  <c r="V278" i="14"/>
  <c r="V277" i="14"/>
  <c r="V276" i="14"/>
  <c r="V275" i="14"/>
  <c r="V274" i="14"/>
  <c r="V273" i="14"/>
  <c r="V272" i="14"/>
  <c r="V271" i="14"/>
  <c r="V270" i="14"/>
  <c r="V269" i="14"/>
  <c r="V268" i="14"/>
  <c r="V267" i="14"/>
  <c r="V266" i="14"/>
  <c r="V265" i="14"/>
  <c r="V264" i="14"/>
  <c r="V263" i="14"/>
  <c r="V262" i="14"/>
  <c r="V261" i="14"/>
  <c r="V260" i="14"/>
  <c r="V259" i="14"/>
  <c r="V258" i="14"/>
  <c r="V257" i="14"/>
  <c r="V256" i="14"/>
  <c r="V255" i="14"/>
  <c r="V254" i="14"/>
  <c r="V253" i="14"/>
  <c r="V252" i="14"/>
  <c r="V251" i="14"/>
  <c r="V250" i="14"/>
  <c r="V249" i="14"/>
  <c r="V248" i="14"/>
  <c r="V247" i="14"/>
  <c r="V246" i="14"/>
  <c r="V245" i="14"/>
  <c r="V244" i="14"/>
  <c r="V243" i="14"/>
  <c r="V242" i="14"/>
  <c r="V241" i="14"/>
  <c r="V240" i="14"/>
  <c r="V239" i="14"/>
  <c r="V238" i="14"/>
  <c r="V237" i="14"/>
  <c r="V236" i="14"/>
  <c r="V235" i="14"/>
  <c r="V234" i="14"/>
  <c r="V233" i="14"/>
  <c r="V232" i="14"/>
  <c r="V231" i="14"/>
  <c r="V230" i="14"/>
  <c r="V229" i="14"/>
  <c r="V228" i="14"/>
  <c r="V227" i="14"/>
  <c r="V226" i="14"/>
  <c r="V225" i="14"/>
  <c r="V224" i="14"/>
  <c r="V223" i="14"/>
  <c r="V222" i="14"/>
  <c r="V221" i="14"/>
  <c r="V220" i="14"/>
  <c r="V219" i="14"/>
  <c r="V218" i="14"/>
  <c r="V217" i="14"/>
  <c r="V216" i="14"/>
  <c r="V215" i="14"/>
  <c r="V214" i="14"/>
  <c r="V213" i="14"/>
  <c r="V212" i="14"/>
  <c r="V211" i="14"/>
  <c r="V210" i="14"/>
  <c r="V209" i="14"/>
  <c r="V208" i="14"/>
  <c r="V207" i="14"/>
  <c r="V206" i="14"/>
  <c r="V205" i="14"/>
  <c r="V204" i="14"/>
  <c r="V203" i="14"/>
  <c r="V202" i="14"/>
  <c r="V201" i="14"/>
  <c r="V200" i="14"/>
  <c r="V199" i="14"/>
  <c r="V198" i="14"/>
  <c r="V197" i="14"/>
  <c r="V196" i="14"/>
  <c r="V195" i="14"/>
  <c r="V194" i="14"/>
  <c r="V193" i="14"/>
  <c r="V192" i="14"/>
  <c r="V191" i="14"/>
  <c r="V190" i="14"/>
  <c r="V189" i="14"/>
  <c r="V188" i="14"/>
  <c r="V187" i="14"/>
  <c r="V186" i="14"/>
  <c r="V185" i="14"/>
  <c r="V184" i="14"/>
  <c r="V183" i="14"/>
  <c r="V182" i="14"/>
  <c r="V181" i="14"/>
  <c r="V180" i="14"/>
  <c r="V179" i="14"/>
  <c r="V178" i="14"/>
  <c r="V177" i="14"/>
  <c r="V176" i="14"/>
  <c r="V175" i="14"/>
  <c r="V174" i="14"/>
  <c r="V173" i="14"/>
  <c r="V172" i="14"/>
  <c r="V171" i="14"/>
  <c r="V170" i="14"/>
  <c r="V169" i="14"/>
  <c r="V168" i="14"/>
  <c r="V167" i="14"/>
  <c r="V166" i="14"/>
  <c r="V165" i="14"/>
  <c r="V164" i="14"/>
  <c r="V163" i="14"/>
  <c r="V162" i="14"/>
  <c r="V161" i="14"/>
  <c r="V160" i="14"/>
  <c r="V159" i="14"/>
  <c r="V158" i="14"/>
  <c r="V157" i="14"/>
  <c r="V156" i="14"/>
  <c r="V155" i="14"/>
  <c r="V154" i="14"/>
  <c r="V153" i="14"/>
  <c r="V152" i="14"/>
  <c r="V151" i="14"/>
  <c r="V150" i="14"/>
  <c r="V149" i="14"/>
  <c r="V148" i="14"/>
  <c r="V147" i="14"/>
  <c r="V146" i="14"/>
  <c r="V145" i="14"/>
  <c r="V144" i="14"/>
  <c r="V143" i="14"/>
  <c r="V142" i="14"/>
  <c r="V141" i="14"/>
  <c r="V140" i="14"/>
  <c r="V139" i="14"/>
  <c r="V138" i="14"/>
  <c r="V137" i="14"/>
  <c r="V136" i="14"/>
  <c r="V135" i="14"/>
  <c r="V134" i="14"/>
  <c r="V133" i="14"/>
  <c r="V132" i="14"/>
  <c r="V131" i="14"/>
  <c r="V130" i="14"/>
  <c r="V129" i="14"/>
  <c r="V128" i="14"/>
  <c r="V127" i="14"/>
  <c r="V126" i="14"/>
  <c r="V125" i="14"/>
  <c r="V124" i="14"/>
  <c r="V123" i="14"/>
  <c r="V122" i="14"/>
  <c r="V121" i="14"/>
  <c r="V120" i="14"/>
  <c r="V119" i="14"/>
  <c r="V118" i="14"/>
  <c r="V117" i="14"/>
  <c r="V116" i="14"/>
  <c r="V115" i="14"/>
  <c r="V114" i="14"/>
  <c r="V113" i="14"/>
  <c r="V112" i="14"/>
  <c r="V111" i="14"/>
  <c r="V110" i="14"/>
  <c r="V109" i="14"/>
  <c r="V108" i="14"/>
  <c r="V107" i="14"/>
  <c r="V106" i="14"/>
  <c r="V105" i="14"/>
  <c r="V104" i="14"/>
  <c r="V103" i="14"/>
  <c r="V102" i="14"/>
  <c r="V101" i="14"/>
  <c r="V100" i="14"/>
  <c r="V99" i="14"/>
  <c r="V98" i="14"/>
  <c r="V97" i="14"/>
  <c r="V96" i="14"/>
  <c r="V95" i="14"/>
  <c r="V94" i="14"/>
  <c r="V93" i="14"/>
  <c r="V92" i="14"/>
  <c r="V91" i="14"/>
  <c r="V90" i="14"/>
  <c r="V89" i="14"/>
  <c r="V88" i="14"/>
  <c r="V87" i="14"/>
  <c r="V86" i="14"/>
  <c r="V85" i="14"/>
  <c r="V84" i="14"/>
  <c r="V83" i="14"/>
  <c r="V82" i="14"/>
  <c r="V81" i="14"/>
  <c r="V80" i="14"/>
  <c r="V79" i="14"/>
  <c r="V78" i="14"/>
  <c r="V77" i="14"/>
  <c r="V76" i="14"/>
  <c r="V75" i="14"/>
  <c r="V74" i="14"/>
  <c r="V73" i="14"/>
  <c r="V72" i="14"/>
  <c r="V71" i="14"/>
  <c r="V70" i="14"/>
  <c r="V69" i="14"/>
  <c r="V68" i="14"/>
  <c r="V67" i="14"/>
  <c r="V66" i="14"/>
  <c r="V65" i="14"/>
  <c r="V64" i="14"/>
  <c r="V63" i="14"/>
  <c r="V62" i="14"/>
  <c r="V61" i="14"/>
  <c r="V60" i="14"/>
  <c r="V59" i="14"/>
  <c r="V58" i="14"/>
  <c r="V57" i="14"/>
  <c r="V56" i="14"/>
  <c r="V55" i="14"/>
  <c r="V54" i="14"/>
  <c r="V53" i="14"/>
  <c r="V52" i="14"/>
  <c r="V51" i="14"/>
  <c r="V50" i="14"/>
  <c r="V49" i="14"/>
  <c r="V48" i="14"/>
  <c r="V47" i="14"/>
  <c r="V46" i="14"/>
  <c r="V45" i="14"/>
  <c r="V44" i="14"/>
  <c r="V43" i="14"/>
  <c r="V42" i="14"/>
  <c r="V41" i="14"/>
  <c r="V40" i="14"/>
  <c r="V39" i="14"/>
  <c r="V38" i="14"/>
  <c r="V37" i="14"/>
  <c r="V36" i="14"/>
  <c r="V35" i="14"/>
  <c r="V34" i="14"/>
  <c r="V33" i="14"/>
  <c r="V32" i="14"/>
  <c r="V31" i="14"/>
  <c r="V30" i="14"/>
  <c r="V29" i="14"/>
  <c r="V28" i="14"/>
  <c r="V27" i="14"/>
  <c r="V26" i="14"/>
  <c r="V25" i="14"/>
  <c r="V24" i="14"/>
  <c r="V23" i="14"/>
  <c r="V22" i="14"/>
  <c r="V21" i="14"/>
  <c r="V20" i="14"/>
  <c r="V19" i="14"/>
  <c r="V18" i="14"/>
  <c r="V17" i="14"/>
  <c r="V16" i="14"/>
  <c r="V15" i="14"/>
  <c r="V14" i="14"/>
  <c r="V13" i="14"/>
  <c r="V12" i="14"/>
  <c r="V11" i="14"/>
  <c r="T510" i="14"/>
  <c r="T509" i="14"/>
  <c r="T508" i="14"/>
  <c r="T507" i="14"/>
  <c r="T506" i="14"/>
  <c r="T505" i="14"/>
  <c r="T504" i="14"/>
  <c r="T503" i="14"/>
  <c r="T502" i="14"/>
  <c r="T501" i="14"/>
  <c r="T500" i="14"/>
  <c r="T499" i="14"/>
  <c r="T498" i="14"/>
  <c r="T497" i="14"/>
  <c r="T496" i="14"/>
  <c r="T495" i="14"/>
  <c r="T494" i="14"/>
  <c r="T493" i="14"/>
  <c r="T492" i="14"/>
  <c r="T491" i="14"/>
  <c r="T490" i="14"/>
  <c r="T489" i="14"/>
  <c r="T488" i="14"/>
  <c r="T487" i="14"/>
  <c r="T486" i="14"/>
  <c r="T485" i="14"/>
  <c r="T484" i="14"/>
  <c r="T483" i="14"/>
  <c r="T482" i="14"/>
  <c r="T481" i="14"/>
  <c r="T480" i="14"/>
  <c r="T479" i="14"/>
  <c r="T478" i="14"/>
  <c r="T477" i="14"/>
  <c r="T476" i="14"/>
  <c r="T475" i="14"/>
  <c r="T474" i="14"/>
  <c r="T473" i="14"/>
  <c r="T472" i="14"/>
  <c r="T471" i="14"/>
  <c r="T470" i="14"/>
  <c r="T469" i="14"/>
  <c r="T468" i="14"/>
  <c r="T467" i="14"/>
  <c r="T466" i="14"/>
  <c r="T465" i="14"/>
  <c r="T464" i="14"/>
  <c r="T463" i="14"/>
  <c r="T462" i="14"/>
  <c r="T461" i="14"/>
  <c r="T460" i="14"/>
  <c r="T459" i="14"/>
  <c r="T458" i="14"/>
  <c r="T457" i="14"/>
  <c r="T456" i="14"/>
  <c r="T455" i="14"/>
  <c r="T454" i="14"/>
  <c r="T453" i="14"/>
  <c r="T452" i="14"/>
  <c r="T451" i="14"/>
  <c r="T450" i="14"/>
  <c r="T449" i="14"/>
  <c r="T448" i="14"/>
  <c r="T447" i="14"/>
  <c r="T446" i="14"/>
  <c r="T445" i="14"/>
  <c r="T444" i="14"/>
  <c r="T443" i="14"/>
  <c r="T442" i="14"/>
  <c r="T441" i="14"/>
  <c r="T440" i="14"/>
  <c r="T439" i="14"/>
  <c r="T438" i="14"/>
  <c r="T437" i="14"/>
  <c r="T436" i="14"/>
  <c r="T435" i="14"/>
  <c r="T434" i="14"/>
  <c r="T433" i="14"/>
  <c r="T432" i="14"/>
  <c r="T431" i="14"/>
  <c r="T430" i="14"/>
  <c r="T429" i="14"/>
  <c r="T428" i="14"/>
  <c r="T427" i="14"/>
  <c r="T426" i="14"/>
  <c r="T425" i="14"/>
  <c r="T424" i="14"/>
  <c r="T423" i="14"/>
  <c r="T422" i="14"/>
  <c r="T421" i="14"/>
  <c r="T420" i="14"/>
  <c r="T419" i="14"/>
  <c r="T418" i="14"/>
  <c r="T417" i="14"/>
  <c r="T416" i="14"/>
  <c r="T415" i="14"/>
  <c r="T414" i="14"/>
  <c r="T413" i="14"/>
  <c r="T412" i="14"/>
  <c r="T411" i="14"/>
  <c r="T410" i="14"/>
  <c r="T409" i="14"/>
  <c r="T408" i="14"/>
  <c r="T407" i="14"/>
  <c r="T406" i="14"/>
  <c r="T405" i="14"/>
  <c r="T404" i="14"/>
  <c r="T403" i="14"/>
  <c r="T402" i="14"/>
  <c r="T401" i="14"/>
  <c r="T400" i="14"/>
  <c r="T399" i="14"/>
  <c r="T398" i="14"/>
  <c r="T397" i="14"/>
  <c r="T396" i="14"/>
  <c r="T395" i="14"/>
  <c r="T394" i="14"/>
  <c r="T393" i="14"/>
  <c r="T392" i="14"/>
  <c r="T391" i="14"/>
  <c r="T390" i="14"/>
  <c r="T389" i="14"/>
  <c r="T388" i="14"/>
  <c r="T387" i="14"/>
  <c r="T386" i="14"/>
  <c r="T385" i="14"/>
  <c r="T384" i="14"/>
  <c r="T383" i="14"/>
  <c r="T382" i="14"/>
  <c r="T381" i="14"/>
  <c r="T380" i="14"/>
  <c r="T379" i="14"/>
  <c r="T378" i="14"/>
  <c r="T377" i="14"/>
  <c r="T376" i="14"/>
  <c r="T375" i="14"/>
  <c r="T374" i="14"/>
  <c r="T373" i="14"/>
  <c r="T372" i="14"/>
  <c r="T371" i="14"/>
  <c r="T370" i="14"/>
  <c r="T369" i="14"/>
  <c r="T368" i="14"/>
  <c r="T367" i="14"/>
  <c r="T366" i="14"/>
  <c r="T365" i="14"/>
  <c r="T364" i="14"/>
  <c r="T363" i="14"/>
  <c r="T362" i="14"/>
  <c r="T361" i="14"/>
  <c r="T360" i="14"/>
  <c r="T359" i="14"/>
  <c r="T358" i="14"/>
  <c r="T357" i="14"/>
  <c r="T356" i="14"/>
  <c r="T355" i="14"/>
  <c r="T354" i="14"/>
  <c r="T353" i="14"/>
  <c r="T352" i="14"/>
  <c r="T351" i="14"/>
  <c r="T350" i="14"/>
  <c r="T349" i="14"/>
  <c r="T348" i="14"/>
  <c r="T347" i="14"/>
  <c r="T346" i="14"/>
  <c r="T345" i="14"/>
  <c r="T344" i="14"/>
  <c r="T343" i="14"/>
  <c r="T342" i="14"/>
  <c r="T341" i="14"/>
  <c r="T340" i="14"/>
  <c r="T339" i="14"/>
  <c r="T338" i="14"/>
  <c r="T337" i="14"/>
  <c r="T336" i="14"/>
  <c r="T335" i="14"/>
  <c r="T334" i="14"/>
  <c r="T333" i="14"/>
  <c r="T332" i="14"/>
  <c r="T331" i="14"/>
  <c r="T330" i="14"/>
  <c r="T329" i="14"/>
  <c r="T328" i="14"/>
  <c r="T327" i="14"/>
  <c r="T326" i="14"/>
  <c r="T325" i="14"/>
  <c r="T324" i="14"/>
  <c r="T323" i="14"/>
  <c r="T322" i="14"/>
  <c r="T321" i="14"/>
  <c r="T320" i="14"/>
  <c r="T319" i="14"/>
  <c r="T318" i="14"/>
  <c r="T317" i="14"/>
  <c r="T316" i="14"/>
  <c r="T315" i="14"/>
  <c r="T314" i="14"/>
  <c r="T313" i="14"/>
  <c r="T312" i="14"/>
  <c r="T311" i="14"/>
  <c r="T310" i="14"/>
  <c r="T309" i="14"/>
  <c r="T308" i="14"/>
  <c r="T307" i="14"/>
  <c r="T306" i="14"/>
  <c r="T305" i="14"/>
  <c r="T304" i="14"/>
  <c r="T303" i="14"/>
  <c r="T302" i="14"/>
  <c r="T301" i="14"/>
  <c r="T300" i="14"/>
  <c r="T299" i="14"/>
  <c r="T298" i="14"/>
  <c r="T297" i="14"/>
  <c r="T296" i="14"/>
  <c r="T295" i="14"/>
  <c r="T294" i="14"/>
  <c r="T293" i="14"/>
  <c r="T292" i="14"/>
  <c r="T291" i="14"/>
  <c r="T290" i="14"/>
  <c r="T289" i="14"/>
  <c r="T288" i="14"/>
  <c r="T287" i="14"/>
  <c r="T286" i="14"/>
  <c r="T285" i="14"/>
  <c r="T284" i="14"/>
  <c r="T283" i="14"/>
  <c r="T282" i="14"/>
  <c r="T281" i="14"/>
  <c r="T280" i="14"/>
  <c r="T279" i="14"/>
  <c r="T278" i="14"/>
  <c r="T277" i="14"/>
  <c r="T276" i="14"/>
  <c r="T275" i="14"/>
  <c r="T274" i="14"/>
  <c r="T273" i="14"/>
  <c r="T272" i="14"/>
  <c r="T271" i="14"/>
  <c r="T270" i="14"/>
  <c r="T269" i="14"/>
  <c r="T268" i="14"/>
  <c r="T267" i="14"/>
  <c r="T266" i="14"/>
  <c r="T265" i="14"/>
  <c r="T264" i="14"/>
  <c r="T263" i="14"/>
  <c r="T262" i="14"/>
  <c r="T261" i="14"/>
  <c r="T260" i="14"/>
  <c r="T259" i="14"/>
  <c r="T258" i="14"/>
  <c r="T257" i="14"/>
  <c r="T256" i="14"/>
  <c r="T255" i="14"/>
  <c r="T254" i="14"/>
  <c r="T253" i="14"/>
  <c r="T252" i="14"/>
  <c r="T251" i="14"/>
  <c r="T250" i="14"/>
  <c r="T249" i="14"/>
  <c r="T248" i="14"/>
  <c r="T247" i="14"/>
  <c r="T246" i="14"/>
  <c r="T245" i="14"/>
  <c r="T244" i="14"/>
  <c r="T243" i="14"/>
  <c r="T242" i="14"/>
  <c r="T241" i="14"/>
  <c r="T240" i="14"/>
  <c r="T239" i="14"/>
  <c r="T238" i="14"/>
  <c r="T237" i="14"/>
  <c r="T236" i="14"/>
  <c r="T235" i="14"/>
  <c r="T234" i="14"/>
  <c r="T233" i="14"/>
  <c r="T232" i="14"/>
  <c r="T231" i="14"/>
  <c r="T230" i="14"/>
  <c r="T229" i="14"/>
  <c r="T228" i="14"/>
  <c r="T227" i="14"/>
  <c r="T226" i="14"/>
  <c r="T225" i="14"/>
  <c r="T224" i="14"/>
  <c r="T223" i="14"/>
  <c r="T222" i="14"/>
  <c r="T221" i="14"/>
  <c r="T220" i="14"/>
  <c r="T219" i="14"/>
  <c r="T218" i="14"/>
  <c r="T217" i="14"/>
  <c r="T216" i="14"/>
  <c r="T215" i="14"/>
  <c r="T214" i="14"/>
  <c r="T213" i="14"/>
  <c r="T212" i="14"/>
  <c r="T211" i="14"/>
  <c r="T210" i="14"/>
  <c r="T209" i="14"/>
  <c r="T208" i="14"/>
  <c r="T207" i="14"/>
  <c r="T206" i="14"/>
  <c r="T205" i="14"/>
  <c r="T204" i="14"/>
  <c r="T203" i="14"/>
  <c r="T202" i="14"/>
  <c r="T201" i="14"/>
  <c r="T200" i="14"/>
  <c r="T199" i="14"/>
  <c r="T198" i="14"/>
  <c r="T197" i="14"/>
  <c r="T196" i="14"/>
  <c r="T195" i="14"/>
  <c r="T194" i="14"/>
  <c r="T193" i="14"/>
  <c r="T192" i="14"/>
  <c r="T191" i="14"/>
  <c r="T190" i="14"/>
  <c r="T189" i="14"/>
  <c r="T188" i="14"/>
  <c r="T187" i="14"/>
  <c r="T186" i="14"/>
  <c r="T185" i="14"/>
  <c r="T184" i="14"/>
  <c r="T183" i="14"/>
  <c r="T182" i="14"/>
  <c r="T181" i="14"/>
  <c r="T180" i="14"/>
  <c r="T179" i="14"/>
  <c r="T178" i="14"/>
  <c r="T177" i="14"/>
  <c r="T176" i="14"/>
  <c r="T175" i="14"/>
  <c r="T174" i="14"/>
  <c r="T173" i="14"/>
  <c r="T172" i="14"/>
  <c r="T171" i="14"/>
  <c r="T170" i="14"/>
  <c r="T169" i="14"/>
  <c r="T168" i="14"/>
  <c r="T167" i="14"/>
  <c r="T166" i="14"/>
  <c r="T165" i="14"/>
  <c r="T164" i="14"/>
  <c r="T163" i="14"/>
  <c r="T162" i="14"/>
  <c r="T161" i="14"/>
  <c r="T160" i="14"/>
  <c r="T159" i="14"/>
  <c r="T158" i="14"/>
  <c r="T157" i="14"/>
  <c r="T156" i="14"/>
  <c r="T155" i="14"/>
  <c r="T154" i="14"/>
  <c r="T153" i="14"/>
  <c r="T152" i="14"/>
  <c r="T151" i="14"/>
  <c r="T150" i="14"/>
  <c r="T149" i="14"/>
  <c r="T148" i="14"/>
  <c r="T147" i="14"/>
  <c r="T146" i="14"/>
  <c r="T145" i="14"/>
  <c r="T144" i="14"/>
  <c r="T143" i="14"/>
  <c r="T142" i="14"/>
  <c r="T141" i="14"/>
  <c r="T140" i="14"/>
  <c r="T139" i="14"/>
  <c r="T138" i="14"/>
  <c r="T137" i="14"/>
  <c r="T136" i="14"/>
  <c r="T135" i="14"/>
  <c r="T134" i="14"/>
  <c r="T133" i="14"/>
  <c r="T132" i="14"/>
  <c r="T131" i="14"/>
  <c r="T130" i="14"/>
  <c r="T129" i="14"/>
  <c r="T128" i="14"/>
  <c r="T127" i="14"/>
  <c r="T126" i="14"/>
  <c r="T125" i="14"/>
  <c r="T124" i="14"/>
  <c r="T123" i="14"/>
  <c r="T122" i="14"/>
  <c r="T121" i="14"/>
  <c r="T120" i="14"/>
  <c r="T119" i="14"/>
  <c r="T118" i="14"/>
  <c r="T117" i="14"/>
  <c r="T116" i="14"/>
  <c r="T115" i="14"/>
  <c r="T114" i="14"/>
  <c r="T113" i="14"/>
  <c r="T112" i="14"/>
  <c r="T111" i="14"/>
  <c r="T110" i="14"/>
  <c r="T109" i="14"/>
  <c r="T108" i="14"/>
  <c r="T107" i="14"/>
  <c r="T106" i="14"/>
  <c r="T105" i="14"/>
  <c r="T104" i="14"/>
  <c r="T103" i="14"/>
  <c r="T102" i="14"/>
  <c r="T101" i="14"/>
  <c r="T100" i="14"/>
  <c r="T99" i="14"/>
  <c r="T98" i="14"/>
  <c r="T97" i="14"/>
  <c r="T96" i="14"/>
  <c r="T95" i="14"/>
  <c r="T94" i="14"/>
  <c r="T93" i="14"/>
  <c r="T92" i="14"/>
  <c r="T91" i="14"/>
  <c r="T90" i="14"/>
  <c r="T89" i="14"/>
  <c r="T88" i="14"/>
  <c r="T87" i="14"/>
  <c r="T86" i="14"/>
  <c r="T85" i="14"/>
  <c r="T84" i="14"/>
  <c r="T83" i="14"/>
  <c r="T82" i="14"/>
  <c r="T81" i="14"/>
  <c r="T80" i="14"/>
  <c r="T79" i="14"/>
  <c r="T78" i="14"/>
  <c r="T77" i="14"/>
  <c r="T76" i="14"/>
  <c r="T75" i="14"/>
  <c r="T74" i="14"/>
  <c r="T73" i="14"/>
  <c r="T72" i="14"/>
  <c r="T71" i="14"/>
  <c r="T70" i="14"/>
  <c r="T69" i="14"/>
  <c r="T68" i="14"/>
  <c r="T67" i="14"/>
  <c r="T66" i="14"/>
  <c r="T65" i="14"/>
  <c r="T64" i="14"/>
  <c r="T63" i="14"/>
  <c r="T62" i="14"/>
  <c r="T61" i="14"/>
  <c r="T60" i="14"/>
  <c r="T59" i="14"/>
  <c r="T58" i="14"/>
  <c r="T57" i="14"/>
  <c r="T56" i="14"/>
  <c r="T55" i="14"/>
  <c r="T54" i="14"/>
  <c r="T53" i="14"/>
  <c r="T52" i="14"/>
  <c r="T51" i="14"/>
  <c r="T50" i="14"/>
  <c r="T49" i="14"/>
  <c r="T48" i="14"/>
  <c r="T47" i="14"/>
  <c r="T46" i="14"/>
  <c r="T45" i="14"/>
  <c r="T44" i="14"/>
  <c r="T43" i="14"/>
  <c r="T42" i="14"/>
  <c r="T41" i="14"/>
  <c r="T40" i="14"/>
  <c r="T39" i="14"/>
  <c r="T38" i="14"/>
  <c r="T37" i="14"/>
  <c r="T36" i="14"/>
  <c r="T35" i="14"/>
  <c r="T34" i="14"/>
  <c r="T33" i="14"/>
  <c r="T32" i="14"/>
  <c r="T31" i="14"/>
  <c r="T30" i="14"/>
  <c r="T29" i="14"/>
  <c r="T28" i="14"/>
  <c r="T27" i="14"/>
  <c r="T26" i="14"/>
  <c r="T25" i="14"/>
  <c r="T24" i="14"/>
  <c r="T23" i="14"/>
  <c r="T22" i="14"/>
  <c r="T21" i="14"/>
  <c r="T20" i="14"/>
  <c r="T19" i="14"/>
  <c r="T18" i="14"/>
  <c r="T17" i="14"/>
  <c r="T16" i="14"/>
  <c r="T15" i="14"/>
  <c r="T14" i="14"/>
  <c r="T13" i="14"/>
  <c r="T12" i="14"/>
  <c r="T11" i="14"/>
  <c r="R510" i="14"/>
  <c r="R509" i="14"/>
  <c r="R508" i="14"/>
  <c r="R507" i="14"/>
  <c r="R506" i="14"/>
  <c r="R505" i="14"/>
  <c r="R504" i="14"/>
  <c r="R503" i="14"/>
  <c r="R502" i="14"/>
  <c r="R501" i="14"/>
  <c r="R500" i="14"/>
  <c r="R499" i="14"/>
  <c r="R498" i="14"/>
  <c r="R497" i="14"/>
  <c r="R496" i="14"/>
  <c r="R495" i="14"/>
  <c r="R494" i="14"/>
  <c r="R493" i="14"/>
  <c r="R492" i="14"/>
  <c r="R491" i="14"/>
  <c r="R490" i="14"/>
  <c r="R489" i="14"/>
  <c r="R488" i="14"/>
  <c r="R487" i="14"/>
  <c r="R486" i="14"/>
  <c r="R485" i="14"/>
  <c r="R484" i="14"/>
  <c r="R483" i="14"/>
  <c r="R482" i="14"/>
  <c r="R481" i="14"/>
  <c r="R480" i="14"/>
  <c r="R479" i="14"/>
  <c r="R478" i="14"/>
  <c r="R477" i="14"/>
  <c r="R476" i="14"/>
  <c r="R475" i="14"/>
  <c r="R474" i="14"/>
  <c r="R473" i="14"/>
  <c r="R472" i="14"/>
  <c r="R471" i="14"/>
  <c r="R470" i="14"/>
  <c r="R469" i="14"/>
  <c r="R468" i="14"/>
  <c r="R467" i="14"/>
  <c r="R466" i="14"/>
  <c r="R465" i="14"/>
  <c r="R464" i="14"/>
  <c r="R463" i="14"/>
  <c r="R462" i="14"/>
  <c r="R461" i="14"/>
  <c r="R460" i="14"/>
  <c r="R459" i="14"/>
  <c r="R458" i="14"/>
  <c r="R457" i="14"/>
  <c r="R456" i="14"/>
  <c r="R455" i="14"/>
  <c r="R454" i="14"/>
  <c r="R453" i="14"/>
  <c r="R452" i="14"/>
  <c r="R451" i="14"/>
  <c r="R450" i="14"/>
  <c r="R449" i="14"/>
  <c r="R448" i="14"/>
  <c r="R447" i="14"/>
  <c r="R446" i="14"/>
  <c r="R445" i="14"/>
  <c r="R444" i="14"/>
  <c r="R443" i="14"/>
  <c r="R442" i="14"/>
  <c r="R441" i="14"/>
  <c r="R440" i="14"/>
  <c r="R439" i="14"/>
  <c r="R438" i="14"/>
  <c r="R437" i="14"/>
  <c r="R436" i="14"/>
  <c r="R435" i="14"/>
  <c r="R434" i="14"/>
  <c r="R433" i="14"/>
  <c r="R432" i="14"/>
  <c r="R431" i="14"/>
  <c r="R430" i="14"/>
  <c r="R429" i="14"/>
  <c r="R428" i="14"/>
  <c r="R427" i="14"/>
  <c r="R426" i="14"/>
  <c r="R425" i="14"/>
  <c r="R424" i="14"/>
  <c r="R423" i="14"/>
  <c r="R422" i="14"/>
  <c r="R421" i="14"/>
  <c r="R420" i="14"/>
  <c r="R419" i="14"/>
  <c r="R418" i="14"/>
  <c r="R417" i="14"/>
  <c r="R416" i="14"/>
  <c r="R415" i="14"/>
  <c r="R414" i="14"/>
  <c r="R413" i="14"/>
  <c r="R412" i="14"/>
  <c r="R411" i="14"/>
  <c r="R410" i="14"/>
  <c r="R409" i="14"/>
  <c r="R408" i="14"/>
  <c r="R407" i="14"/>
  <c r="R406" i="14"/>
  <c r="R405" i="14"/>
  <c r="R404" i="14"/>
  <c r="R403" i="14"/>
  <c r="R402" i="14"/>
  <c r="R401" i="14"/>
  <c r="R400" i="14"/>
  <c r="R399" i="14"/>
  <c r="R398" i="14"/>
  <c r="R397" i="14"/>
  <c r="R396" i="14"/>
  <c r="R395" i="14"/>
  <c r="R394" i="14"/>
  <c r="R393" i="14"/>
  <c r="R392" i="14"/>
  <c r="R391" i="14"/>
  <c r="R390" i="14"/>
  <c r="R389" i="14"/>
  <c r="R388" i="14"/>
  <c r="R387" i="14"/>
  <c r="R386" i="14"/>
  <c r="R385" i="14"/>
  <c r="R384" i="14"/>
  <c r="R383" i="14"/>
  <c r="R382" i="14"/>
  <c r="R381" i="14"/>
  <c r="R380" i="14"/>
  <c r="R379" i="14"/>
  <c r="R378" i="14"/>
  <c r="R377" i="14"/>
  <c r="R376" i="14"/>
  <c r="R375" i="14"/>
  <c r="R374" i="14"/>
  <c r="R373" i="14"/>
  <c r="R372" i="14"/>
  <c r="R371" i="14"/>
  <c r="R370" i="14"/>
  <c r="R369" i="14"/>
  <c r="R368" i="14"/>
  <c r="R367" i="14"/>
  <c r="R366" i="14"/>
  <c r="R365" i="14"/>
  <c r="R364" i="14"/>
  <c r="R363" i="14"/>
  <c r="R362" i="14"/>
  <c r="R361" i="14"/>
  <c r="R360" i="14"/>
  <c r="R359" i="14"/>
  <c r="R358" i="14"/>
  <c r="R357" i="14"/>
  <c r="R356" i="14"/>
  <c r="R355" i="14"/>
  <c r="R354" i="14"/>
  <c r="R353" i="14"/>
  <c r="R352" i="14"/>
  <c r="R351" i="14"/>
  <c r="R350" i="14"/>
  <c r="R349" i="14"/>
  <c r="R348" i="14"/>
  <c r="R347" i="14"/>
  <c r="R346" i="14"/>
  <c r="R345" i="14"/>
  <c r="R344" i="14"/>
  <c r="R343" i="14"/>
  <c r="R342" i="14"/>
  <c r="R341" i="14"/>
  <c r="R340" i="14"/>
  <c r="R339" i="14"/>
  <c r="R338" i="14"/>
  <c r="R337" i="14"/>
  <c r="R336" i="14"/>
  <c r="R335" i="14"/>
  <c r="R334" i="14"/>
  <c r="R333" i="14"/>
  <c r="R332" i="14"/>
  <c r="R331" i="14"/>
  <c r="R330" i="14"/>
  <c r="R329" i="14"/>
  <c r="R328" i="14"/>
  <c r="R327" i="14"/>
  <c r="R326" i="14"/>
  <c r="R325" i="14"/>
  <c r="R324" i="14"/>
  <c r="R323" i="14"/>
  <c r="R322" i="14"/>
  <c r="R321" i="14"/>
  <c r="R320" i="14"/>
  <c r="R319" i="14"/>
  <c r="R318" i="14"/>
  <c r="R317" i="14"/>
  <c r="R316" i="14"/>
  <c r="R315" i="14"/>
  <c r="R314" i="14"/>
  <c r="R313" i="14"/>
  <c r="R312" i="14"/>
  <c r="R311" i="14"/>
  <c r="R310" i="14"/>
  <c r="R309" i="14"/>
  <c r="R308" i="14"/>
  <c r="R307" i="14"/>
  <c r="R306" i="14"/>
  <c r="R305" i="14"/>
  <c r="R304" i="14"/>
  <c r="R303" i="14"/>
  <c r="R302" i="14"/>
  <c r="R301" i="14"/>
  <c r="R300" i="14"/>
  <c r="R299" i="14"/>
  <c r="R298" i="14"/>
  <c r="R297" i="14"/>
  <c r="R296" i="14"/>
  <c r="R295" i="14"/>
  <c r="R294" i="14"/>
  <c r="R293" i="14"/>
  <c r="R292" i="14"/>
  <c r="R291" i="14"/>
  <c r="R290" i="14"/>
  <c r="R289" i="14"/>
  <c r="R288" i="14"/>
  <c r="R287" i="14"/>
  <c r="R286" i="14"/>
  <c r="R285" i="14"/>
  <c r="R284" i="14"/>
  <c r="R283" i="14"/>
  <c r="R282" i="14"/>
  <c r="R281" i="14"/>
  <c r="R280" i="14"/>
  <c r="R279" i="14"/>
  <c r="R278" i="14"/>
  <c r="R277" i="14"/>
  <c r="R276" i="14"/>
  <c r="R275" i="14"/>
  <c r="R274" i="14"/>
  <c r="R273" i="14"/>
  <c r="R272" i="14"/>
  <c r="R271" i="14"/>
  <c r="R270" i="14"/>
  <c r="R269" i="14"/>
  <c r="R268" i="14"/>
  <c r="R267" i="14"/>
  <c r="R266" i="14"/>
  <c r="R265" i="14"/>
  <c r="R264" i="14"/>
  <c r="R263" i="14"/>
  <c r="R262" i="14"/>
  <c r="R261" i="14"/>
  <c r="R260" i="14"/>
  <c r="R259" i="14"/>
  <c r="R258" i="14"/>
  <c r="R257" i="14"/>
  <c r="R256" i="14"/>
  <c r="R255" i="14"/>
  <c r="R254" i="14"/>
  <c r="R253" i="14"/>
  <c r="R252" i="14"/>
  <c r="R251" i="14"/>
  <c r="R250" i="14"/>
  <c r="R249" i="14"/>
  <c r="R248" i="14"/>
  <c r="R247" i="14"/>
  <c r="R246" i="14"/>
  <c r="R245" i="14"/>
  <c r="R244" i="14"/>
  <c r="R243" i="14"/>
  <c r="R242" i="14"/>
  <c r="R241" i="14"/>
  <c r="R240" i="14"/>
  <c r="R239" i="14"/>
  <c r="R238" i="14"/>
  <c r="R237" i="14"/>
  <c r="R236" i="14"/>
  <c r="R235" i="14"/>
  <c r="R234" i="14"/>
  <c r="R233" i="14"/>
  <c r="R232" i="14"/>
  <c r="R231" i="14"/>
  <c r="R230" i="14"/>
  <c r="R229" i="14"/>
  <c r="R228" i="14"/>
  <c r="R227" i="14"/>
  <c r="R226" i="14"/>
  <c r="R225" i="14"/>
  <c r="R224" i="14"/>
  <c r="R223" i="14"/>
  <c r="R222" i="14"/>
  <c r="R221" i="14"/>
  <c r="R220" i="14"/>
  <c r="R219" i="14"/>
  <c r="R218" i="14"/>
  <c r="R217" i="14"/>
  <c r="R216" i="14"/>
  <c r="R215" i="14"/>
  <c r="R214" i="14"/>
  <c r="R213" i="14"/>
  <c r="R212" i="14"/>
  <c r="R211" i="14"/>
  <c r="R210" i="14"/>
  <c r="R209" i="14"/>
  <c r="R208" i="14"/>
  <c r="R207" i="14"/>
  <c r="R206" i="14"/>
  <c r="R205" i="14"/>
  <c r="R204" i="14"/>
  <c r="R203" i="14"/>
  <c r="R202" i="14"/>
  <c r="R201" i="14"/>
  <c r="R200" i="14"/>
  <c r="R199" i="14"/>
  <c r="R198" i="14"/>
  <c r="R197" i="14"/>
  <c r="R196" i="14"/>
  <c r="R195" i="14"/>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R154" i="14"/>
  <c r="R153" i="14"/>
  <c r="R152" i="14"/>
  <c r="R151" i="14"/>
  <c r="R150" i="14"/>
  <c r="R149" i="14"/>
  <c r="R148" i="14"/>
  <c r="R147" i="14"/>
  <c r="R146" i="14"/>
  <c r="R145" i="14"/>
  <c r="R144" i="14"/>
  <c r="R143" i="14"/>
  <c r="R142" i="14"/>
  <c r="R141" i="14"/>
  <c r="R140" i="14"/>
  <c r="R139" i="14"/>
  <c r="R138" i="14"/>
  <c r="R137" i="14"/>
  <c r="R136" i="14"/>
  <c r="R135" i="14"/>
  <c r="R134" i="14"/>
  <c r="R133" i="14"/>
  <c r="R132" i="14"/>
  <c r="R131" i="14"/>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R90" i="14"/>
  <c r="R89" i="14"/>
  <c r="R88" i="14"/>
  <c r="R87" i="14"/>
  <c r="R86" i="14"/>
  <c r="R85" i="14"/>
  <c r="R84" i="14"/>
  <c r="R83" i="14"/>
  <c r="R82" i="14"/>
  <c r="R81" i="14"/>
  <c r="R80" i="14"/>
  <c r="R79" i="14"/>
  <c r="R78" i="14"/>
  <c r="R77" i="14"/>
  <c r="R76" i="14"/>
  <c r="R75" i="14"/>
  <c r="R74" i="14"/>
  <c r="R73" i="14"/>
  <c r="R72" i="14"/>
  <c r="R71" i="14"/>
  <c r="R70" i="14"/>
  <c r="R69" i="14"/>
  <c r="R68" i="14"/>
  <c r="R67" i="14"/>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V510" i="24"/>
  <c r="V509" i="24"/>
  <c r="V508" i="24"/>
  <c r="V507" i="24"/>
  <c r="V506" i="24"/>
  <c r="V505" i="24"/>
  <c r="V504" i="24"/>
  <c r="V503" i="24"/>
  <c r="V502" i="24"/>
  <c r="V501" i="24"/>
  <c r="V500" i="24"/>
  <c r="V499" i="24"/>
  <c r="V498" i="24"/>
  <c r="V497" i="24"/>
  <c r="V496" i="24"/>
  <c r="V495" i="24"/>
  <c r="V494" i="24"/>
  <c r="V493" i="24"/>
  <c r="V492" i="24"/>
  <c r="V491" i="24"/>
  <c r="V490" i="24"/>
  <c r="V489" i="24"/>
  <c r="V488" i="24"/>
  <c r="V487" i="24"/>
  <c r="V486" i="24"/>
  <c r="V485" i="24"/>
  <c r="V484" i="24"/>
  <c r="V483" i="24"/>
  <c r="V482" i="24"/>
  <c r="V481" i="24"/>
  <c r="V480" i="24"/>
  <c r="V479" i="24"/>
  <c r="V478" i="24"/>
  <c r="V477" i="24"/>
  <c r="V476" i="24"/>
  <c r="V475" i="24"/>
  <c r="V474" i="24"/>
  <c r="V473" i="24"/>
  <c r="V472" i="24"/>
  <c r="V471" i="24"/>
  <c r="V470" i="24"/>
  <c r="V469" i="24"/>
  <c r="V468" i="24"/>
  <c r="V467" i="24"/>
  <c r="V466" i="24"/>
  <c r="V465" i="24"/>
  <c r="V464" i="24"/>
  <c r="V463" i="24"/>
  <c r="V462" i="24"/>
  <c r="V461" i="24"/>
  <c r="V460" i="24"/>
  <c r="V459" i="24"/>
  <c r="V458" i="24"/>
  <c r="V457" i="24"/>
  <c r="V456" i="24"/>
  <c r="V455" i="24"/>
  <c r="V454" i="24"/>
  <c r="V453" i="24"/>
  <c r="V452" i="24"/>
  <c r="V451" i="24"/>
  <c r="V450" i="24"/>
  <c r="V449" i="24"/>
  <c r="V448" i="24"/>
  <c r="V447" i="24"/>
  <c r="V446" i="24"/>
  <c r="V445" i="24"/>
  <c r="V444" i="24"/>
  <c r="V443" i="24"/>
  <c r="V442" i="24"/>
  <c r="V441" i="24"/>
  <c r="V440" i="24"/>
  <c r="V439" i="24"/>
  <c r="V438" i="24"/>
  <c r="V437" i="24"/>
  <c r="V436" i="24"/>
  <c r="V435" i="24"/>
  <c r="V434" i="24"/>
  <c r="V433" i="24"/>
  <c r="V432" i="24"/>
  <c r="V431" i="24"/>
  <c r="V430" i="24"/>
  <c r="V429" i="24"/>
  <c r="V428" i="24"/>
  <c r="V427" i="24"/>
  <c r="V426" i="24"/>
  <c r="V425" i="24"/>
  <c r="V424" i="24"/>
  <c r="V423" i="24"/>
  <c r="V422" i="24"/>
  <c r="V421" i="24"/>
  <c r="V420" i="24"/>
  <c r="V419" i="24"/>
  <c r="V418" i="24"/>
  <c r="V417" i="24"/>
  <c r="V416" i="24"/>
  <c r="V415" i="24"/>
  <c r="V414" i="24"/>
  <c r="V413" i="24"/>
  <c r="V412" i="24"/>
  <c r="V411" i="24"/>
  <c r="V410" i="24"/>
  <c r="V409" i="24"/>
  <c r="V408" i="24"/>
  <c r="V407" i="24"/>
  <c r="V406" i="24"/>
  <c r="V405" i="24"/>
  <c r="V404" i="24"/>
  <c r="V403" i="24"/>
  <c r="V402" i="24"/>
  <c r="V401" i="24"/>
  <c r="V400" i="24"/>
  <c r="V399" i="24"/>
  <c r="V398" i="24"/>
  <c r="V397" i="24"/>
  <c r="V396" i="24"/>
  <c r="V395" i="24"/>
  <c r="V394" i="24"/>
  <c r="V393" i="24"/>
  <c r="V392" i="24"/>
  <c r="V391" i="24"/>
  <c r="V390" i="24"/>
  <c r="V389" i="24"/>
  <c r="V388" i="24"/>
  <c r="V387" i="24"/>
  <c r="V386" i="24"/>
  <c r="V385" i="24"/>
  <c r="V384" i="24"/>
  <c r="V383" i="24"/>
  <c r="V382" i="24"/>
  <c r="V381" i="24"/>
  <c r="V380" i="24"/>
  <c r="V379" i="24"/>
  <c r="V378" i="24"/>
  <c r="V377" i="24"/>
  <c r="V376" i="24"/>
  <c r="V375" i="24"/>
  <c r="V374" i="24"/>
  <c r="V373" i="24"/>
  <c r="V372" i="24"/>
  <c r="V371" i="24"/>
  <c r="V370" i="24"/>
  <c r="V369" i="24"/>
  <c r="V368" i="24"/>
  <c r="V367" i="24"/>
  <c r="V366" i="24"/>
  <c r="V365" i="24"/>
  <c r="V364" i="24"/>
  <c r="V363" i="24"/>
  <c r="V362" i="24"/>
  <c r="V361" i="24"/>
  <c r="V360" i="24"/>
  <c r="V359" i="24"/>
  <c r="V358" i="24"/>
  <c r="V357" i="24"/>
  <c r="V356" i="24"/>
  <c r="V355" i="24"/>
  <c r="V354" i="24"/>
  <c r="V353" i="24"/>
  <c r="V352" i="24"/>
  <c r="V351" i="24"/>
  <c r="V350" i="24"/>
  <c r="V349" i="24"/>
  <c r="V348" i="24"/>
  <c r="V347" i="24"/>
  <c r="V346" i="24"/>
  <c r="V345" i="24"/>
  <c r="V344" i="24"/>
  <c r="V343" i="24"/>
  <c r="V342" i="24"/>
  <c r="V341" i="24"/>
  <c r="V340" i="24"/>
  <c r="V339" i="24"/>
  <c r="V338" i="24"/>
  <c r="V337" i="24"/>
  <c r="V336" i="24"/>
  <c r="V335" i="24"/>
  <c r="V334" i="24"/>
  <c r="V333" i="24"/>
  <c r="V332" i="24"/>
  <c r="V331" i="24"/>
  <c r="V330" i="24"/>
  <c r="V329" i="24"/>
  <c r="V328" i="24"/>
  <c r="V327" i="24"/>
  <c r="V326" i="24"/>
  <c r="V325" i="24"/>
  <c r="V324" i="24"/>
  <c r="V323" i="24"/>
  <c r="V322" i="24"/>
  <c r="V321" i="24"/>
  <c r="V320" i="24"/>
  <c r="V319" i="24"/>
  <c r="V318" i="24"/>
  <c r="V317" i="24"/>
  <c r="V316" i="24"/>
  <c r="V315" i="24"/>
  <c r="V314" i="24"/>
  <c r="V313" i="24"/>
  <c r="V312" i="24"/>
  <c r="V311" i="24"/>
  <c r="V310" i="24"/>
  <c r="V309" i="24"/>
  <c r="V308" i="24"/>
  <c r="V307" i="24"/>
  <c r="V306" i="24"/>
  <c r="V305" i="24"/>
  <c r="V304" i="24"/>
  <c r="V303" i="24"/>
  <c r="V302" i="24"/>
  <c r="V301" i="24"/>
  <c r="V300" i="24"/>
  <c r="V299" i="24"/>
  <c r="V298" i="24"/>
  <c r="V297" i="24"/>
  <c r="V296" i="24"/>
  <c r="V295" i="24"/>
  <c r="V294" i="24"/>
  <c r="V293" i="24"/>
  <c r="V292" i="24"/>
  <c r="V291" i="24"/>
  <c r="V290" i="24"/>
  <c r="V289" i="24"/>
  <c r="V288" i="24"/>
  <c r="V287" i="24"/>
  <c r="V286" i="24"/>
  <c r="V285" i="24"/>
  <c r="V284" i="24"/>
  <c r="V283" i="24"/>
  <c r="V282" i="24"/>
  <c r="V281" i="24"/>
  <c r="V280" i="24"/>
  <c r="V279" i="24"/>
  <c r="V278" i="24"/>
  <c r="V277" i="24"/>
  <c r="V276" i="24"/>
  <c r="V275" i="24"/>
  <c r="V274" i="24"/>
  <c r="V273" i="24"/>
  <c r="V272" i="24"/>
  <c r="V271" i="24"/>
  <c r="V270" i="24"/>
  <c r="V269" i="24"/>
  <c r="V268" i="24"/>
  <c r="V267" i="24"/>
  <c r="V266" i="24"/>
  <c r="V265" i="24"/>
  <c r="V264" i="24"/>
  <c r="V263" i="24"/>
  <c r="V262" i="24"/>
  <c r="V261" i="24"/>
  <c r="V260" i="24"/>
  <c r="V259" i="24"/>
  <c r="V258" i="24"/>
  <c r="V257" i="24"/>
  <c r="V256" i="24"/>
  <c r="V255" i="24"/>
  <c r="V254" i="24"/>
  <c r="V253" i="24"/>
  <c r="V252" i="24"/>
  <c r="V251" i="24"/>
  <c r="V250" i="24"/>
  <c r="V249" i="24"/>
  <c r="V248" i="24"/>
  <c r="V247" i="24"/>
  <c r="V246" i="24"/>
  <c r="V245" i="24"/>
  <c r="V244" i="24"/>
  <c r="V243" i="24"/>
  <c r="V242" i="24"/>
  <c r="V241" i="24"/>
  <c r="V240" i="24"/>
  <c r="V239" i="24"/>
  <c r="V238" i="24"/>
  <c r="V237" i="24"/>
  <c r="V236" i="24"/>
  <c r="V235" i="24"/>
  <c r="V234" i="24"/>
  <c r="V233" i="24"/>
  <c r="V232" i="24"/>
  <c r="V231" i="24"/>
  <c r="V230" i="24"/>
  <c r="V229" i="24"/>
  <c r="V228" i="24"/>
  <c r="V227" i="24"/>
  <c r="V226" i="24"/>
  <c r="V225" i="24"/>
  <c r="V224" i="24"/>
  <c r="V223" i="24"/>
  <c r="V222" i="24"/>
  <c r="V221" i="24"/>
  <c r="V220" i="24"/>
  <c r="V219" i="24"/>
  <c r="V218" i="24"/>
  <c r="V217" i="24"/>
  <c r="V216" i="24"/>
  <c r="V215" i="24"/>
  <c r="V214" i="24"/>
  <c r="V213" i="24"/>
  <c r="V212" i="24"/>
  <c r="V211" i="24"/>
  <c r="V210" i="24"/>
  <c r="V209" i="24"/>
  <c r="V208" i="24"/>
  <c r="V207" i="24"/>
  <c r="V206" i="24"/>
  <c r="V205" i="24"/>
  <c r="V204" i="24"/>
  <c r="V203" i="24"/>
  <c r="V202" i="24"/>
  <c r="V201" i="24"/>
  <c r="V200" i="24"/>
  <c r="V199" i="24"/>
  <c r="V198" i="24"/>
  <c r="V197" i="24"/>
  <c r="V196" i="24"/>
  <c r="V195" i="24"/>
  <c r="V194" i="24"/>
  <c r="V193" i="24"/>
  <c r="V192" i="24"/>
  <c r="V191" i="24"/>
  <c r="V190" i="24"/>
  <c r="V189" i="24"/>
  <c r="V188" i="24"/>
  <c r="V187" i="24"/>
  <c r="V186" i="24"/>
  <c r="V185" i="24"/>
  <c r="V184" i="24"/>
  <c r="V183" i="24"/>
  <c r="V182" i="24"/>
  <c r="V181" i="24"/>
  <c r="V180" i="24"/>
  <c r="V179" i="24"/>
  <c r="V178" i="24"/>
  <c r="V177" i="24"/>
  <c r="V176" i="24"/>
  <c r="V175" i="24"/>
  <c r="V174" i="24"/>
  <c r="V173" i="24"/>
  <c r="V172" i="24"/>
  <c r="V171" i="24"/>
  <c r="V170" i="24"/>
  <c r="V169" i="24"/>
  <c r="V168" i="24"/>
  <c r="V167" i="24"/>
  <c r="V166" i="24"/>
  <c r="V165" i="24"/>
  <c r="V164" i="24"/>
  <c r="V163" i="24"/>
  <c r="V162" i="24"/>
  <c r="V161" i="24"/>
  <c r="V160" i="24"/>
  <c r="V159" i="24"/>
  <c r="V158" i="24"/>
  <c r="V157" i="24"/>
  <c r="V156" i="24"/>
  <c r="V155" i="24"/>
  <c r="V154" i="24"/>
  <c r="V153" i="24"/>
  <c r="V152" i="24"/>
  <c r="V151" i="24"/>
  <c r="V150" i="24"/>
  <c r="V149" i="24"/>
  <c r="V148" i="24"/>
  <c r="V147" i="24"/>
  <c r="V146" i="24"/>
  <c r="V145" i="24"/>
  <c r="V144" i="24"/>
  <c r="V143" i="24"/>
  <c r="V142" i="24"/>
  <c r="V141" i="24"/>
  <c r="V140" i="24"/>
  <c r="V139" i="24"/>
  <c r="V138" i="24"/>
  <c r="V137" i="24"/>
  <c r="V136" i="24"/>
  <c r="V135" i="24"/>
  <c r="V134" i="24"/>
  <c r="V133" i="24"/>
  <c r="V132" i="24"/>
  <c r="V131" i="24"/>
  <c r="V130" i="24"/>
  <c r="V129" i="24"/>
  <c r="V128" i="24"/>
  <c r="V127" i="24"/>
  <c r="V126" i="24"/>
  <c r="V125" i="24"/>
  <c r="V124" i="24"/>
  <c r="V123" i="24"/>
  <c r="V122" i="24"/>
  <c r="V121" i="24"/>
  <c r="V120" i="24"/>
  <c r="V119" i="24"/>
  <c r="V118" i="24"/>
  <c r="V117" i="24"/>
  <c r="V116" i="24"/>
  <c r="V115" i="24"/>
  <c r="V114" i="24"/>
  <c r="V113" i="24"/>
  <c r="V112" i="24"/>
  <c r="V111" i="24"/>
  <c r="V110" i="24"/>
  <c r="V109" i="24"/>
  <c r="V108" i="24"/>
  <c r="V107" i="24"/>
  <c r="V106" i="24"/>
  <c r="V105" i="24"/>
  <c r="V104" i="24"/>
  <c r="V103" i="24"/>
  <c r="V102" i="24"/>
  <c r="V101" i="24"/>
  <c r="V100" i="24"/>
  <c r="V99" i="24"/>
  <c r="V98" i="24"/>
  <c r="V97" i="24"/>
  <c r="V96" i="24"/>
  <c r="V95" i="24"/>
  <c r="V94" i="24"/>
  <c r="V93" i="24"/>
  <c r="V92" i="24"/>
  <c r="V91" i="24"/>
  <c r="V90" i="24"/>
  <c r="V89" i="24"/>
  <c r="V88" i="24"/>
  <c r="V87" i="24"/>
  <c r="V86" i="24"/>
  <c r="V85" i="24"/>
  <c r="V84" i="24"/>
  <c r="V83" i="24"/>
  <c r="V82" i="24"/>
  <c r="V81" i="24"/>
  <c r="V80" i="24"/>
  <c r="V79" i="24"/>
  <c r="V78" i="24"/>
  <c r="V77" i="24"/>
  <c r="V76" i="24"/>
  <c r="V75" i="24"/>
  <c r="V74" i="24"/>
  <c r="V73" i="24"/>
  <c r="V72" i="24"/>
  <c r="V71" i="24"/>
  <c r="V70" i="24"/>
  <c r="V69" i="24"/>
  <c r="V68" i="24"/>
  <c r="V67" i="24"/>
  <c r="V66" i="24"/>
  <c r="V65" i="24"/>
  <c r="V64" i="24"/>
  <c r="V63" i="24"/>
  <c r="V62" i="24"/>
  <c r="V61" i="24"/>
  <c r="V60" i="24"/>
  <c r="V59" i="24"/>
  <c r="V58" i="24"/>
  <c r="V57" i="24"/>
  <c r="V56" i="24"/>
  <c r="V55" i="24"/>
  <c r="V54" i="24"/>
  <c r="V53" i="24"/>
  <c r="V52" i="24"/>
  <c r="V51" i="24"/>
  <c r="V50" i="24"/>
  <c r="V49" i="24"/>
  <c r="V48" i="24"/>
  <c r="V47" i="24"/>
  <c r="V46" i="24"/>
  <c r="V45" i="24"/>
  <c r="V44" i="24"/>
  <c r="V43" i="24"/>
  <c r="V42" i="24"/>
  <c r="V41" i="24"/>
  <c r="V40" i="24"/>
  <c r="V39" i="24"/>
  <c r="V38" i="24"/>
  <c r="V37" i="24"/>
  <c r="V36" i="24"/>
  <c r="V35" i="24"/>
  <c r="V34" i="24"/>
  <c r="V33" i="24"/>
  <c r="V32" i="24"/>
  <c r="V31" i="24"/>
  <c r="V30" i="24"/>
  <c r="V29" i="24"/>
  <c r="V28" i="24"/>
  <c r="V27" i="24"/>
  <c r="V26" i="24"/>
  <c r="V25" i="24"/>
  <c r="V24" i="24"/>
  <c r="V23" i="24"/>
  <c r="V22" i="24"/>
  <c r="V21" i="24"/>
  <c r="V20" i="24"/>
  <c r="V19" i="24"/>
  <c r="V18" i="24"/>
  <c r="V17" i="24"/>
  <c r="V16" i="24"/>
  <c r="V15" i="24"/>
  <c r="V14" i="24"/>
  <c r="V13" i="24"/>
  <c r="V12" i="24"/>
  <c r="V11" i="24"/>
  <c r="T510" i="24"/>
  <c r="T509" i="24"/>
  <c r="T508" i="24"/>
  <c r="T507" i="24"/>
  <c r="T506" i="24"/>
  <c r="T505" i="24"/>
  <c r="T504" i="24"/>
  <c r="T503" i="24"/>
  <c r="T502" i="24"/>
  <c r="T501" i="24"/>
  <c r="T500" i="24"/>
  <c r="T499" i="24"/>
  <c r="T498" i="24"/>
  <c r="T497" i="24"/>
  <c r="T496" i="24"/>
  <c r="T495" i="24"/>
  <c r="T494" i="24"/>
  <c r="T493" i="24"/>
  <c r="T492" i="24"/>
  <c r="T491" i="24"/>
  <c r="T490" i="24"/>
  <c r="T489" i="24"/>
  <c r="T488" i="24"/>
  <c r="T487" i="24"/>
  <c r="T486" i="24"/>
  <c r="T485" i="24"/>
  <c r="T484" i="24"/>
  <c r="T483" i="24"/>
  <c r="T482" i="24"/>
  <c r="T481" i="24"/>
  <c r="T480" i="24"/>
  <c r="T479" i="24"/>
  <c r="T478" i="24"/>
  <c r="T477" i="24"/>
  <c r="T476" i="24"/>
  <c r="T475" i="24"/>
  <c r="T474" i="24"/>
  <c r="T473" i="24"/>
  <c r="T472" i="24"/>
  <c r="T471" i="24"/>
  <c r="T470" i="24"/>
  <c r="T469" i="24"/>
  <c r="T468" i="24"/>
  <c r="T467" i="24"/>
  <c r="T466" i="24"/>
  <c r="T465" i="24"/>
  <c r="T464" i="24"/>
  <c r="T463" i="24"/>
  <c r="T462" i="24"/>
  <c r="T461" i="24"/>
  <c r="T460" i="24"/>
  <c r="T459" i="24"/>
  <c r="T458" i="24"/>
  <c r="T457" i="24"/>
  <c r="T456" i="24"/>
  <c r="T455" i="24"/>
  <c r="T454" i="24"/>
  <c r="T453" i="24"/>
  <c r="T452" i="24"/>
  <c r="T451" i="24"/>
  <c r="T450" i="24"/>
  <c r="T449" i="24"/>
  <c r="T448" i="24"/>
  <c r="T447" i="24"/>
  <c r="T446" i="24"/>
  <c r="T445" i="24"/>
  <c r="T444" i="24"/>
  <c r="T443" i="24"/>
  <c r="T442" i="24"/>
  <c r="T441" i="24"/>
  <c r="T440" i="24"/>
  <c r="T439" i="24"/>
  <c r="T438" i="24"/>
  <c r="T437" i="24"/>
  <c r="T436" i="24"/>
  <c r="T435" i="24"/>
  <c r="T434" i="24"/>
  <c r="T433" i="24"/>
  <c r="T432" i="24"/>
  <c r="T431" i="24"/>
  <c r="T430" i="24"/>
  <c r="T429" i="24"/>
  <c r="T428" i="24"/>
  <c r="T427" i="24"/>
  <c r="T426" i="24"/>
  <c r="T425" i="24"/>
  <c r="T424" i="24"/>
  <c r="T423" i="24"/>
  <c r="T422" i="24"/>
  <c r="T421" i="24"/>
  <c r="T420" i="24"/>
  <c r="T419" i="24"/>
  <c r="T418" i="24"/>
  <c r="T417" i="24"/>
  <c r="T416" i="24"/>
  <c r="T415" i="24"/>
  <c r="T414" i="24"/>
  <c r="T413" i="24"/>
  <c r="T412" i="24"/>
  <c r="T411" i="24"/>
  <c r="T410" i="24"/>
  <c r="T409" i="24"/>
  <c r="T408" i="24"/>
  <c r="T407" i="24"/>
  <c r="T406" i="24"/>
  <c r="T405" i="24"/>
  <c r="T404" i="24"/>
  <c r="T403" i="24"/>
  <c r="T402" i="24"/>
  <c r="T401" i="24"/>
  <c r="T400" i="24"/>
  <c r="T399" i="24"/>
  <c r="T398" i="24"/>
  <c r="T397" i="24"/>
  <c r="T396" i="24"/>
  <c r="T395" i="24"/>
  <c r="T394" i="24"/>
  <c r="T393" i="24"/>
  <c r="T392" i="24"/>
  <c r="T391" i="24"/>
  <c r="T390" i="24"/>
  <c r="T389" i="24"/>
  <c r="T388" i="24"/>
  <c r="T387" i="24"/>
  <c r="T386" i="24"/>
  <c r="T385" i="24"/>
  <c r="T384" i="24"/>
  <c r="T383" i="24"/>
  <c r="T382" i="24"/>
  <c r="T381" i="24"/>
  <c r="T380" i="24"/>
  <c r="T379" i="24"/>
  <c r="T378" i="24"/>
  <c r="T377" i="24"/>
  <c r="T376" i="24"/>
  <c r="T375" i="24"/>
  <c r="T374" i="24"/>
  <c r="T373" i="24"/>
  <c r="T372" i="24"/>
  <c r="T371" i="24"/>
  <c r="T370" i="24"/>
  <c r="T369" i="24"/>
  <c r="T368" i="24"/>
  <c r="T367" i="24"/>
  <c r="T366" i="24"/>
  <c r="T365" i="24"/>
  <c r="T364" i="24"/>
  <c r="T363" i="24"/>
  <c r="T362" i="24"/>
  <c r="T361" i="24"/>
  <c r="T360" i="24"/>
  <c r="T359" i="24"/>
  <c r="T358" i="24"/>
  <c r="T357" i="24"/>
  <c r="T356" i="24"/>
  <c r="T355" i="24"/>
  <c r="T354" i="24"/>
  <c r="T353" i="24"/>
  <c r="T352" i="24"/>
  <c r="T351" i="24"/>
  <c r="T350" i="24"/>
  <c r="T349" i="24"/>
  <c r="T348" i="24"/>
  <c r="T347" i="24"/>
  <c r="T346" i="24"/>
  <c r="T345" i="24"/>
  <c r="T344" i="24"/>
  <c r="T343" i="24"/>
  <c r="T342" i="24"/>
  <c r="T341" i="24"/>
  <c r="T340" i="24"/>
  <c r="T339" i="24"/>
  <c r="T338" i="24"/>
  <c r="T337" i="24"/>
  <c r="T336" i="24"/>
  <c r="T335" i="24"/>
  <c r="T334" i="24"/>
  <c r="T333" i="24"/>
  <c r="T332" i="24"/>
  <c r="T331" i="24"/>
  <c r="T330" i="24"/>
  <c r="T329" i="24"/>
  <c r="T328" i="24"/>
  <c r="T327" i="24"/>
  <c r="T326" i="24"/>
  <c r="T325" i="24"/>
  <c r="T324" i="24"/>
  <c r="T323" i="24"/>
  <c r="T322" i="24"/>
  <c r="T321" i="24"/>
  <c r="T320" i="24"/>
  <c r="T319" i="24"/>
  <c r="T318" i="24"/>
  <c r="T317" i="24"/>
  <c r="T316" i="24"/>
  <c r="T315" i="24"/>
  <c r="T314" i="24"/>
  <c r="T313" i="24"/>
  <c r="T312" i="24"/>
  <c r="T311" i="24"/>
  <c r="T310" i="24"/>
  <c r="T309" i="24"/>
  <c r="T308" i="24"/>
  <c r="T307" i="24"/>
  <c r="T306" i="24"/>
  <c r="T305" i="24"/>
  <c r="T304" i="24"/>
  <c r="T303" i="24"/>
  <c r="T302" i="24"/>
  <c r="T301" i="24"/>
  <c r="T300" i="24"/>
  <c r="T299" i="24"/>
  <c r="T298" i="24"/>
  <c r="T297" i="24"/>
  <c r="T296" i="24"/>
  <c r="T295" i="24"/>
  <c r="T294" i="24"/>
  <c r="T293" i="24"/>
  <c r="T292" i="24"/>
  <c r="T291" i="24"/>
  <c r="T290" i="24"/>
  <c r="T289" i="24"/>
  <c r="T288" i="24"/>
  <c r="T287" i="24"/>
  <c r="T286" i="24"/>
  <c r="T285" i="24"/>
  <c r="T284" i="24"/>
  <c r="T283" i="24"/>
  <c r="T282" i="24"/>
  <c r="T281" i="24"/>
  <c r="T280" i="24"/>
  <c r="T279" i="24"/>
  <c r="T278" i="24"/>
  <c r="T277" i="24"/>
  <c r="T276" i="24"/>
  <c r="T275" i="24"/>
  <c r="T274" i="24"/>
  <c r="T273" i="24"/>
  <c r="T272" i="24"/>
  <c r="T271" i="24"/>
  <c r="T270" i="24"/>
  <c r="T269" i="24"/>
  <c r="T268" i="24"/>
  <c r="T267" i="24"/>
  <c r="T266" i="24"/>
  <c r="T265" i="24"/>
  <c r="T264" i="24"/>
  <c r="T263" i="24"/>
  <c r="T262" i="24"/>
  <c r="T261" i="24"/>
  <c r="T260" i="24"/>
  <c r="T259" i="24"/>
  <c r="T258" i="24"/>
  <c r="T257" i="24"/>
  <c r="T256" i="24"/>
  <c r="T255" i="24"/>
  <c r="T254" i="24"/>
  <c r="T253" i="24"/>
  <c r="T252" i="24"/>
  <c r="T251" i="24"/>
  <c r="T250" i="24"/>
  <c r="T249" i="24"/>
  <c r="T248" i="24"/>
  <c r="T247" i="24"/>
  <c r="T246" i="24"/>
  <c r="T245" i="24"/>
  <c r="T244" i="24"/>
  <c r="T243" i="24"/>
  <c r="T242" i="24"/>
  <c r="T241" i="24"/>
  <c r="T240" i="24"/>
  <c r="T239" i="24"/>
  <c r="T238" i="24"/>
  <c r="T237" i="24"/>
  <c r="T236" i="24"/>
  <c r="T235" i="24"/>
  <c r="T234" i="24"/>
  <c r="T233" i="24"/>
  <c r="T232" i="24"/>
  <c r="T231" i="24"/>
  <c r="T230" i="24"/>
  <c r="T229" i="24"/>
  <c r="T228" i="24"/>
  <c r="T227" i="24"/>
  <c r="T226" i="24"/>
  <c r="T225" i="24"/>
  <c r="T224" i="24"/>
  <c r="T223" i="24"/>
  <c r="T222" i="24"/>
  <c r="T221" i="24"/>
  <c r="T220" i="24"/>
  <c r="T219" i="24"/>
  <c r="T218" i="24"/>
  <c r="T217" i="24"/>
  <c r="T216" i="24"/>
  <c r="T215" i="24"/>
  <c r="T214" i="24"/>
  <c r="T213" i="24"/>
  <c r="T212" i="24"/>
  <c r="T211" i="24"/>
  <c r="T210" i="24"/>
  <c r="T209" i="24"/>
  <c r="T208" i="24"/>
  <c r="T207" i="24"/>
  <c r="T206" i="24"/>
  <c r="T205" i="24"/>
  <c r="T204" i="24"/>
  <c r="T203" i="24"/>
  <c r="T202" i="24"/>
  <c r="T201" i="24"/>
  <c r="T200" i="24"/>
  <c r="T199" i="24"/>
  <c r="T198" i="24"/>
  <c r="T197" i="24"/>
  <c r="T196" i="24"/>
  <c r="T195" i="24"/>
  <c r="T194" i="24"/>
  <c r="T193" i="24"/>
  <c r="T192" i="24"/>
  <c r="T191" i="24"/>
  <c r="T190" i="24"/>
  <c r="T189" i="24"/>
  <c r="T188" i="24"/>
  <c r="T187" i="24"/>
  <c r="T186" i="24"/>
  <c r="T185" i="24"/>
  <c r="T184" i="24"/>
  <c r="T183" i="24"/>
  <c r="T182" i="24"/>
  <c r="T181" i="24"/>
  <c r="T180" i="24"/>
  <c r="T179" i="24"/>
  <c r="T178" i="24"/>
  <c r="T177" i="24"/>
  <c r="T176" i="24"/>
  <c r="T175" i="24"/>
  <c r="T174" i="24"/>
  <c r="T173" i="24"/>
  <c r="T172" i="24"/>
  <c r="T171" i="24"/>
  <c r="T170" i="24"/>
  <c r="T169" i="24"/>
  <c r="T168" i="24"/>
  <c r="T167" i="24"/>
  <c r="T166" i="24"/>
  <c r="T165" i="24"/>
  <c r="T164" i="24"/>
  <c r="T163" i="24"/>
  <c r="T162" i="24"/>
  <c r="T161" i="24"/>
  <c r="T160" i="24"/>
  <c r="T159" i="24"/>
  <c r="T158" i="24"/>
  <c r="T157" i="24"/>
  <c r="T156" i="24"/>
  <c r="T155" i="24"/>
  <c r="T154" i="24"/>
  <c r="T153" i="24"/>
  <c r="T152" i="24"/>
  <c r="T151" i="24"/>
  <c r="T150" i="24"/>
  <c r="T149" i="24"/>
  <c r="T148" i="24"/>
  <c r="T147" i="24"/>
  <c r="T146" i="24"/>
  <c r="T145" i="24"/>
  <c r="T144" i="24"/>
  <c r="T143" i="24"/>
  <c r="T142" i="24"/>
  <c r="T141" i="24"/>
  <c r="T140" i="24"/>
  <c r="T139" i="24"/>
  <c r="T138" i="24"/>
  <c r="T137" i="24"/>
  <c r="T136" i="24"/>
  <c r="T135" i="24"/>
  <c r="T134" i="24"/>
  <c r="T133" i="24"/>
  <c r="T132" i="24"/>
  <c r="T131" i="24"/>
  <c r="T130" i="24"/>
  <c r="T129" i="24"/>
  <c r="T128" i="24"/>
  <c r="T127" i="24"/>
  <c r="T126" i="24"/>
  <c r="T125" i="24"/>
  <c r="T124" i="24"/>
  <c r="T123" i="24"/>
  <c r="T122" i="24"/>
  <c r="T121" i="24"/>
  <c r="T120" i="24"/>
  <c r="T119" i="24"/>
  <c r="T118" i="24"/>
  <c r="T117" i="24"/>
  <c r="T116" i="24"/>
  <c r="T115" i="24"/>
  <c r="T114" i="24"/>
  <c r="T113" i="24"/>
  <c r="T112" i="24"/>
  <c r="T111" i="24"/>
  <c r="T110" i="24"/>
  <c r="T109" i="24"/>
  <c r="T108" i="24"/>
  <c r="T107" i="24"/>
  <c r="T106" i="24"/>
  <c r="T105" i="24"/>
  <c r="T104" i="24"/>
  <c r="T103" i="24"/>
  <c r="T102" i="24"/>
  <c r="T101" i="24"/>
  <c r="T100" i="24"/>
  <c r="T99" i="24"/>
  <c r="T98" i="24"/>
  <c r="T97" i="24"/>
  <c r="T96" i="24"/>
  <c r="T95" i="24"/>
  <c r="T94" i="24"/>
  <c r="T93" i="24"/>
  <c r="T92" i="24"/>
  <c r="T91" i="24"/>
  <c r="T90" i="24"/>
  <c r="T89" i="24"/>
  <c r="T88" i="24"/>
  <c r="T87" i="24"/>
  <c r="T86" i="24"/>
  <c r="T85" i="24"/>
  <c r="T84" i="24"/>
  <c r="T83" i="24"/>
  <c r="T82" i="24"/>
  <c r="T81" i="24"/>
  <c r="T80" i="24"/>
  <c r="T79" i="24"/>
  <c r="T78" i="24"/>
  <c r="T77" i="24"/>
  <c r="T76" i="24"/>
  <c r="T75" i="24"/>
  <c r="T74" i="24"/>
  <c r="T73" i="24"/>
  <c r="T72" i="24"/>
  <c r="T71" i="24"/>
  <c r="T70" i="24"/>
  <c r="T69" i="24"/>
  <c r="T68" i="24"/>
  <c r="T67" i="24"/>
  <c r="T66" i="24"/>
  <c r="T65" i="24"/>
  <c r="T64" i="24"/>
  <c r="T63" i="24"/>
  <c r="T62" i="24"/>
  <c r="T61" i="24"/>
  <c r="T60" i="24"/>
  <c r="T59" i="24"/>
  <c r="T58" i="24"/>
  <c r="T57" i="24"/>
  <c r="T56" i="24"/>
  <c r="T55" i="24"/>
  <c r="T54" i="24"/>
  <c r="T53" i="24"/>
  <c r="T52" i="24"/>
  <c r="T51" i="24"/>
  <c r="T50" i="24"/>
  <c r="T49" i="24"/>
  <c r="T48" i="24"/>
  <c r="T47" i="24"/>
  <c r="T46" i="24"/>
  <c r="T45" i="24"/>
  <c r="T44" i="24"/>
  <c r="T43" i="24"/>
  <c r="T42" i="24"/>
  <c r="T41" i="24"/>
  <c r="T40" i="24"/>
  <c r="T39" i="24"/>
  <c r="T38" i="24"/>
  <c r="T37" i="24"/>
  <c r="T36" i="24"/>
  <c r="T35" i="24"/>
  <c r="T34" i="24"/>
  <c r="T33" i="24"/>
  <c r="T32" i="24"/>
  <c r="T31" i="24"/>
  <c r="T30" i="24"/>
  <c r="T29" i="24"/>
  <c r="T28" i="24"/>
  <c r="T27" i="24"/>
  <c r="T26" i="24"/>
  <c r="T25" i="24"/>
  <c r="T24" i="24"/>
  <c r="T23" i="24"/>
  <c r="T22" i="24"/>
  <c r="T21" i="24"/>
  <c r="T20" i="24"/>
  <c r="T19" i="24"/>
  <c r="T18" i="24"/>
  <c r="T17" i="24"/>
  <c r="T16" i="24"/>
  <c r="T15" i="24"/>
  <c r="T14" i="24"/>
  <c r="T13" i="24"/>
  <c r="T12" i="24"/>
  <c r="T11" i="24"/>
  <c r="R510" i="24"/>
  <c r="R509" i="24"/>
  <c r="R508" i="24"/>
  <c r="R507" i="24"/>
  <c r="R506" i="24"/>
  <c r="R505" i="24"/>
  <c r="R504" i="24"/>
  <c r="R503" i="24"/>
  <c r="R502" i="24"/>
  <c r="R501" i="24"/>
  <c r="R500" i="24"/>
  <c r="R499" i="24"/>
  <c r="R498" i="24"/>
  <c r="R497" i="24"/>
  <c r="R496" i="24"/>
  <c r="R495" i="24"/>
  <c r="R494" i="24"/>
  <c r="R493" i="24"/>
  <c r="R492" i="24"/>
  <c r="R491" i="24"/>
  <c r="R490" i="24"/>
  <c r="R489" i="24"/>
  <c r="R488" i="24"/>
  <c r="R487" i="24"/>
  <c r="R486" i="24"/>
  <c r="R485" i="24"/>
  <c r="R484" i="24"/>
  <c r="R483" i="24"/>
  <c r="R482" i="24"/>
  <c r="R481" i="24"/>
  <c r="R480" i="24"/>
  <c r="R479" i="24"/>
  <c r="R478" i="24"/>
  <c r="R477" i="24"/>
  <c r="R476" i="24"/>
  <c r="R475" i="24"/>
  <c r="R474" i="24"/>
  <c r="R473" i="24"/>
  <c r="R472" i="24"/>
  <c r="R471" i="24"/>
  <c r="R470" i="24"/>
  <c r="R469" i="24"/>
  <c r="R468" i="24"/>
  <c r="R467" i="24"/>
  <c r="R466" i="24"/>
  <c r="R465" i="24"/>
  <c r="R464" i="24"/>
  <c r="R463" i="24"/>
  <c r="R462" i="24"/>
  <c r="R461" i="24"/>
  <c r="R460" i="24"/>
  <c r="R459" i="24"/>
  <c r="R458" i="24"/>
  <c r="R457" i="24"/>
  <c r="R456" i="24"/>
  <c r="R455" i="24"/>
  <c r="R454" i="24"/>
  <c r="R453" i="24"/>
  <c r="R452" i="24"/>
  <c r="R451" i="24"/>
  <c r="R450" i="24"/>
  <c r="R449" i="24"/>
  <c r="R448" i="24"/>
  <c r="R447" i="24"/>
  <c r="R446" i="24"/>
  <c r="R445" i="24"/>
  <c r="R444" i="24"/>
  <c r="R443" i="24"/>
  <c r="R442" i="24"/>
  <c r="R441" i="24"/>
  <c r="R440" i="24"/>
  <c r="R439" i="24"/>
  <c r="R438" i="24"/>
  <c r="R437" i="24"/>
  <c r="R436" i="24"/>
  <c r="R435" i="24"/>
  <c r="R434" i="24"/>
  <c r="R433" i="24"/>
  <c r="R432" i="24"/>
  <c r="R431" i="24"/>
  <c r="R430" i="24"/>
  <c r="R429" i="24"/>
  <c r="R428" i="24"/>
  <c r="R427" i="24"/>
  <c r="R426" i="24"/>
  <c r="R425" i="24"/>
  <c r="R424" i="24"/>
  <c r="R423" i="24"/>
  <c r="R422" i="24"/>
  <c r="R421" i="24"/>
  <c r="R420" i="24"/>
  <c r="R419" i="24"/>
  <c r="R418" i="24"/>
  <c r="R417" i="24"/>
  <c r="R416" i="24"/>
  <c r="R415" i="24"/>
  <c r="R414" i="24"/>
  <c r="R413" i="24"/>
  <c r="R412" i="24"/>
  <c r="R411" i="24"/>
  <c r="R410" i="24"/>
  <c r="R409" i="24"/>
  <c r="R408" i="24"/>
  <c r="R407" i="24"/>
  <c r="R406" i="24"/>
  <c r="R405" i="24"/>
  <c r="R404" i="24"/>
  <c r="R403" i="24"/>
  <c r="R402" i="24"/>
  <c r="R401" i="24"/>
  <c r="R400" i="24"/>
  <c r="R399" i="24"/>
  <c r="R398" i="24"/>
  <c r="R397" i="24"/>
  <c r="R396" i="24"/>
  <c r="R395" i="24"/>
  <c r="R394" i="24"/>
  <c r="R393" i="24"/>
  <c r="R392" i="24"/>
  <c r="R391" i="24"/>
  <c r="R390" i="24"/>
  <c r="R389" i="24"/>
  <c r="R388" i="24"/>
  <c r="R387" i="24"/>
  <c r="R386" i="24"/>
  <c r="R385" i="24"/>
  <c r="R384" i="24"/>
  <c r="R383" i="24"/>
  <c r="R382" i="24"/>
  <c r="R381" i="24"/>
  <c r="R380" i="24"/>
  <c r="R379" i="24"/>
  <c r="R378" i="24"/>
  <c r="R377" i="24"/>
  <c r="R376" i="24"/>
  <c r="R375" i="24"/>
  <c r="R374" i="24"/>
  <c r="R373" i="24"/>
  <c r="R372" i="24"/>
  <c r="R371" i="24"/>
  <c r="R370" i="24"/>
  <c r="R369" i="24"/>
  <c r="R368" i="24"/>
  <c r="R367" i="24"/>
  <c r="R366" i="24"/>
  <c r="R365" i="24"/>
  <c r="R364" i="24"/>
  <c r="R363" i="24"/>
  <c r="R362" i="24"/>
  <c r="R361" i="24"/>
  <c r="R360" i="24"/>
  <c r="R359" i="24"/>
  <c r="R358" i="24"/>
  <c r="R357" i="24"/>
  <c r="R356" i="24"/>
  <c r="R355" i="24"/>
  <c r="R354" i="24"/>
  <c r="R353" i="24"/>
  <c r="R352" i="24"/>
  <c r="R351" i="24"/>
  <c r="R350" i="24"/>
  <c r="R349" i="24"/>
  <c r="R348" i="24"/>
  <c r="R347" i="24"/>
  <c r="R346" i="24"/>
  <c r="R345" i="24"/>
  <c r="R344" i="24"/>
  <c r="R343" i="24"/>
  <c r="R342" i="24"/>
  <c r="R341" i="24"/>
  <c r="R340" i="24"/>
  <c r="R339" i="24"/>
  <c r="R338" i="24"/>
  <c r="R337" i="24"/>
  <c r="R336" i="24"/>
  <c r="R335" i="24"/>
  <c r="R334" i="24"/>
  <c r="R333" i="24"/>
  <c r="R332" i="24"/>
  <c r="R331" i="24"/>
  <c r="R330" i="24"/>
  <c r="R329" i="24"/>
  <c r="R328" i="24"/>
  <c r="R327" i="24"/>
  <c r="R326" i="24"/>
  <c r="R325" i="24"/>
  <c r="R324" i="24"/>
  <c r="R323" i="24"/>
  <c r="R322" i="24"/>
  <c r="R321" i="24"/>
  <c r="R320" i="24"/>
  <c r="R319" i="24"/>
  <c r="R318" i="24"/>
  <c r="R317" i="24"/>
  <c r="R316" i="24"/>
  <c r="R315" i="24"/>
  <c r="R314" i="24"/>
  <c r="R313" i="24"/>
  <c r="R312" i="24"/>
  <c r="R311" i="24"/>
  <c r="R310" i="24"/>
  <c r="R309" i="24"/>
  <c r="R308" i="24"/>
  <c r="R307" i="24"/>
  <c r="R306" i="24"/>
  <c r="R305" i="24"/>
  <c r="R304" i="24"/>
  <c r="R303" i="24"/>
  <c r="R302" i="24"/>
  <c r="R301" i="24"/>
  <c r="R300" i="24"/>
  <c r="R299" i="24"/>
  <c r="R298" i="24"/>
  <c r="R297" i="24"/>
  <c r="R296" i="24"/>
  <c r="R295" i="24"/>
  <c r="R294" i="24"/>
  <c r="R293" i="24"/>
  <c r="R292" i="24"/>
  <c r="R291" i="24"/>
  <c r="R290" i="24"/>
  <c r="R289" i="24"/>
  <c r="R288" i="24"/>
  <c r="R287" i="24"/>
  <c r="R286" i="24"/>
  <c r="R285" i="24"/>
  <c r="R284" i="24"/>
  <c r="R283" i="24"/>
  <c r="R282" i="24"/>
  <c r="R281" i="24"/>
  <c r="R280" i="24"/>
  <c r="R279" i="24"/>
  <c r="R278" i="24"/>
  <c r="R277" i="24"/>
  <c r="R276" i="24"/>
  <c r="R275" i="24"/>
  <c r="R274" i="24"/>
  <c r="R273" i="24"/>
  <c r="R272" i="24"/>
  <c r="R271" i="24"/>
  <c r="R270" i="24"/>
  <c r="R269" i="24"/>
  <c r="R268" i="24"/>
  <c r="R267" i="24"/>
  <c r="R266" i="24"/>
  <c r="R265" i="24"/>
  <c r="R264" i="24"/>
  <c r="R263" i="24"/>
  <c r="R262" i="24"/>
  <c r="R261" i="24"/>
  <c r="R260" i="24"/>
  <c r="R259" i="24"/>
  <c r="R258" i="24"/>
  <c r="R257" i="24"/>
  <c r="R256" i="24"/>
  <c r="R255" i="24"/>
  <c r="R254" i="24"/>
  <c r="R253" i="24"/>
  <c r="R252" i="24"/>
  <c r="R251" i="24"/>
  <c r="R250" i="24"/>
  <c r="R249" i="24"/>
  <c r="R248" i="24"/>
  <c r="R247" i="24"/>
  <c r="R246" i="24"/>
  <c r="R245" i="24"/>
  <c r="R244" i="24"/>
  <c r="R243" i="24"/>
  <c r="R242" i="24"/>
  <c r="R241" i="24"/>
  <c r="R240" i="24"/>
  <c r="R239" i="24"/>
  <c r="R238" i="24"/>
  <c r="R237" i="24"/>
  <c r="R236" i="24"/>
  <c r="R235" i="24"/>
  <c r="R234" i="24"/>
  <c r="R233" i="24"/>
  <c r="R232" i="24"/>
  <c r="R231" i="24"/>
  <c r="R230" i="24"/>
  <c r="R229" i="24"/>
  <c r="R228" i="24"/>
  <c r="R227" i="24"/>
  <c r="R226" i="24"/>
  <c r="R225" i="24"/>
  <c r="R224" i="24"/>
  <c r="R223" i="24"/>
  <c r="R222" i="24"/>
  <c r="R221" i="24"/>
  <c r="R220" i="24"/>
  <c r="R219" i="24"/>
  <c r="R218" i="24"/>
  <c r="R217" i="24"/>
  <c r="R216" i="24"/>
  <c r="R215" i="24"/>
  <c r="R214" i="24"/>
  <c r="R213" i="24"/>
  <c r="R212" i="24"/>
  <c r="R211" i="24"/>
  <c r="R210" i="24"/>
  <c r="R209" i="24"/>
  <c r="R208" i="24"/>
  <c r="R207" i="24"/>
  <c r="R206" i="24"/>
  <c r="R205" i="24"/>
  <c r="R204" i="24"/>
  <c r="R203" i="24"/>
  <c r="R202" i="24"/>
  <c r="R201" i="24"/>
  <c r="R200" i="24"/>
  <c r="R199" i="24"/>
  <c r="R198" i="24"/>
  <c r="R197" i="24"/>
  <c r="R196" i="24"/>
  <c r="R195" i="24"/>
  <c r="R194" i="24"/>
  <c r="R193" i="24"/>
  <c r="R192" i="24"/>
  <c r="R191" i="24"/>
  <c r="R190" i="24"/>
  <c r="R189" i="24"/>
  <c r="R188" i="24"/>
  <c r="R187" i="24"/>
  <c r="R186" i="24"/>
  <c r="R185" i="24"/>
  <c r="R184" i="24"/>
  <c r="R183" i="24"/>
  <c r="R182" i="24"/>
  <c r="R181" i="24"/>
  <c r="R180" i="24"/>
  <c r="R179" i="24"/>
  <c r="R178" i="24"/>
  <c r="R177" i="24"/>
  <c r="R176" i="24"/>
  <c r="R175" i="24"/>
  <c r="R174" i="24"/>
  <c r="R173" i="24"/>
  <c r="R172" i="24"/>
  <c r="R171" i="24"/>
  <c r="R170" i="24"/>
  <c r="R169" i="24"/>
  <c r="R168" i="24"/>
  <c r="R167" i="24"/>
  <c r="R166" i="24"/>
  <c r="R165" i="24"/>
  <c r="R164" i="24"/>
  <c r="R163" i="24"/>
  <c r="R162" i="24"/>
  <c r="R161" i="24"/>
  <c r="R160" i="24"/>
  <c r="R159" i="24"/>
  <c r="R158" i="24"/>
  <c r="R157" i="24"/>
  <c r="R156" i="24"/>
  <c r="R155" i="24"/>
  <c r="R154" i="24"/>
  <c r="R153" i="24"/>
  <c r="R152" i="24"/>
  <c r="R151" i="24"/>
  <c r="R150" i="24"/>
  <c r="R149" i="24"/>
  <c r="R148" i="24"/>
  <c r="R147" i="24"/>
  <c r="R146" i="24"/>
  <c r="R145" i="24"/>
  <c r="R144" i="24"/>
  <c r="R143" i="24"/>
  <c r="R142" i="24"/>
  <c r="R141" i="24"/>
  <c r="R140" i="24"/>
  <c r="R139" i="24"/>
  <c r="R138" i="24"/>
  <c r="R137" i="24"/>
  <c r="R136" i="24"/>
  <c r="R135" i="24"/>
  <c r="R134" i="24"/>
  <c r="R133" i="24"/>
  <c r="R132" i="24"/>
  <c r="R131" i="24"/>
  <c r="R130" i="24"/>
  <c r="R129" i="24"/>
  <c r="R128" i="24"/>
  <c r="R127" i="24"/>
  <c r="R126" i="24"/>
  <c r="R125" i="24"/>
  <c r="R124" i="24"/>
  <c r="R123" i="24"/>
  <c r="R122" i="24"/>
  <c r="R121" i="24"/>
  <c r="R120" i="24"/>
  <c r="R119" i="24"/>
  <c r="R118" i="24"/>
  <c r="R117" i="24"/>
  <c r="R116" i="24"/>
  <c r="R115" i="24"/>
  <c r="R114" i="24"/>
  <c r="R113" i="24"/>
  <c r="R112" i="24"/>
  <c r="R111" i="24"/>
  <c r="R110" i="24"/>
  <c r="R109" i="24"/>
  <c r="R108" i="24"/>
  <c r="R107" i="24"/>
  <c r="R106" i="24"/>
  <c r="R105" i="24"/>
  <c r="R104" i="24"/>
  <c r="R103" i="24"/>
  <c r="R102" i="24"/>
  <c r="R101" i="24"/>
  <c r="R100" i="24"/>
  <c r="R99" i="24"/>
  <c r="R98" i="24"/>
  <c r="R97" i="24"/>
  <c r="R96" i="24"/>
  <c r="R95" i="24"/>
  <c r="R94" i="24"/>
  <c r="R93" i="24"/>
  <c r="R92" i="24"/>
  <c r="R91" i="24"/>
  <c r="R90" i="24"/>
  <c r="R89" i="24"/>
  <c r="R88" i="24"/>
  <c r="R87" i="24"/>
  <c r="R86" i="24"/>
  <c r="R85" i="24"/>
  <c r="R84" i="24"/>
  <c r="R83" i="24"/>
  <c r="R82" i="24"/>
  <c r="R81" i="24"/>
  <c r="R80" i="24"/>
  <c r="R79" i="24"/>
  <c r="R78" i="24"/>
  <c r="R77" i="24"/>
  <c r="R76" i="24"/>
  <c r="R75" i="24"/>
  <c r="R74" i="24"/>
  <c r="R73" i="24"/>
  <c r="R72" i="24"/>
  <c r="R71" i="24"/>
  <c r="R70" i="24"/>
  <c r="R69" i="24"/>
  <c r="R68" i="24"/>
  <c r="R67" i="24"/>
  <c r="R66" i="24"/>
  <c r="R65" i="24"/>
  <c r="R64" i="24"/>
  <c r="R63" i="24"/>
  <c r="R62" i="24"/>
  <c r="R61" i="24"/>
  <c r="R60" i="24"/>
  <c r="R59" i="24"/>
  <c r="R58" i="24"/>
  <c r="R57" i="24"/>
  <c r="R56" i="24"/>
  <c r="R55" i="24"/>
  <c r="R54" i="24"/>
  <c r="R53" i="24"/>
  <c r="R52" i="24"/>
  <c r="R51" i="24"/>
  <c r="R50" i="24"/>
  <c r="R49" i="24"/>
  <c r="R48" i="24"/>
  <c r="R47" i="24"/>
  <c r="R46" i="24"/>
  <c r="R45" i="24"/>
  <c r="R44" i="24"/>
  <c r="R43" i="24"/>
  <c r="R42" i="24"/>
  <c r="R41" i="24"/>
  <c r="R40" i="24"/>
  <c r="R39" i="24"/>
  <c r="R38" i="24"/>
  <c r="R37" i="24"/>
  <c r="R36" i="24"/>
  <c r="R35" i="24"/>
  <c r="R34" i="24"/>
  <c r="R33" i="24"/>
  <c r="R32" i="24"/>
  <c r="R31" i="24"/>
  <c r="R30" i="24"/>
  <c r="R29" i="24"/>
  <c r="R28" i="24"/>
  <c r="R27" i="24"/>
  <c r="R26" i="24"/>
  <c r="R25" i="24"/>
  <c r="R24" i="24"/>
  <c r="R23" i="24"/>
  <c r="R22" i="24"/>
  <c r="R21" i="24"/>
  <c r="R20" i="24"/>
  <c r="R19" i="24"/>
  <c r="R18" i="24"/>
  <c r="R17" i="24"/>
  <c r="R16" i="24"/>
  <c r="R15" i="24"/>
  <c r="R14" i="24"/>
  <c r="R13" i="24"/>
  <c r="R12" i="24"/>
  <c r="R11" i="24"/>
  <c r="C4" i="14" l="1"/>
  <c r="C4" i="24"/>
  <c r="E7" i="9" l="1"/>
  <c r="I7" i="9" s="1"/>
  <c r="R510" i="8"/>
  <c r="Q510" i="8"/>
  <c r="R509" i="8"/>
  <c r="Q509" i="8"/>
  <c r="R508" i="8"/>
  <c r="Q508" i="8"/>
  <c r="R507" i="8"/>
  <c r="Q507" i="8"/>
  <c r="R506" i="8"/>
  <c r="Q506" i="8"/>
  <c r="R505" i="8"/>
  <c r="Q505" i="8"/>
  <c r="R504" i="8"/>
  <c r="Q504" i="8"/>
  <c r="R503" i="8"/>
  <c r="Q503" i="8"/>
  <c r="R502" i="8"/>
  <c r="Q502" i="8"/>
  <c r="R501" i="8"/>
  <c r="Q501" i="8"/>
  <c r="R500" i="8"/>
  <c r="Q500" i="8"/>
  <c r="R499" i="8"/>
  <c r="Q499" i="8"/>
  <c r="R498" i="8"/>
  <c r="Q498" i="8"/>
  <c r="R497" i="8"/>
  <c r="Q497" i="8"/>
  <c r="R496" i="8"/>
  <c r="Q496" i="8"/>
  <c r="R495" i="8"/>
  <c r="Q495" i="8"/>
  <c r="R494" i="8"/>
  <c r="Q494" i="8"/>
  <c r="R493" i="8"/>
  <c r="Q493" i="8"/>
  <c r="R492" i="8"/>
  <c r="Q492" i="8"/>
  <c r="R491" i="8"/>
  <c r="Q491" i="8"/>
  <c r="R490" i="8"/>
  <c r="Q490" i="8"/>
  <c r="R489" i="8"/>
  <c r="Q489" i="8"/>
  <c r="R488" i="8"/>
  <c r="Q488" i="8"/>
  <c r="R487" i="8"/>
  <c r="Q487" i="8"/>
  <c r="R486" i="8"/>
  <c r="Q486" i="8"/>
  <c r="R485" i="8"/>
  <c r="Q485" i="8"/>
  <c r="R484" i="8"/>
  <c r="Q484" i="8"/>
  <c r="R483" i="8"/>
  <c r="Q483" i="8"/>
  <c r="R482" i="8"/>
  <c r="Q482" i="8"/>
  <c r="R481" i="8"/>
  <c r="Q481" i="8"/>
  <c r="R480" i="8"/>
  <c r="Q480" i="8"/>
  <c r="R479" i="8"/>
  <c r="Q479" i="8"/>
  <c r="R478" i="8"/>
  <c r="Q478" i="8"/>
  <c r="R477" i="8"/>
  <c r="Q477" i="8"/>
  <c r="R476" i="8"/>
  <c r="Q476" i="8"/>
  <c r="R475" i="8"/>
  <c r="Q475" i="8"/>
  <c r="R474" i="8"/>
  <c r="Q474" i="8"/>
  <c r="R473" i="8"/>
  <c r="Q473" i="8"/>
  <c r="R472" i="8"/>
  <c r="Q472" i="8"/>
  <c r="R471" i="8"/>
  <c r="Q471" i="8"/>
  <c r="R470" i="8"/>
  <c r="Q470" i="8"/>
  <c r="R469" i="8"/>
  <c r="Q469" i="8"/>
  <c r="R468" i="8"/>
  <c r="Q468" i="8"/>
  <c r="R467" i="8"/>
  <c r="Q467" i="8"/>
  <c r="R466" i="8"/>
  <c r="Q466" i="8"/>
  <c r="R465" i="8"/>
  <c r="Q465" i="8"/>
  <c r="R464" i="8"/>
  <c r="Q464" i="8"/>
  <c r="R463" i="8"/>
  <c r="Q463" i="8"/>
  <c r="R462" i="8"/>
  <c r="Q462" i="8"/>
  <c r="R461" i="8"/>
  <c r="Q461" i="8"/>
  <c r="R460" i="8"/>
  <c r="Q460" i="8"/>
  <c r="R459" i="8"/>
  <c r="Q459" i="8"/>
  <c r="R458" i="8"/>
  <c r="Q458" i="8"/>
  <c r="R457" i="8"/>
  <c r="Q457" i="8"/>
  <c r="R456" i="8"/>
  <c r="Q456" i="8"/>
  <c r="R455" i="8"/>
  <c r="Q455" i="8"/>
  <c r="R454" i="8"/>
  <c r="Q454" i="8"/>
  <c r="R453" i="8"/>
  <c r="Q453" i="8"/>
  <c r="R452" i="8"/>
  <c r="Q452" i="8"/>
  <c r="R451" i="8"/>
  <c r="Q451" i="8"/>
  <c r="R450" i="8"/>
  <c r="Q450" i="8"/>
  <c r="R449" i="8"/>
  <c r="Q449" i="8"/>
  <c r="R448" i="8"/>
  <c r="Q448" i="8"/>
  <c r="R447" i="8"/>
  <c r="Q447" i="8"/>
  <c r="R446" i="8"/>
  <c r="Q446" i="8"/>
  <c r="R445" i="8"/>
  <c r="Q445" i="8"/>
  <c r="R444" i="8"/>
  <c r="Q444" i="8"/>
  <c r="R443" i="8"/>
  <c r="Q443" i="8"/>
  <c r="R442" i="8"/>
  <c r="Q442" i="8"/>
  <c r="R441" i="8"/>
  <c r="Q441" i="8"/>
  <c r="R440" i="8"/>
  <c r="Q440" i="8"/>
  <c r="R439" i="8"/>
  <c r="Q439" i="8"/>
  <c r="R438" i="8"/>
  <c r="Q438" i="8"/>
  <c r="R437" i="8"/>
  <c r="Q437" i="8"/>
  <c r="R436" i="8"/>
  <c r="Q436" i="8"/>
  <c r="R435" i="8"/>
  <c r="Q435" i="8"/>
  <c r="R434" i="8"/>
  <c r="Q434" i="8"/>
  <c r="R433" i="8"/>
  <c r="Q433" i="8"/>
  <c r="R432" i="8"/>
  <c r="Q432" i="8"/>
  <c r="R431" i="8"/>
  <c r="Q431" i="8"/>
  <c r="R430" i="8"/>
  <c r="Q430" i="8"/>
  <c r="R429" i="8"/>
  <c r="Q429" i="8"/>
  <c r="R428" i="8"/>
  <c r="Q428" i="8"/>
  <c r="R427" i="8"/>
  <c r="Q427" i="8"/>
  <c r="R426" i="8"/>
  <c r="Q426" i="8"/>
  <c r="R425" i="8"/>
  <c r="Q425" i="8"/>
  <c r="R424" i="8"/>
  <c r="Q424" i="8"/>
  <c r="R423" i="8"/>
  <c r="Q423" i="8"/>
  <c r="R422" i="8"/>
  <c r="Q422" i="8"/>
  <c r="R421" i="8"/>
  <c r="Q421" i="8"/>
  <c r="R420" i="8"/>
  <c r="Q420" i="8"/>
  <c r="R419" i="8"/>
  <c r="Q419" i="8"/>
  <c r="R418" i="8"/>
  <c r="Q418" i="8"/>
  <c r="R417" i="8"/>
  <c r="Q417" i="8"/>
  <c r="R416" i="8"/>
  <c r="Q416" i="8"/>
  <c r="R415" i="8"/>
  <c r="Q415" i="8"/>
  <c r="R414" i="8"/>
  <c r="Q414" i="8"/>
  <c r="R413" i="8"/>
  <c r="Q413" i="8"/>
  <c r="R412" i="8"/>
  <c r="Q412" i="8"/>
  <c r="R411" i="8"/>
  <c r="Q411" i="8"/>
  <c r="R410" i="8"/>
  <c r="Q410" i="8"/>
  <c r="R409" i="8"/>
  <c r="Q409" i="8"/>
  <c r="R408" i="8"/>
  <c r="Q408" i="8"/>
  <c r="R407" i="8"/>
  <c r="Q407" i="8"/>
  <c r="R406" i="8"/>
  <c r="Q406" i="8"/>
  <c r="R405" i="8"/>
  <c r="Q405" i="8"/>
  <c r="R404" i="8"/>
  <c r="Q404" i="8"/>
  <c r="R403" i="8"/>
  <c r="Q403" i="8"/>
  <c r="R402" i="8"/>
  <c r="Q402" i="8"/>
  <c r="R401" i="8"/>
  <c r="Q401" i="8"/>
  <c r="R400" i="8"/>
  <c r="Q400" i="8"/>
  <c r="R399" i="8"/>
  <c r="Q399" i="8"/>
  <c r="R398" i="8"/>
  <c r="Q398" i="8"/>
  <c r="R397" i="8"/>
  <c r="Q397" i="8"/>
  <c r="R396" i="8"/>
  <c r="Q396" i="8"/>
  <c r="R395" i="8"/>
  <c r="Q395" i="8"/>
  <c r="R394" i="8"/>
  <c r="Q394" i="8"/>
  <c r="R393" i="8"/>
  <c r="Q393" i="8"/>
  <c r="R392" i="8"/>
  <c r="Q392" i="8"/>
  <c r="R391" i="8"/>
  <c r="Q391" i="8"/>
  <c r="R390" i="8"/>
  <c r="Q390" i="8"/>
  <c r="R389" i="8"/>
  <c r="Q389" i="8"/>
  <c r="R388" i="8"/>
  <c r="Q388" i="8"/>
  <c r="R387" i="8"/>
  <c r="Q387" i="8"/>
  <c r="R386" i="8"/>
  <c r="Q386" i="8"/>
  <c r="R385" i="8"/>
  <c r="Q385" i="8"/>
  <c r="R384" i="8"/>
  <c r="Q384" i="8"/>
  <c r="R383" i="8"/>
  <c r="Q383" i="8"/>
  <c r="R382" i="8"/>
  <c r="Q382" i="8"/>
  <c r="R381" i="8"/>
  <c r="Q381" i="8"/>
  <c r="R380" i="8"/>
  <c r="Q380" i="8"/>
  <c r="R379" i="8"/>
  <c r="Q379" i="8"/>
  <c r="R378" i="8"/>
  <c r="Q378" i="8"/>
  <c r="R377" i="8"/>
  <c r="Q377" i="8"/>
  <c r="R376" i="8"/>
  <c r="Q376" i="8"/>
  <c r="R375" i="8"/>
  <c r="Q375" i="8"/>
  <c r="R374" i="8"/>
  <c r="Q374" i="8"/>
  <c r="R373" i="8"/>
  <c r="Q373" i="8"/>
  <c r="R372" i="8"/>
  <c r="Q372" i="8"/>
  <c r="R371" i="8"/>
  <c r="Q371" i="8"/>
  <c r="R370" i="8"/>
  <c r="Q370" i="8"/>
  <c r="R369" i="8"/>
  <c r="Q369" i="8"/>
  <c r="R368" i="8"/>
  <c r="Q368" i="8"/>
  <c r="R367" i="8"/>
  <c r="Q367" i="8"/>
  <c r="R366" i="8"/>
  <c r="Q366" i="8"/>
  <c r="R365" i="8"/>
  <c r="Q365" i="8"/>
  <c r="R364" i="8"/>
  <c r="Q364" i="8"/>
  <c r="R363" i="8"/>
  <c r="Q363" i="8"/>
  <c r="R362" i="8"/>
  <c r="Q362" i="8"/>
  <c r="R361" i="8"/>
  <c r="Q361" i="8"/>
  <c r="R360" i="8"/>
  <c r="Q360" i="8"/>
  <c r="R359" i="8"/>
  <c r="Q359" i="8"/>
  <c r="R358" i="8"/>
  <c r="Q358" i="8"/>
  <c r="R357" i="8"/>
  <c r="Q357" i="8"/>
  <c r="R356" i="8"/>
  <c r="Q356" i="8"/>
  <c r="R355" i="8"/>
  <c r="Q355" i="8"/>
  <c r="R354" i="8"/>
  <c r="Q354" i="8"/>
  <c r="R353" i="8"/>
  <c r="Q353" i="8"/>
  <c r="R352" i="8"/>
  <c r="Q352" i="8"/>
  <c r="R351" i="8"/>
  <c r="Q351" i="8"/>
  <c r="R350" i="8"/>
  <c r="Q350" i="8"/>
  <c r="R349" i="8"/>
  <c r="Q349" i="8"/>
  <c r="R348" i="8"/>
  <c r="Q348" i="8"/>
  <c r="R347" i="8"/>
  <c r="Q347" i="8"/>
  <c r="R346" i="8"/>
  <c r="Q346" i="8"/>
  <c r="R345" i="8"/>
  <c r="Q345" i="8"/>
  <c r="R344" i="8"/>
  <c r="Q344" i="8"/>
  <c r="R343" i="8"/>
  <c r="Q343" i="8"/>
  <c r="R342" i="8"/>
  <c r="Q342" i="8"/>
  <c r="R341" i="8"/>
  <c r="Q341" i="8"/>
  <c r="R340" i="8"/>
  <c r="Q340" i="8"/>
  <c r="R339" i="8"/>
  <c r="Q339" i="8"/>
  <c r="R338" i="8"/>
  <c r="Q338" i="8"/>
  <c r="R337" i="8"/>
  <c r="Q337" i="8"/>
  <c r="R336" i="8"/>
  <c r="Q336" i="8"/>
  <c r="R335" i="8"/>
  <c r="Q335" i="8"/>
  <c r="R334" i="8"/>
  <c r="Q334" i="8"/>
  <c r="R333" i="8"/>
  <c r="Q333" i="8"/>
  <c r="R332" i="8"/>
  <c r="Q332" i="8"/>
  <c r="R331" i="8"/>
  <c r="Q331" i="8"/>
  <c r="R330" i="8"/>
  <c r="Q330" i="8"/>
  <c r="R329" i="8"/>
  <c r="Q329" i="8"/>
  <c r="R328" i="8"/>
  <c r="Q328" i="8"/>
  <c r="R327" i="8"/>
  <c r="Q327" i="8"/>
  <c r="R326" i="8"/>
  <c r="Q326" i="8"/>
  <c r="R325" i="8"/>
  <c r="Q325" i="8"/>
  <c r="R324" i="8"/>
  <c r="Q324" i="8"/>
  <c r="R323" i="8"/>
  <c r="Q323" i="8"/>
  <c r="R322" i="8"/>
  <c r="Q322" i="8"/>
  <c r="R321" i="8"/>
  <c r="Q321" i="8"/>
  <c r="R320" i="8"/>
  <c r="Q320" i="8"/>
  <c r="R319" i="8"/>
  <c r="Q319" i="8"/>
  <c r="R318" i="8"/>
  <c r="Q318" i="8"/>
  <c r="R317" i="8"/>
  <c r="Q317" i="8"/>
  <c r="R316" i="8"/>
  <c r="Q316" i="8"/>
  <c r="R315" i="8"/>
  <c r="Q315" i="8"/>
  <c r="R314" i="8"/>
  <c r="Q314" i="8"/>
  <c r="R313" i="8"/>
  <c r="Q313" i="8"/>
  <c r="R312" i="8"/>
  <c r="Q312" i="8"/>
  <c r="R311" i="8"/>
  <c r="Q311" i="8"/>
  <c r="R310" i="8"/>
  <c r="Q310" i="8"/>
  <c r="R309" i="8"/>
  <c r="Q309" i="8"/>
  <c r="R308" i="8"/>
  <c r="Q308" i="8"/>
  <c r="R307" i="8"/>
  <c r="Q307" i="8"/>
  <c r="R306" i="8"/>
  <c r="Q306" i="8"/>
  <c r="R305" i="8"/>
  <c r="Q305" i="8"/>
  <c r="R304" i="8"/>
  <c r="Q304" i="8"/>
  <c r="R303" i="8"/>
  <c r="Q303" i="8"/>
  <c r="R302" i="8"/>
  <c r="Q302" i="8"/>
  <c r="R301" i="8"/>
  <c r="Q301" i="8"/>
  <c r="R300" i="8"/>
  <c r="Q300" i="8"/>
  <c r="R299" i="8"/>
  <c r="Q299" i="8"/>
  <c r="R298" i="8"/>
  <c r="Q298" i="8"/>
  <c r="R297" i="8"/>
  <c r="Q297" i="8"/>
  <c r="R296" i="8"/>
  <c r="Q296" i="8"/>
  <c r="R295" i="8"/>
  <c r="Q295" i="8"/>
  <c r="R294" i="8"/>
  <c r="Q294" i="8"/>
  <c r="R293" i="8"/>
  <c r="Q293" i="8"/>
  <c r="R292" i="8"/>
  <c r="Q292" i="8"/>
  <c r="R291" i="8"/>
  <c r="Q291" i="8"/>
  <c r="R290" i="8"/>
  <c r="Q290" i="8"/>
  <c r="R289" i="8"/>
  <c r="Q289" i="8"/>
  <c r="R288" i="8"/>
  <c r="Q288" i="8"/>
  <c r="R287" i="8"/>
  <c r="Q287" i="8"/>
  <c r="R286" i="8"/>
  <c r="Q286" i="8"/>
  <c r="R285" i="8"/>
  <c r="Q285" i="8"/>
  <c r="R284" i="8"/>
  <c r="Q284" i="8"/>
  <c r="R283" i="8"/>
  <c r="Q283" i="8"/>
  <c r="R282" i="8"/>
  <c r="Q282" i="8"/>
  <c r="R281" i="8"/>
  <c r="Q281" i="8"/>
  <c r="R280" i="8"/>
  <c r="Q280" i="8"/>
  <c r="R279" i="8"/>
  <c r="Q279" i="8"/>
  <c r="R278" i="8"/>
  <c r="Q278" i="8"/>
  <c r="R277" i="8"/>
  <c r="Q277" i="8"/>
  <c r="R276" i="8"/>
  <c r="Q276" i="8"/>
  <c r="R275" i="8"/>
  <c r="Q275" i="8"/>
  <c r="R274" i="8"/>
  <c r="Q274" i="8"/>
  <c r="R273" i="8"/>
  <c r="Q273" i="8"/>
  <c r="R272" i="8"/>
  <c r="Q272" i="8"/>
  <c r="R271" i="8"/>
  <c r="Q271" i="8"/>
  <c r="R270" i="8"/>
  <c r="Q270" i="8"/>
  <c r="R269" i="8"/>
  <c r="Q269" i="8"/>
  <c r="R268" i="8"/>
  <c r="Q268" i="8"/>
  <c r="R267" i="8"/>
  <c r="Q267" i="8"/>
  <c r="R266" i="8"/>
  <c r="Q266" i="8"/>
  <c r="R265" i="8"/>
  <c r="Q265" i="8"/>
  <c r="R264" i="8"/>
  <c r="Q264" i="8"/>
  <c r="R263" i="8"/>
  <c r="Q263" i="8"/>
  <c r="R262" i="8"/>
  <c r="Q262" i="8"/>
  <c r="R261" i="8"/>
  <c r="Q261" i="8"/>
  <c r="R260" i="8"/>
  <c r="Q260" i="8"/>
  <c r="R259" i="8"/>
  <c r="Q259" i="8"/>
  <c r="R258" i="8"/>
  <c r="Q258" i="8"/>
  <c r="R257" i="8"/>
  <c r="Q257" i="8"/>
  <c r="R256" i="8"/>
  <c r="Q256" i="8"/>
  <c r="R255" i="8"/>
  <c r="Q255" i="8"/>
  <c r="R254" i="8"/>
  <c r="Q254" i="8"/>
  <c r="R253" i="8"/>
  <c r="Q253" i="8"/>
  <c r="R252" i="8"/>
  <c r="Q252" i="8"/>
  <c r="R251" i="8"/>
  <c r="Q251" i="8"/>
  <c r="R250" i="8"/>
  <c r="Q250" i="8"/>
  <c r="R249" i="8"/>
  <c r="Q249" i="8"/>
  <c r="R248" i="8"/>
  <c r="Q248" i="8"/>
  <c r="R247" i="8"/>
  <c r="Q247" i="8"/>
  <c r="R246" i="8"/>
  <c r="Q246" i="8"/>
  <c r="R245" i="8"/>
  <c r="Q245" i="8"/>
  <c r="R244" i="8"/>
  <c r="Q244" i="8"/>
  <c r="R243" i="8"/>
  <c r="Q243" i="8"/>
  <c r="R242" i="8"/>
  <c r="Q242" i="8"/>
  <c r="R241" i="8"/>
  <c r="Q241" i="8"/>
  <c r="R240" i="8"/>
  <c r="Q240" i="8"/>
  <c r="R239" i="8"/>
  <c r="Q239" i="8"/>
  <c r="R238" i="8"/>
  <c r="Q238" i="8"/>
  <c r="R237" i="8"/>
  <c r="Q237" i="8"/>
  <c r="R236" i="8"/>
  <c r="Q236" i="8"/>
  <c r="R235" i="8"/>
  <c r="Q235" i="8"/>
  <c r="R234" i="8"/>
  <c r="Q234" i="8"/>
  <c r="R233" i="8"/>
  <c r="Q233" i="8"/>
  <c r="R232" i="8"/>
  <c r="Q232" i="8"/>
  <c r="R231" i="8"/>
  <c r="Q231" i="8"/>
  <c r="R230" i="8"/>
  <c r="Q230" i="8"/>
  <c r="R229" i="8"/>
  <c r="Q229" i="8"/>
  <c r="R228" i="8"/>
  <c r="Q228" i="8"/>
  <c r="R227" i="8"/>
  <c r="Q227" i="8"/>
  <c r="R226" i="8"/>
  <c r="Q226" i="8"/>
  <c r="R225" i="8"/>
  <c r="Q225" i="8"/>
  <c r="R224" i="8"/>
  <c r="Q224" i="8"/>
  <c r="R223" i="8"/>
  <c r="Q223" i="8"/>
  <c r="R222" i="8"/>
  <c r="Q222" i="8"/>
  <c r="R221" i="8"/>
  <c r="Q221" i="8"/>
  <c r="R220" i="8"/>
  <c r="Q220" i="8"/>
  <c r="R219" i="8"/>
  <c r="Q219" i="8"/>
  <c r="R218" i="8"/>
  <c r="Q218" i="8"/>
  <c r="R217" i="8"/>
  <c r="Q217" i="8"/>
  <c r="R216" i="8"/>
  <c r="Q216" i="8"/>
  <c r="R215" i="8"/>
  <c r="Q215" i="8"/>
  <c r="R214" i="8"/>
  <c r="Q214" i="8"/>
  <c r="R213" i="8"/>
  <c r="Q213" i="8"/>
  <c r="R212" i="8"/>
  <c r="Q212" i="8"/>
  <c r="R211" i="8"/>
  <c r="Q211" i="8"/>
  <c r="R210" i="8"/>
  <c r="Q210" i="8"/>
  <c r="R209" i="8"/>
  <c r="Q209" i="8"/>
  <c r="R208" i="8"/>
  <c r="Q208" i="8"/>
  <c r="R207" i="8"/>
  <c r="Q207" i="8"/>
  <c r="R206" i="8"/>
  <c r="Q206" i="8"/>
  <c r="R205" i="8"/>
  <c r="Q205" i="8"/>
  <c r="R204" i="8"/>
  <c r="Q204" i="8"/>
  <c r="R203" i="8"/>
  <c r="Q203" i="8"/>
  <c r="R202" i="8"/>
  <c r="Q202" i="8"/>
  <c r="R201" i="8"/>
  <c r="Q201" i="8"/>
  <c r="R200" i="8"/>
  <c r="Q200" i="8"/>
  <c r="R199" i="8"/>
  <c r="Q199" i="8"/>
  <c r="R198" i="8"/>
  <c r="Q198" i="8"/>
  <c r="R197" i="8"/>
  <c r="Q197" i="8"/>
  <c r="R196" i="8"/>
  <c r="Q196" i="8"/>
  <c r="R195" i="8"/>
  <c r="Q195" i="8"/>
  <c r="R194" i="8"/>
  <c r="Q194" i="8"/>
  <c r="R193" i="8"/>
  <c r="Q193" i="8"/>
  <c r="R192" i="8"/>
  <c r="Q192" i="8"/>
  <c r="R191" i="8"/>
  <c r="Q191" i="8"/>
  <c r="R190" i="8"/>
  <c r="Q190" i="8"/>
  <c r="R189" i="8"/>
  <c r="Q189" i="8"/>
  <c r="R188" i="8"/>
  <c r="Q188" i="8"/>
  <c r="R187" i="8"/>
  <c r="Q187" i="8"/>
  <c r="R186" i="8"/>
  <c r="Q186" i="8"/>
  <c r="R185" i="8"/>
  <c r="Q185" i="8"/>
  <c r="R184" i="8"/>
  <c r="Q184" i="8"/>
  <c r="R183" i="8"/>
  <c r="Q183" i="8"/>
  <c r="R182" i="8"/>
  <c r="Q182" i="8"/>
  <c r="R181" i="8"/>
  <c r="Q181" i="8"/>
  <c r="R180" i="8"/>
  <c r="Q180" i="8"/>
  <c r="R179" i="8"/>
  <c r="Q179" i="8"/>
  <c r="R178" i="8"/>
  <c r="Q178" i="8"/>
  <c r="R177" i="8"/>
  <c r="Q177" i="8"/>
  <c r="R176" i="8"/>
  <c r="Q176" i="8"/>
  <c r="R175" i="8"/>
  <c r="Q175" i="8"/>
  <c r="R174" i="8"/>
  <c r="Q174" i="8"/>
  <c r="R173" i="8"/>
  <c r="Q173" i="8"/>
  <c r="R172" i="8"/>
  <c r="Q172" i="8"/>
  <c r="R171" i="8"/>
  <c r="Q171" i="8"/>
  <c r="R170" i="8"/>
  <c r="Q170" i="8"/>
  <c r="R169" i="8"/>
  <c r="Q169" i="8"/>
  <c r="R168" i="8"/>
  <c r="Q168" i="8"/>
  <c r="R167" i="8"/>
  <c r="Q167" i="8"/>
  <c r="R166" i="8"/>
  <c r="Q166" i="8"/>
  <c r="R165" i="8"/>
  <c r="Q165" i="8"/>
  <c r="R164" i="8"/>
  <c r="Q164" i="8"/>
  <c r="R163" i="8"/>
  <c r="Q163" i="8"/>
  <c r="R162" i="8"/>
  <c r="Q162" i="8"/>
  <c r="R161" i="8"/>
  <c r="Q161" i="8"/>
  <c r="R160" i="8"/>
  <c r="Q160" i="8"/>
  <c r="R159" i="8"/>
  <c r="Q159" i="8"/>
  <c r="R158" i="8"/>
  <c r="Q158" i="8"/>
  <c r="R157" i="8"/>
  <c r="Q157" i="8"/>
  <c r="R156" i="8"/>
  <c r="Q156" i="8"/>
  <c r="R155" i="8"/>
  <c r="Q155" i="8"/>
  <c r="R154" i="8"/>
  <c r="Q154" i="8"/>
  <c r="R153" i="8"/>
  <c r="Q153" i="8"/>
  <c r="R152" i="8"/>
  <c r="Q152" i="8"/>
  <c r="R151" i="8"/>
  <c r="Q151" i="8"/>
  <c r="R150" i="8"/>
  <c r="Q150" i="8"/>
  <c r="R149" i="8"/>
  <c r="Q149" i="8"/>
  <c r="R148" i="8"/>
  <c r="Q148" i="8"/>
  <c r="R147" i="8"/>
  <c r="Q147" i="8"/>
  <c r="R146" i="8"/>
  <c r="Q146" i="8"/>
  <c r="R145" i="8"/>
  <c r="Q145" i="8"/>
  <c r="R144" i="8"/>
  <c r="Q144" i="8"/>
  <c r="R143" i="8"/>
  <c r="Q143" i="8"/>
  <c r="R142" i="8"/>
  <c r="Q142" i="8"/>
  <c r="R141" i="8"/>
  <c r="Q141" i="8"/>
  <c r="R140" i="8"/>
  <c r="Q140" i="8"/>
  <c r="R139" i="8"/>
  <c r="Q139" i="8"/>
  <c r="R138" i="8"/>
  <c r="Q138" i="8"/>
  <c r="R137" i="8"/>
  <c r="Q137" i="8"/>
  <c r="R136" i="8"/>
  <c r="Q136" i="8"/>
  <c r="R135" i="8"/>
  <c r="Q135" i="8"/>
  <c r="R134" i="8"/>
  <c r="Q134" i="8"/>
  <c r="R133" i="8"/>
  <c r="Q133" i="8"/>
  <c r="R132" i="8"/>
  <c r="Q132" i="8"/>
  <c r="R131" i="8"/>
  <c r="Q131" i="8"/>
  <c r="R130" i="8"/>
  <c r="Q130" i="8"/>
  <c r="R129" i="8"/>
  <c r="Q129" i="8"/>
  <c r="R128" i="8"/>
  <c r="Q128" i="8"/>
  <c r="R127" i="8"/>
  <c r="Q127" i="8"/>
  <c r="R126" i="8"/>
  <c r="Q126" i="8"/>
  <c r="R125" i="8"/>
  <c r="Q125" i="8"/>
  <c r="R124" i="8"/>
  <c r="Q124" i="8"/>
  <c r="R123" i="8"/>
  <c r="Q123" i="8"/>
  <c r="R122" i="8"/>
  <c r="Q122" i="8"/>
  <c r="R121" i="8"/>
  <c r="Q121" i="8"/>
  <c r="R120" i="8"/>
  <c r="Q120" i="8"/>
  <c r="R119" i="8"/>
  <c r="Q119" i="8"/>
  <c r="R118" i="8"/>
  <c r="Q118" i="8"/>
  <c r="R117" i="8"/>
  <c r="Q117" i="8"/>
  <c r="R116" i="8"/>
  <c r="Q116" i="8"/>
  <c r="R115" i="8"/>
  <c r="Q115" i="8"/>
  <c r="R114" i="8"/>
  <c r="Q114" i="8"/>
  <c r="R113" i="8"/>
  <c r="Q113" i="8"/>
  <c r="R112" i="8"/>
  <c r="Q112" i="8"/>
  <c r="R111" i="8"/>
  <c r="Q111" i="8"/>
  <c r="R110" i="8"/>
  <c r="Q110" i="8"/>
  <c r="R109" i="8"/>
  <c r="Q109" i="8"/>
  <c r="R108" i="8"/>
  <c r="Q108" i="8"/>
  <c r="R107" i="8"/>
  <c r="Q107" i="8"/>
  <c r="R106" i="8"/>
  <c r="Q106" i="8"/>
  <c r="R105" i="8"/>
  <c r="Q105" i="8"/>
  <c r="R104" i="8"/>
  <c r="Q104" i="8"/>
  <c r="R103" i="8"/>
  <c r="Q103" i="8"/>
  <c r="R102" i="8"/>
  <c r="Q102" i="8"/>
  <c r="R101" i="8"/>
  <c r="Q101" i="8"/>
  <c r="R100" i="8"/>
  <c r="Q100" i="8"/>
  <c r="R99" i="8"/>
  <c r="Q99" i="8"/>
  <c r="R98" i="8"/>
  <c r="Q98" i="8"/>
  <c r="R97" i="8"/>
  <c r="Q97" i="8"/>
  <c r="R96" i="8"/>
  <c r="Q96" i="8"/>
  <c r="R95" i="8"/>
  <c r="Q95" i="8"/>
  <c r="R94" i="8"/>
  <c r="Q94" i="8"/>
  <c r="R93" i="8"/>
  <c r="Q93" i="8"/>
  <c r="R92" i="8"/>
  <c r="Q92" i="8"/>
  <c r="R91" i="8"/>
  <c r="Q91" i="8"/>
  <c r="R90" i="8"/>
  <c r="Q90" i="8"/>
  <c r="R89" i="8"/>
  <c r="Q89" i="8"/>
  <c r="R88" i="8"/>
  <c r="Q88" i="8"/>
  <c r="R87" i="8"/>
  <c r="Q87" i="8"/>
  <c r="R86" i="8"/>
  <c r="Q86" i="8"/>
  <c r="R85" i="8"/>
  <c r="Q85" i="8"/>
  <c r="R84" i="8"/>
  <c r="Q84" i="8"/>
  <c r="R83" i="8"/>
  <c r="Q83" i="8"/>
  <c r="R82" i="8"/>
  <c r="Q82" i="8"/>
  <c r="R81" i="8"/>
  <c r="Q81" i="8"/>
  <c r="R80" i="8"/>
  <c r="Q80" i="8"/>
  <c r="R79" i="8"/>
  <c r="Q79" i="8"/>
  <c r="R78" i="8"/>
  <c r="Q78" i="8"/>
  <c r="R77" i="8"/>
  <c r="Q77" i="8"/>
  <c r="R76" i="8"/>
  <c r="Q76" i="8"/>
  <c r="R75" i="8"/>
  <c r="Q75" i="8"/>
  <c r="R74" i="8"/>
  <c r="Q74" i="8"/>
  <c r="R73" i="8"/>
  <c r="Q73" i="8"/>
  <c r="R72" i="8"/>
  <c r="Q72" i="8"/>
  <c r="R71" i="8"/>
  <c r="Q71" i="8"/>
  <c r="R70" i="8"/>
  <c r="Q70" i="8"/>
  <c r="R69" i="8"/>
  <c r="Q69" i="8"/>
  <c r="R68" i="8"/>
  <c r="Q68" i="8"/>
  <c r="R67" i="8"/>
  <c r="Q67" i="8"/>
  <c r="R66" i="8"/>
  <c r="Q66" i="8"/>
  <c r="R65" i="8"/>
  <c r="Q65" i="8"/>
  <c r="R64" i="8"/>
  <c r="Q64" i="8"/>
  <c r="R63" i="8"/>
  <c r="Q63" i="8"/>
  <c r="R62" i="8"/>
  <c r="Q62" i="8"/>
  <c r="R61" i="8"/>
  <c r="Q61" i="8"/>
  <c r="R60" i="8"/>
  <c r="Q60" i="8"/>
  <c r="R59" i="8"/>
  <c r="Q59" i="8"/>
  <c r="R58" i="8"/>
  <c r="Q58" i="8"/>
  <c r="R57" i="8"/>
  <c r="Q57" i="8"/>
  <c r="R56" i="8"/>
  <c r="Q56" i="8"/>
  <c r="R55" i="8"/>
  <c r="Q55" i="8"/>
  <c r="R54" i="8"/>
  <c r="Q54" i="8"/>
  <c r="R53" i="8"/>
  <c r="Q53" i="8"/>
  <c r="R52" i="8"/>
  <c r="Q52" i="8"/>
  <c r="R51" i="8"/>
  <c r="Q51" i="8"/>
  <c r="R50" i="8"/>
  <c r="Q50" i="8"/>
  <c r="R49" i="8"/>
  <c r="Q49" i="8"/>
  <c r="R48" i="8"/>
  <c r="Q48" i="8"/>
  <c r="R47" i="8"/>
  <c r="Q47" i="8"/>
  <c r="R46" i="8"/>
  <c r="Q46" i="8"/>
  <c r="R45" i="8"/>
  <c r="Q45" i="8"/>
  <c r="R44" i="8"/>
  <c r="Q44" i="8"/>
  <c r="R43" i="8"/>
  <c r="Q43" i="8"/>
  <c r="R42" i="8"/>
  <c r="Q42" i="8"/>
  <c r="R41" i="8"/>
  <c r="Q41" i="8"/>
  <c r="R40" i="8"/>
  <c r="Q40" i="8"/>
  <c r="R39" i="8"/>
  <c r="Q39" i="8"/>
  <c r="R38" i="8"/>
  <c r="Q38" i="8"/>
  <c r="R37" i="8"/>
  <c r="Q37" i="8"/>
  <c r="R36" i="8"/>
  <c r="Q36" i="8"/>
  <c r="R35" i="8"/>
  <c r="Q35" i="8"/>
  <c r="R34" i="8"/>
  <c r="Q34" i="8"/>
  <c r="R33" i="8"/>
  <c r="Q33" i="8"/>
  <c r="R32" i="8"/>
  <c r="Q32" i="8"/>
  <c r="R31" i="8"/>
  <c r="Q31" i="8"/>
  <c r="R30" i="8"/>
  <c r="Q30" i="8"/>
  <c r="R29" i="8"/>
  <c r="Q29" i="8"/>
  <c r="R28" i="8"/>
  <c r="Q28" i="8"/>
  <c r="R27" i="8"/>
  <c r="Q27" i="8"/>
  <c r="R26" i="8"/>
  <c r="Q26" i="8"/>
  <c r="R25" i="8"/>
  <c r="Q25" i="8"/>
  <c r="R24" i="8"/>
  <c r="Q24" i="8"/>
  <c r="R23" i="8"/>
  <c r="Q23" i="8"/>
  <c r="R22" i="8"/>
  <c r="Q22" i="8"/>
  <c r="R21" i="8"/>
  <c r="Q21" i="8"/>
  <c r="R20" i="8"/>
  <c r="Q20" i="8"/>
  <c r="R19" i="8"/>
  <c r="Q19" i="8"/>
  <c r="R18" i="8"/>
  <c r="Q18" i="8"/>
  <c r="R17" i="8"/>
  <c r="Q17" i="8"/>
  <c r="R16" i="8"/>
  <c r="Q16" i="8"/>
  <c r="R15" i="8"/>
  <c r="Q15" i="8"/>
  <c r="R14" i="8"/>
  <c r="Q14" i="8"/>
  <c r="R13" i="8"/>
  <c r="Q13" i="8"/>
  <c r="R12" i="8"/>
  <c r="Q12" i="8"/>
  <c r="R11" i="8"/>
  <c r="Q11" i="8"/>
  <c r="T11" i="26"/>
  <c r="U510" i="26"/>
  <c r="T510" i="26"/>
  <c r="U509" i="26"/>
  <c r="T509" i="26"/>
  <c r="U508" i="26"/>
  <c r="T508" i="26"/>
  <c r="U507" i="26"/>
  <c r="T507" i="26"/>
  <c r="U506" i="26"/>
  <c r="T506" i="26"/>
  <c r="U505" i="26"/>
  <c r="T505" i="26"/>
  <c r="U504" i="26"/>
  <c r="T504" i="26"/>
  <c r="U503" i="26"/>
  <c r="T503" i="26"/>
  <c r="U502" i="26"/>
  <c r="T502" i="26"/>
  <c r="U501" i="26"/>
  <c r="T501" i="26"/>
  <c r="U500" i="26"/>
  <c r="T500" i="26"/>
  <c r="U499" i="26"/>
  <c r="T499" i="26"/>
  <c r="U498" i="26"/>
  <c r="T498" i="26"/>
  <c r="U497" i="26"/>
  <c r="T497" i="26"/>
  <c r="U496" i="26"/>
  <c r="T496" i="26"/>
  <c r="U495" i="26"/>
  <c r="T495" i="26"/>
  <c r="U494" i="26"/>
  <c r="T494" i="26"/>
  <c r="U493" i="26"/>
  <c r="T493" i="26"/>
  <c r="U492" i="26"/>
  <c r="T492" i="26"/>
  <c r="U491" i="26"/>
  <c r="T491" i="26"/>
  <c r="U490" i="26"/>
  <c r="T490" i="26"/>
  <c r="U489" i="26"/>
  <c r="T489" i="26"/>
  <c r="U488" i="26"/>
  <c r="T488" i="26"/>
  <c r="U487" i="26"/>
  <c r="T487" i="26"/>
  <c r="U486" i="26"/>
  <c r="T486" i="26"/>
  <c r="U485" i="26"/>
  <c r="T485" i="26"/>
  <c r="U484" i="26"/>
  <c r="T484" i="26"/>
  <c r="U483" i="26"/>
  <c r="T483" i="26"/>
  <c r="U482" i="26"/>
  <c r="T482" i="26"/>
  <c r="U481" i="26"/>
  <c r="T481" i="26"/>
  <c r="U480" i="26"/>
  <c r="T480" i="26"/>
  <c r="U479" i="26"/>
  <c r="T479" i="26"/>
  <c r="U478" i="26"/>
  <c r="T478" i="26"/>
  <c r="U477" i="26"/>
  <c r="T477" i="26"/>
  <c r="U476" i="26"/>
  <c r="T476" i="26"/>
  <c r="U475" i="26"/>
  <c r="T475" i="26"/>
  <c r="U474" i="26"/>
  <c r="T474" i="26"/>
  <c r="U473" i="26"/>
  <c r="T473" i="26"/>
  <c r="U472" i="26"/>
  <c r="T472" i="26"/>
  <c r="U471" i="26"/>
  <c r="T471" i="26"/>
  <c r="U470" i="26"/>
  <c r="T470" i="26"/>
  <c r="U469" i="26"/>
  <c r="T469" i="26"/>
  <c r="U468" i="26"/>
  <c r="T468" i="26"/>
  <c r="U467" i="26"/>
  <c r="T467" i="26"/>
  <c r="U466" i="26"/>
  <c r="T466" i="26"/>
  <c r="U465" i="26"/>
  <c r="T465" i="26"/>
  <c r="U464" i="26"/>
  <c r="T464" i="26"/>
  <c r="U463" i="26"/>
  <c r="T463" i="26"/>
  <c r="U462" i="26"/>
  <c r="T462" i="26"/>
  <c r="U461" i="26"/>
  <c r="T461" i="26"/>
  <c r="U460" i="26"/>
  <c r="T460" i="26"/>
  <c r="U459" i="26"/>
  <c r="T459" i="26"/>
  <c r="U458" i="26"/>
  <c r="T458" i="26"/>
  <c r="U457" i="26"/>
  <c r="T457" i="26"/>
  <c r="U456" i="26"/>
  <c r="T456" i="26"/>
  <c r="U455" i="26"/>
  <c r="T455" i="26"/>
  <c r="U454" i="26"/>
  <c r="T454" i="26"/>
  <c r="U453" i="26"/>
  <c r="T453" i="26"/>
  <c r="U452" i="26"/>
  <c r="T452" i="26"/>
  <c r="U451" i="26"/>
  <c r="T451" i="26"/>
  <c r="U450" i="26"/>
  <c r="T450" i="26"/>
  <c r="U449" i="26"/>
  <c r="T449" i="26"/>
  <c r="U448" i="26"/>
  <c r="T448" i="26"/>
  <c r="U447" i="26"/>
  <c r="T447" i="26"/>
  <c r="U446" i="26"/>
  <c r="T446" i="26"/>
  <c r="U445" i="26"/>
  <c r="T445" i="26"/>
  <c r="U444" i="26"/>
  <c r="T444" i="26"/>
  <c r="U443" i="26"/>
  <c r="T443" i="26"/>
  <c r="U442" i="26"/>
  <c r="T442" i="26"/>
  <c r="U441" i="26"/>
  <c r="T441" i="26"/>
  <c r="U440" i="26"/>
  <c r="T440" i="26"/>
  <c r="U439" i="26"/>
  <c r="T439" i="26"/>
  <c r="U438" i="26"/>
  <c r="T438" i="26"/>
  <c r="U437" i="26"/>
  <c r="T437" i="26"/>
  <c r="U436" i="26"/>
  <c r="T436" i="26"/>
  <c r="U435" i="26"/>
  <c r="T435" i="26"/>
  <c r="U434" i="26"/>
  <c r="T434" i="26"/>
  <c r="U433" i="26"/>
  <c r="T433" i="26"/>
  <c r="U432" i="26"/>
  <c r="T432" i="26"/>
  <c r="U431" i="26"/>
  <c r="T431" i="26"/>
  <c r="U430" i="26"/>
  <c r="T430" i="26"/>
  <c r="U429" i="26"/>
  <c r="T429" i="26"/>
  <c r="U428" i="26"/>
  <c r="T428" i="26"/>
  <c r="U427" i="26"/>
  <c r="T427" i="26"/>
  <c r="U426" i="26"/>
  <c r="T426" i="26"/>
  <c r="U425" i="26"/>
  <c r="T425" i="26"/>
  <c r="U424" i="26"/>
  <c r="T424" i="26"/>
  <c r="U423" i="26"/>
  <c r="T423" i="26"/>
  <c r="U422" i="26"/>
  <c r="T422" i="26"/>
  <c r="U421" i="26"/>
  <c r="T421" i="26"/>
  <c r="U420" i="26"/>
  <c r="T420" i="26"/>
  <c r="U419" i="26"/>
  <c r="T419" i="26"/>
  <c r="U418" i="26"/>
  <c r="T418" i="26"/>
  <c r="U417" i="26"/>
  <c r="T417" i="26"/>
  <c r="U416" i="26"/>
  <c r="T416" i="26"/>
  <c r="U415" i="26"/>
  <c r="T415" i="26"/>
  <c r="U414" i="26"/>
  <c r="T414" i="26"/>
  <c r="U413" i="26"/>
  <c r="T413" i="26"/>
  <c r="U412" i="26"/>
  <c r="T412" i="26"/>
  <c r="U411" i="26"/>
  <c r="T411" i="26"/>
  <c r="U410" i="26"/>
  <c r="T410" i="26"/>
  <c r="U409" i="26"/>
  <c r="T409" i="26"/>
  <c r="U408" i="26"/>
  <c r="T408" i="26"/>
  <c r="U407" i="26"/>
  <c r="T407" i="26"/>
  <c r="U406" i="26"/>
  <c r="T406" i="26"/>
  <c r="U405" i="26"/>
  <c r="T405" i="26"/>
  <c r="U404" i="26"/>
  <c r="T404" i="26"/>
  <c r="U403" i="26"/>
  <c r="T403" i="26"/>
  <c r="U402" i="26"/>
  <c r="T402" i="26"/>
  <c r="U401" i="26"/>
  <c r="T401" i="26"/>
  <c r="U400" i="26"/>
  <c r="T400" i="26"/>
  <c r="U399" i="26"/>
  <c r="T399" i="26"/>
  <c r="U398" i="26"/>
  <c r="T398" i="26"/>
  <c r="U397" i="26"/>
  <c r="T397" i="26"/>
  <c r="U396" i="26"/>
  <c r="T396" i="26"/>
  <c r="U395" i="26"/>
  <c r="T395" i="26"/>
  <c r="U394" i="26"/>
  <c r="T394" i="26"/>
  <c r="U393" i="26"/>
  <c r="T393" i="26"/>
  <c r="U392" i="26"/>
  <c r="T392" i="26"/>
  <c r="U391" i="26"/>
  <c r="T391" i="26"/>
  <c r="U390" i="26"/>
  <c r="T390" i="26"/>
  <c r="U389" i="26"/>
  <c r="T389" i="26"/>
  <c r="U388" i="26"/>
  <c r="T388" i="26"/>
  <c r="U387" i="26"/>
  <c r="T387" i="26"/>
  <c r="U386" i="26"/>
  <c r="T386" i="26"/>
  <c r="U385" i="26"/>
  <c r="T385" i="26"/>
  <c r="U384" i="26"/>
  <c r="T384" i="26"/>
  <c r="U383" i="26"/>
  <c r="T383" i="26"/>
  <c r="U382" i="26"/>
  <c r="T382" i="26"/>
  <c r="U381" i="26"/>
  <c r="T381" i="26"/>
  <c r="U380" i="26"/>
  <c r="T380" i="26"/>
  <c r="U379" i="26"/>
  <c r="T379" i="26"/>
  <c r="U378" i="26"/>
  <c r="T378" i="26"/>
  <c r="U377" i="26"/>
  <c r="T377" i="26"/>
  <c r="U376" i="26"/>
  <c r="T376" i="26"/>
  <c r="U375" i="26"/>
  <c r="T375" i="26"/>
  <c r="U374" i="26"/>
  <c r="T374" i="26"/>
  <c r="U373" i="26"/>
  <c r="T373" i="26"/>
  <c r="U372" i="26"/>
  <c r="T372" i="26"/>
  <c r="U371" i="26"/>
  <c r="T371" i="26"/>
  <c r="U370" i="26"/>
  <c r="T370" i="26"/>
  <c r="U369" i="26"/>
  <c r="T369" i="26"/>
  <c r="U368" i="26"/>
  <c r="T368" i="26"/>
  <c r="U367" i="26"/>
  <c r="T367" i="26"/>
  <c r="U366" i="26"/>
  <c r="T366" i="26"/>
  <c r="U365" i="26"/>
  <c r="T365" i="26"/>
  <c r="U364" i="26"/>
  <c r="T364" i="26"/>
  <c r="U363" i="26"/>
  <c r="T363" i="26"/>
  <c r="U362" i="26"/>
  <c r="T362" i="26"/>
  <c r="U361" i="26"/>
  <c r="T361" i="26"/>
  <c r="U360" i="26"/>
  <c r="T360" i="26"/>
  <c r="U359" i="26"/>
  <c r="T359" i="26"/>
  <c r="U358" i="26"/>
  <c r="T358" i="26"/>
  <c r="U357" i="26"/>
  <c r="T357" i="26"/>
  <c r="U356" i="26"/>
  <c r="T356" i="26"/>
  <c r="U355" i="26"/>
  <c r="T355" i="26"/>
  <c r="U354" i="26"/>
  <c r="T354" i="26"/>
  <c r="U353" i="26"/>
  <c r="T353" i="26"/>
  <c r="U352" i="26"/>
  <c r="T352" i="26"/>
  <c r="U351" i="26"/>
  <c r="T351" i="26"/>
  <c r="U350" i="26"/>
  <c r="T350" i="26"/>
  <c r="U349" i="26"/>
  <c r="T349" i="26"/>
  <c r="U348" i="26"/>
  <c r="T348" i="26"/>
  <c r="U347" i="26"/>
  <c r="T347" i="26"/>
  <c r="U346" i="26"/>
  <c r="T346" i="26"/>
  <c r="U345" i="26"/>
  <c r="T345" i="26"/>
  <c r="U344" i="26"/>
  <c r="T344" i="26"/>
  <c r="U343" i="26"/>
  <c r="T343" i="26"/>
  <c r="U342" i="26"/>
  <c r="T342" i="26"/>
  <c r="U341" i="26"/>
  <c r="T341" i="26"/>
  <c r="U340" i="26"/>
  <c r="T340" i="26"/>
  <c r="U339" i="26"/>
  <c r="T339" i="26"/>
  <c r="U338" i="26"/>
  <c r="T338" i="26"/>
  <c r="U337" i="26"/>
  <c r="T337" i="26"/>
  <c r="U336" i="26"/>
  <c r="T336" i="26"/>
  <c r="U335" i="26"/>
  <c r="T335" i="26"/>
  <c r="U334" i="26"/>
  <c r="T334" i="26"/>
  <c r="U333" i="26"/>
  <c r="T333" i="26"/>
  <c r="U332" i="26"/>
  <c r="T332" i="26"/>
  <c r="U331" i="26"/>
  <c r="T331" i="26"/>
  <c r="U330" i="26"/>
  <c r="T330" i="26"/>
  <c r="U329" i="26"/>
  <c r="T329" i="26"/>
  <c r="U328" i="26"/>
  <c r="T328" i="26"/>
  <c r="U327" i="26"/>
  <c r="T327" i="26"/>
  <c r="U326" i="26"/>
  <c r="T326" i="26"/>
  <c r="U325" i="26"/>
  <c r="T325" i="26"/>
  <c r="U324" i="26"/>
  <c r="T324" i="26"/>
  <c r="U323" i="26"/>
  <c r="T323" i="26"/>
  <c r="U322" i="26"/>
  <c r="T322" i="26"/>
  <c r="U321" i="26"/>
  <c r="T321" i="26"/>
  <c r="U320" i="26"/>
  <c r="T320" i="26"/>
  <c r="U319" i="26"/>
  <c r="T319" i="26"/>
  <c r="U318" i="26"/>
  <c r="T318" i="26"/>
  <c r="U317" i="26"/>
  <c r="T317" i="26"/>
  <c r="U316" i="26"/>
  <c r="T316" i="26"/>
  <c r="U315" i="26"/>
  <c r="T315" i="26"/>
  <c r="U314" i="26"/>
  <c r="T314" i="26"/>
  <c r="U313" i="26"/>
  <c r="T313" i="26"/>
  <c r="U312" i="26"/>
  <c r="T312" i="26"/>
  <c r="U311" i="26"/>
  <c r="T311" i="26"/>
  <c r="U310" i="26"/>
  <c r="T310" i="26"/>
  <c r="U309" i="26"/>
  <c r="T309" i="26"/>
  <c r="U308" i="26"/>
  <c r="T308" i="26"/>
  <c r="U307" i="26"/>
  <c r="T307" i="26"/>
  <c r="U306" i="26"/>
  <c r="T306" i="26"/>
  <c r="U305" i="26"/>
  <c r="T305" i="26"/>
  <c r="U304" i="26"/>
  <c r="T304" i="26"/>
  <c r="U303" i="26"/>
  <c r="T303" i="26"/>
  <c r="U302" i="26"/>
  <c r="T302" i="26"/>
  <c r="U301" i="26"/>
  <c r="T301" i="26"/>
  <c r="U300" i="26"/>
  <c r="T300" i="26"/>
  <c r="U299" i="26"/>
  <c r="T299" i="26"/>
  <c r="U298" i="26"/>
  <c r="T298" i="26"/>
  <c r="U297" i="26"/>
  <c r="T297" i="26"/>
  <c r="U296" i="26"/>
  <c r="T296" i="26"/>
  <c r="U295" i="26"/>
  <c r="T295" i="26"/>
  <c r="U294" i="26"/>
  <c r="T294" i="26"/>
  <c r="U293" i="26"/>
  <c r="T293" i="26"/>
  <c r="U292" i="26"/>
  <c r="T292" i="26"/>
  <c r="U291" i="26"/>
  <c r="T291" i="26"/>
  <c r="U290" i="26"/>
  <c r="T290" i="26"/>
  <c r="U289" i="26"/>
  <c r="T289" i="26"/>
  <c r="U288" i="26"/>
  <c r="T288" i="26"/>
  <c r="U287" i="26"/>
  <c r="T287" i="26"/>
  <c r="U286" i="26"/>
  <c r="T286" i="26"/>
  <c r="U285" i="26"/>
  <c r="T285" i="26"/>
  <c r="U284" i="26"/>
  <c r="T284" i="26"/>
  <c r="U283" i="26"/>
  <c r="T283" i="26"/>
  <c r="U282" i="26"/>
  <c r="T282" i="26"/>
  <c r="U281" i="26"/>
  <c r="T281" i="26"/>
  <c r="U280" i="26"/>
  <c r="T280" i="26"/>
  <c r="U279" i="26"/>
  <c r="T279" i="26"/>
  <c r="U278" i="26"/>
  <c r="T278" i="26"/>
  <c r="U277" i="26"/>
  <c r="T277" i="26"/>
  <c r="U276" i="26"/>
  <c r="T276" i="26"/>
  <c r="U275" i="26"/>
  <c r="T275" i="26"/>
  <c r="U274" i="26"/>
  <c r="T274" i="26"/>
  <c r="U273" i="26"/>
  <c r="T273" i="26"/>
  <c r="U272" i="26"/>
  <c r="T272" i="26"/>
  <c r="U271" i="26"/>
  <c r="T271" i="26"/>
  <c r="U270" i="26"/>
  <c r="T270" i="26"/>
  <c r="U269" i="26"/>
  <c r="T269" i="26"/>
  <c r="U268" i="26"/>
  <c r="T268" i="26"/>
  <c r="U267" i="26"/>
  <c r="T267" i="26"/>
  <c r="U266" i="26"/>
  <c r="T266" i="26"/>
  <c r="U265" i="26"/>
  <c r="T265" i="26"/>
  <c r="U264" i="26"/>
  <c r="T264" i="26"/>
  <c r="U263" i="26"/>
  <c r="T263" i="26"/>
  <c r="U262" i="26"/>
  <c r="T262" i="26"/>
  <c r="U261" i="26"/>
  <c r="T261" i="26"/>
  <c r="U260" i="26"/>
  <c r="T260" i="26"/>
  <c r="U259" i="26"/>
  <c r="T259" i="26"/>
  <c r="U258" i="26"/>
  <c r="T258" i="26"/>
  <c r="U257" i="26"/>
  <c r="T257" i="26"/>
  <c r="U256" i="26"/>
  <c r="T256" i="26"/>
  <c r="U255" i="26"/>
  <c r="T255" i="26"/>
  <c r="U254" i="26"/>
  <c r="T254" i="26"/>
  <c r="U253" i="26"/>
  <c r="T253" i="26"/>
  <c r="U252" i="26"/>
  <c r="T252" i="26"/>
  <c r="U251" i="26"/>
  <c r="T251" i="26"/>
  <c r="U250" i="26"/>
  <c r="T250" i="26"/>
  <c r="U249" i="26"/>
  <c r="T249" i="26"/>
  <c r="U248" i="26"/>
  <c r="T248" i="26"/>
  <c r="U247" i="26"/>
  <c r="T247" i="26"/>
  <c r="U246" i="26"/>
  <c r="T246" i="26"/>
  <c r="U245" i="26"/>
  <c r="T245" i="26"/>
  <c r="U244" i="26"/>
  <c r="T244" i="26"/>
  <c r="U243" i="26"/>
  <c r="T243" i="26"/>
  <c r="U242" i="26"/>
  <c r="T242" i="26"/>
  <c r="U241" i="26"/>
  <c r="T241" i="26"/>
  <c r="U240" i="26"/>
  <c r="T240" i="26"/>
  <c r="U239" i="26"/>
  <c r="T239" i="26"/>
  <c r="U238" i="26"/>
  <c r="T238" i="26"/>
  <c r="U237" i="26"/>
  <c r="T237" i="26"/>
  <c r="U236" i="26"/>
  <c r="T236" i="26"/>
  <c r="U235" i="26"/>
  <c r="T235" i="26"/>
  <c r="U234" i="26"/>
  <c r="T234" i="26"/>
  <c r="U233" i="26"/>
  <c r="T233" i="26"/>
  <c r="U232" i="26"/>
  <c r="T232" i="26"/>
  <c r="U231" i="26"/>
  <c r="T231" i="26"/>
  <c r="U230" i="26"/>
  <c r="T230" i="26"/>
  <c r="U229" i="26"/>
  <c r="T229" i="26"/>
  <c r="U228" i="26"/>
  <c r="T228" i="26"/>
  <c r="U227" i="26"/>
  <c r="T227" i="26"/>
  <c r="U226" i="26"/>
  <c r="T226" i="26"/>
  <c r="U225" i="26"/>
  <c r="T225" i="26"/>
  <c r="U224" i="26"/>
  <c r="T224" i="26"/>
  <c r="U223" i="26"/>
  <c r="T223" i="26"/>
  <c r="U222" i="26"/>
  <c r="T222" i="26"/>
  <c r="U221" i="26"/>
  <c r="T221" i="26"/>
  <c r="U220" i="26"/>
  <c r="T220" i="26"/>
  <c r="U219" i="26"/>
  <c r="T219" i="26"/>
  <c r="U218" i="26"/>
  <c r="T218" i="26"/>
  <c r="U217" i="26"/>
  <c r="T217" i="26"/>
  <c r="U216" i="26"/>
  <c r="T216" i="26"/>
  <c r="U215" i="26"/>
  <c r="T215" i="26"/>
  <c r="U214" i="26"/>
  <c r="T214" i="26"/>
  <c r="U213" i="26"/>
  <c r="T213" i="26"/>
  <c r="U212" i="26"/>
  <c r="T212" i="26"/>
  <c r="U211" i="26"/>
  <c r="T211" i="26"/>
  <c r="U210" i="26"/>
  <c r="T210" i="26"/>
  <c r="U209" i="26"/>
  <c r="T209" i="26"/>
  <c r="U208" i="26"/>
  <c r="T208" i="26"/>
  <c r="U207" i="26"/>
  <c r="T207" i="26"/>
  <c r="U206" i="26"/>
  <c r="T206" i="26"/>
  <c r="U205" i="26"/>
  <c r="T205" i="26"/>
  <c r="U204" i="26"/>
  <c r="T204" i="26"/>
  <c r="U203" i="26"/>
  <c r="T203" i="26"/>
  <c r="U202" i="26"/>
  <c r="T202" i="26"/>
  <c r="U201" i="26"/>
  <c r="T201" i="26"/>
  <c r="U200" i="26"/>
  <c r="T200" i="26"/>
  <c r="U199" i="26"/>
  <c r="T199" i="26"/>
  <c r="U198" i="26"/>
  <c r="T198" i="26"/>
  <c r="U197" i="26"/>
  <c r="T197" i="26"/>
  <c r="U196" i="26"/>
  <c r="T196" i="26"/>
  <c r="U195" i="26"/>
  <c r="T195" i="26"/>
  <c r="U194" i="26"/>
  <c r="T194" i="26"/>
  <c r="U193" i="26"/>
  <c r="T193" i="26"/>
  <c r="U192" i="26"/>
  <c r="T192" i="26"/>
  <c r="U191" i="26"/>
  <c r="T191" i="26"/>
  <c r="U190" i="26"/>
  <c r="T190" i="26"/>
  <c r="U189" i="26"/>
  <c r="T189" i="26"/>
  <c r="U188" i="26"/>
  <c r="T188" i="26"/>
  <c r="U187" i="26"/>
  <c r="T187" i="26"/>
  <c r="U186" i="26"/>
  <c r="T186" i="26"/>
  <c r="U185" i="26"/>
  <c r="T185" i="26"/>
  <c r="U184" i="26"/>
  <c r="T184" i="26"/>
  <c r="U183" i="26"/>
  <c r="T183" i="26"/>
  <c r="U182" i="26"/>
  <c r="T182" i="26"/>
  <c r="U181" i="26"/>
  <c r="T181" i="26"/>
  <c r="U180" i="26"/>
  <c r="T180" i="26"/>
  <c r="U179" i="26"/>
  <c r="T179" i="26"/>
  <c r="U178" i="26"/>
  <c r="T178" i="26"/>
  <c r="U177" i="26"/>
  <c r="T177" i="26"/>
  <c r="U176" i="26"/>
  <c r="T176" i="26"/>
  <c r="U175" i="26"/>
  <c r="T175" i="26"/>
  <c r="U174" i="26"/>
  <c r="T174" i="26"/>
  <c r="U173" i="26"/>
  <c r="T173" i="26"/>
  <c r="U172" i="26"/>
  <c r="T172" i="26"/>
  <c r="U171" i="26"/>
  <c r="T171" i="26"/>
  <c r="U170" i="26"/>
  <c r="T170" i="26"/>
  <c r="U169" i="26"/>
  <c r="T169" i="26"/>
  <c r="U168" i="26"/>
  <c r="T168" i="26"/>
  <c r="U167" i="26"/>
  <c r="T167" i="26"/>
  <c r="U166" i="26"/>
  <c r="T166" i="26"/>
  <c r="U165" i="26"/>
  <c r="T165" i="26"/>
  <c r="U164" i="26"/>
  <c r="T164" i="26"/>
  <c r="U163" i="26"/>
  <c r="T163" i="26"/>
  <c r="U162" i="26"/>
  <c r="T162" i="26"/>
  <c r="U161" i="26"/>
  <c r="T161" i="26"/>
  <c r="U160" i="26"/>
  <c r="T160" i="26"/>
  <c r="U159" i="26"/>
  <c r="T159" i="26"/>
  <c r="U158" i="26"/>
  <c r="T158" i="26"/>
  <c r="U157" i="26"/>
  <c r="T157" i="26"/>
  <c r="U156" i="26"/>
  <c r="T156" i="26"/>
  <c r="U155" i="26"/>
  <c r="T155" i="26"/>
  <c r="U154" i="26"/>
  <c r="T154" i="26"/>
  <c r="U153" i="26"/>
  <c r="T153" i="26"/>
  <c r="U152" i="26"/>
  <c r="T152" i="26"/>
  <c r="U151" i="26"/>
  <c r="T151" i="26"/>
  <c r="U150" i="26"/>
  <c r="T150" i="26"/>
  <c r="U149" i="26"/>
  <c r="T149" i="26"/>
  <c r="U148" i="26"/>
  <c r="T148" i="26"/>
  <c r="U147" i="26"/>
  <c r="T147" i="26"/>
  <c r="U146" i="26"/>
  <c r="T146" i="26"/>
  <c r="U145" i="26"/>
  <c r="T145" i="26"/>
  <c r="U144" i="26"/>
  <c r="T144" i="26"/>
  <c r="U143" i="26"/>
  <c r="T143" i="26"/>
  <c r="U142" i="26"/>
  <c r="T142" i="26"/>
  <c r="U141" i="26"/>
  <c r="T141" i="26"/>
  <c r="U140" i="26"/>
  <c r="T140" i="26"/>
  <c r="U139" i="26"/>
  <c r="T139" i="26"/>
  <c r="U138" i="26"/>
  <c r="T138" i="26"/>
  <c r="U137" i="26"/>
  <c r="T137" i="26"/>
  <c r="U136" i="26"/>
  <c r="T136" i="26"/>
  <c r="U135" i="26"/>
  <c r="T135" i="26"/>
  <c r="U134" i="26"/>
  <c r="T134" i="26"/>
  <c r="U133" i="26"/>
  <c r="T133" i="26"/>
  <c r="U132" i="26"/>
  <c r="T132" i="26"/>
  <c r="U131" i="26"/>
  <c r="T131" i="26"/>
  <c r="U130" i="26"/>
  <c r="T130" i="26"/>
  <c r="U129" i="26"/>
  <c r="T129" i="26"/>
  <c r="U128" i="26"/>
  <c r="T128" i="26"/>
  <c r="U127" i="26"/>
  <c r="T127" i="26"/>
  <c r="U126" i="26"/>
  <c r="T126" i="26"/>
  <c r="U125" i="26"/>
  <c r="T125" i="26"/>
  <c r="U124" i="26"/>
  <c r="T124" i="26"/>
  <c r="U123" i="26"/>
  <c r="T123" i="26"/>
  <c r="U122" i="26"/>
  <c r="T122" i="26"/>
  <c r="U121" i="26"/>
  <c r="T121" i="26"/>
  <c r="U120" i="26"/>
  <c r="T120" i="26"/>
  <c r="U119" i="26"/>
  <c r="T119" i="26"/>
  <c r="U118" i="26"/>
  <c r="T118" i="26"/>
  <c r="U117" i="26"/>
  <c r="T117" i="26"/>
  <c r="U116" i="26"/>
  <c r="T116" i="26"/>
  <c r="U115" i="26"/>
  <c r="T115" i="26"/>
  <c r="U114" i="26"/>
  <c r="T114" i="26"/>
  <c r="U113" i="26"/>
  <c r="T113" i="26"/>
  <c r="U112" i="26"/>
  <c r="T112" i="26"/>
  <c r="U111" i="26"/>
  <c r="T111" i="26"/>
  <c r="U110" i="26"/>
  <c r="T110" i="26"/>
  <c r="U109" i="26"/>
  <c r="T109" i="26"/>
  <c r="U108" i="26"/>
  <c r="T108" i="26"/>
  <c r="U107" i="26"/>
  <c r="T107" i="26"/>
  <c r="U106" i="26"/>
  <c r="T106" i="26"/>
  <c r="U105" i="26"/>
  <c r="T105" i="26"/>
  <c r="U104" i="26"/>
  <c r="T104" i="26"/>
  <c r="U103" i="26"/>
  <c r="T103" i="26"/>
  <c r="U102" i="26"/>
  <c r="T102" i="26"/>
  <c r="U101" i="26"/>
  <c r="T101" i="26"/>
  <c r="U100" i="26"/>
  <c r="T100" i="26"/>
  <c r="U99" i="26"/>
  <c r="T99" i="26"/>
  <c r="U98" i="26"/>
  <c r="T98" i="26"/>
  <c r="U97" i="26"/>
  <c r="T97" i="26"/>
  <c r="U96" i="26"/>
  <c r="T96" i="26"/>
  <c r="U95" i="26"/>
  <c r="T95" i="26"/>
  <c r="U94" i="26"/>
  <c r="T94" i="26"/>
  <c r="U93" i="26"/>
  <c r="T93" i="26"/>
  <c r="U92" i="26"/>
  <c r="T92" i="26"/>
  <c r="U91" i="26"/>
  <c r="T91" i="26"/>
  <c r="U90" i="26"/>
  <c r="T90" i="26"/>
  <c r="U89" i="26"/>
  <c r="T89" i="26"/>
  <c r="U88" i="26"/>
  <c r="T88" i="26"/>
  <c r="U87" i="26"/>
  <c r="T87" i="26"/>
  <c r="U86" i="26"/>
  <c r="T86" i="26"/>
  <c r="U85" i="26"/>
  <c r="T85" i="26"/>
  <c r="U84" i="26"/>
  <c r="T84" i="26"/>
  <c r="U83" i="26"/>
  <c r="T83" i="26"/>
  <c r="U82" i="26"/>
  <c r="T82" i="26"/>
  <c r="U81" i="26"/>
  <c r="T81" i="26"/>
  <c r="U80" i="26"/>
  <c r="T80" i="26"/>
  <c r="U79" i="26"/>
  <c r="T79" i="26"/>
  <c r="U78" i="26"/>
  <c r="T78" i="26"/>
  <c r="U77" i="26"/>
  <c r="T77" i="26"/>
  <c r="U76" i="26"/>
  <c r="T76" i="26"/>
  <c r="U75" i="26"/>
  <c r="T75" i="26"/>
  <c r="U74" i="26"/>
  <c r="T74" i="26"/>
  <c r="U73" i="26"/>
  <c r="T73" i="26"/>
  <c r="U72" i="26"/>
  <c r="T72" i="26"/>
  <c r="U71" i="26"/>
  <c r="T71" i="26"/>
  <c r="U70" i="26"/>
  <c r="T70" i="26"/>
  <c r="U69" i="26"/>
  <c r="T69" i="26"/>
  <c r="U68" i="26"/>
  <c r="T68" i="26"/>
  <c r="U67" i="26"/>
  <c r="T67" i="26"/>
  <c r="U66" i="26"/>
  <c r="T66" i="26"/>
  <c r="U65" i="26"/>
  <c r="T65" i="26"/>
  <c r="U64" i="26"/>
  <c r="T64" i="26"/>
  <c r="U63" i="26"/>
  <c r="T63" i="26"/>
  <c r="U62" i="26"/>
  <c r="T62" i="26"/>
  <c r="U61" i="26"/>
  <c r="T61" i="26"/>
  <c r="U60" i="26"/>
  <c r="T60" i="26"/>
  <c r="U59" i="26"/>
  <c r="T59" i="26"/>
  <c r="U58" i="26"/>
  <c r="T58" i="26"/>
  <c r="U57" i="26"/>
  <c r="T57" i="26"/>
  <c r="U56" i="26"/>
  <c r="T56" i="26"/>
  <c r="U55" i="26"/>
  <c r="T55" i="26"/>
  <c r="U54" i="26"/>
  <c r="T54" i="26"/>
  <c r="U53" i="26"/>
  <c r="T53" i="26"/>
  <c r="U52" i="26"/>
  <c r="T52" i="26"/>
  <c r="U51" i="26"/>
  <c r="T51" i="26"/>
  <c r="U50" i="26"/>
  <c r="T50" i="26"/>
  <c r="U49" i="26"/>
  <c r="T49" i="26"/>
  <c r="U48" i="26"/>
  <c r="T48" i="26"/>
  <c r="U47" i="26"/>
  <c r="T47" i="26"/>
  <c r="U46" i="26"/>
  <c r="T46" i="26"/>
  <c r="U45" i="26"/>
  <c r="T45" i="26"/>
  <c r="U44" i="26"/>
  <c r="T44" i="26"/>
  <c r="U43" i="26"/>
  <c r="T43" i="26"/>
  <c r="U42" i="26"/>
  <c r="T42" i="26"/>
  <c r="U41" i="26"/>
  <c r="T41" i="26"/>
  <c r="U40" i="26"/>
  <c r="T40" i="26"/>
  <c r="U39" i="26"/>
  <c r="T39" i="26"/>
  <c r="U38" i="26"/>
  <c r="T38" i="26"/>
  <c r="U37" i="26"/>
  <c r="T37" i="26"/>
  <c r="U36" i="26"/>
  <c r="T36" i="26"/>
  <c r="U35" i="26"/>
  <c r="T35" i="26"/>
  <c r="U34" i="26"/>
  <c r="T34" i="26"/>
  <c r="U33" i="26"/>
  <c r="T33" i="26"/>
  <c r="U32" i="26"/>
  <c r="T32" i="26"/>
  <c r="U31" i="26"/>
  <c r="T31" i="26"/>
  <c r="U30" i="26"/>
  <c r="T30" i="26"/>
  <c r="U29" i="26"/>
  <c r="T29" i="26"/>
  <c r="U28" i="26"/>
  <c r="T28" i="26"/>
  <c r="U27" i="26"/>
  <c r="T27" i="26"/>
  <c r="U26" i="26"/>
  <c r="T26" i="26"/>
  <c r="U25" i="26"/>
  <c r="T25" i="26"/>
  <c r="U24" i="26"/>
  <c r="T24" i="26"/>
  <c r="U23" i="26"/>
  <c r="T23" i="26"/>
  <c r="U22" i="26"/>
  <c r="T22" i="26"/>
  <c r="U21" i="26"/>
  <c r="T21" i="26"/>
  <c r="U20" i="26"/>
  <c r="T20" i="26"/>
  <c r="U19" i="26"/>
  <c r="T19" i="26"/>
  <c r="U18" i="26"/>
  <c r="T18" i="26"/>
  <c r="U17" i="26"/>
  <c r="T17" i="26"/>
  <c r="U16" i="26"/>
  <c r="T16" i="26"/>
  <c r="U15" i="26"/>
  <c r="T15" i="26"/>
  <c r="U14" i="26"/>
  <c r="T14" i="26"/>
  <c r="U13" i="26"/>
  <c r="T13" i="26"/>
  <c r="U12" i="26"/>
  <c r="T12" i="26"/>
  <c r="U11" i="26"/>
  <c r="W11" i="14"/>
  <c r="X510" i="14"/>
  <c r="W510" i="14"/>
  <c r="X509" i="14"/>
  <c r="W509" i="14"/>
  <c r="X508" i="14"/>
  <c r="W508" i="14"/>
  <c r="X507" i="14"/>
  <c r="W507" i="14"/>
  <c r="X506" i="14"/>
  <c r="W506" i="14"/>
  <c r="X505" i="14"/>
  <c r="W505" i="14"/>
  <c r="X504" i="14"/>
  <c r="W504" i="14"/>
  <c r="X503" i="14"/>
  <c r="W503" i="14"/>
  <c r="X502" i="14"/>
  <c r="W502" i="14"/>
  <c r="X501" i="14"/>
  <c r="W501" i="14"/>
  <c r="X500" i="14"/>
  <c r="W500" i="14"/>
  <c r="X499" i="14"/>
  <c r="W499" i="14"/>
  <c r="X498" i="14"/>
  <c r="W498" i="14"/>
  <c r="X497" i="14"/>
  <c r="W497" i="14"/>
  <c r="X496" i="14"/>
  <c r="W496" i="14"/>
  <c r="X495" i="14"/>
  <c r="W495" i="14"/>
  <c r="X494" i="14"/>
  <c r="W494" i="14"/>
  <c r="X493" i="14"/>
  <c r="W493" i="14"/>
  <c r="X492" i="14"/>
  <c r="W492" i="14"/>
  <c r="X491" i="14"/>
  <c r="W491" i="14"/>
  <c r="X490" i="14"/>
  <c r="W490" i="14"/>
  <c r="X489" i="14"/>
  <c r="W489" i="14"/>
  <c r="X488" i="14"/>
  <c r="W488" i="14"/>
  <c r="X487" i="14"/>
  <c r="W487" i="14"/>
  <c r="X486" i="14"/>
  <c r="W486" i="14"/>
  <c r="X485" i="14"/>
  <c r="W485" i="14"/>
  <c r="X484" i="14"/>
  <c r="W484" i="14"/>
  <c r="X483" i="14"/>
  <c r="W483" i="14"/>
  <c r="X482" i="14"/>
  <c r="W482" i="14"/>
  <c r="X481" i="14"/>
  <c r="W481" i="14"/>
  <c r="X480" i="14"/>
  <c r="W480" i="14"/>
  <c r="X479" i="14"/>
  <c r="W479" i="14"/>
  <c r="X478" i="14"/>
  <c r="W478" i="14"/>
  <c r="X477" i="14"/>
  <c r="W477" i="14"/>
  <c r="X476" i="14"/>
  <c r="W476" i="14"/>
  <c r="X475" i="14"/>
  <c r="W475" i="14"/>
  <c r="X474" i="14"/>
  <c r="W474" i="14"/>
  <c r="X473" i="14"/>
  <c r="W473" i="14"/>
  <c r="X472" i="14"/>
  <c r="W472" i="14"/>
  <c r="X471" i="14"/>
  <c r="W471" i="14"/>
  <c r="X470" i="14"/>
  <c r="W470" i="14"/>
  <c r="X469" i="14"/>
  <c r="W469" i="14"/>
  <c r="X468" i="14"/>
  <c r="W468" i="14"/>
  <c r="X467" i="14"/>
  <c r="W467" i="14"/>
  <c r="X466" i="14"/>
  <c r="W466" i="14"/>
  <c r="X465" i="14"/>
  <c r="W465" i="14"/>
  <c r="X464" i="14"/>
  <c r="W464" i="14"/>
  <c r="X463" i="14"/>
  <c r="W463" i="14"/>
  <c r="X462" i="14"/>
  <c r="W462" i="14"/>
  <c r="X461" i="14"/>
  <c r="W461" i="14"/>
  <c r="X460" i="14"/>
  <c r="W460" i="14"/>
  <c r="X459" i="14"/>
  <c r="W459" i="14"/>
  <c r="X458" i="14"/>
  <c r="W458" i="14"/>
  <c r="X457" i="14"/>
  <c r="W457" i="14"/>
  <c r="X456" i="14"/>
  <c r="W456" i="14"/>
  <c r="X455" i="14"/>
  <c r="W455" i="14"/>
  <c r="X454" i="14"/>
  <c r="W454" i="14"/>
  <c r="X453" i="14"/>
  <c r="W453" i="14"/>
  <c r="X452" i="14"/>
  <c r="W452" i="14"/>
  <c r="X451" i="14"/>
  <c r="W451" i="14"/>
  <c r="X450" i="14"/>
  <c r="W450" i="14"/>
  <c r="X449" i="14"/>
  <c r="W449" i="14"/>
  <c r="X448" i="14"/>
  <c r="W448" i="14"/>
  <c r="X447" i="14"/>
  <c r="W447" i="14"/>
  <c r="X446" i="14"/>
  <c r="W446" i="14"/>
  <c r="X445" i="14"/>
  <c r="W445" i="14"/>
  <c r="X444" i="14"/>
  <c r="W444" i="14"/>
  <c r="X443" i="14"/>
  <c r="W443" i="14"/>
  <c r="X442" i="14"/>
  <c r="W442" i="14"/>
  <c r="X441" i="14"/>
  <c r="W441" i="14"/>
  <c r="X440" i="14"/>
  <c r="W440" i="14"/>
  <c r="X439" i="14"/>
  <c r="W439" i="14"/>
  <c r="X438" i="14"/>
  <c r="W438" i="14"/>
  <c r="X437" i="14"/>
  <c r="W437" i="14"/>
  <c r="X436" i="14"/>
  <c r="W436" i="14"/>
  <c r="X435" i="14"/>
  <c r="W435" i="14"/>
  <c r="X434" i="14"/>
  <c r="W434" i="14"/>
  <c r="X433" i="14"/>
  <c r="W433" i="14"/>
  <c r="X432" i="14"/>
  <c r="W432" i="14"/>
  <c r="X431" i="14"/>
  <c r="W431" i="14"/>
  <c r="X430" i="14"/>
  <c r="W430" i="14"/>
  <c r="X429" i="14"/>
  <c r="W429" i="14"/>
  <c r="X428" i="14"/>
  <c r="W428" i="14"/>
  <c r="X427" i="14"/>
  <c r="W427" i="14"/>
  <c r="X426" i="14"/>
  <c r="W426" i="14"/>
  <c r="X425" i="14"/>
  <c r="W425" i="14"/>
  <c r="X424" i="14"/>
  <c r="W424" i="14"/>
  <c r="X423" i="14"/>
  <c r="W423" i="14"/>
  <c r="X422" i="14"/>
  <c r="W422" i="14"/>
  <c r="X421" i="14"/>
  <c r="W421" i="14"/>
  <c r="X420" i="14"/>
  <c r="W420" i="14"/>
  <c r="X419" i="14"/>
  <c r="W419" i="14"/>
  <c r="X418" i="14"/>
  <c r="W418" i="14"/>
  <c r="X417" i="14"/>
  <c r="W417" i="14"/>
  <c r="X416" i="14"/>
  <c r="W416" i="14"/>
  <c r="X415" i="14"/>
  <c r="W415" i="14"/>
  <c r="X414" i="14"/>
  <c r="W414" i="14"/>
  <c r="X413" i="14"/>
  <c r="W413" i="14"/>
  <c r="X412" i="14"/>
  <c r="W412" i="14"/>
  <c r="X411" i="14"/>
  <c r="W411" i="14"/>
  <c r="X410" i="14"/>
  <c r="W410" i="14"/>
  <c r="X409" i="14"/>
  <c r="W409" i="14"/>
  <c r="X408" i="14"/>
  <c r="W408" i="14"/>
  <c r="X407" i="14"/>
  <c r="W407" i="14"/>
  <c r="X406" i="14"/>
  <c r="W406" i="14"/>
  <c r="X405" i="14"/>
  <c r="W405" i="14"/>
  <c r="X404" i="14"/>
  <c r="W404" i="14"/>
  <c r="X403" i="14"/>
  <c r="W403" i="14"/>
  <c r="X402" i="14"/>
  <c r="W402" i="14"/>
  <c r="X401" i="14"/>
  <c r="W401" i="14"/>
  <c r="X400" i="14"/>
  <c r="W400" i="14"/>
  <c r="X399" i="14"/>
  <c r="W399" i="14"/>
  <c r="X398" i="14"/>
  <c r="W398" i="14"/>
  <c r="X397" i="14"/>
  <c r="W397" i="14"/>
  <c r="X396" i="14"/>
  <c r="W396" i="14"/>
  <c r="X395" i="14"/>
  <c r="W395" i="14"/>
  <c r="X394" i="14"/>
  <c r="W394" i="14"/>
  <c r="X393" i="14"/>
  <c r="W393" i="14"/>
  <c r="X392" i="14"/>
  <c r="W392" i="14"/>
  <c r="X391" i="14"/>
  <c r="W391" i="14"/>
  <c r="X390" i="14"/>
  <c r="W390" i="14"/>
  <c r="X389" i="14"/>
  <c r="W389" i="14"/>
  <c r="X388" i="14"/>
  <c r="W388" i="14"/>
  <c r="X387" i="14"/>
  <c r="W387" i="14"/>
  <c r="X386" i="14"/>
  <c r="W386" i="14"/>
  <c r="X385" i="14"/>
  <c r="W385" i="14"/>
  <c r="X384" i="14"/>
  <c r="W384" i="14"/>
  <c r="X383" i="14"/>
  <c r="W383" i="14"/>
  <c r="X382" i="14"/>
  <c r="W382" i="14"/>
  <c r="X381" i="14"/>
  <c r="W381" i="14"/>
  <c r="X380" i="14"/>
  <c r="W380" i="14"/>
  <c r="X379" i="14"/>
  <c r="W379" i="14"/>
  <c r="X378" i="14"/>
  <c r="W378" i="14"/>
  <c r="X377" i="14"/>
  <c r="W377" i="14"/>
  <c r="X376" i="14"/>
  <c r="W376" i="14"/>
  <c r="X375" i="14"/>
  <c r="W375" i="14"/>
  <c r="X374" i="14"/>
  <c r="W374" i="14"/>
  <c r="X373" i="14"/>
  <c r="W373" i="14"/>
  <c r="X372" i="14"/>
  <c r="W372" i="14"/>
  <c r="X371" i="14"/>
  <c r="W371" i="14"/>
  <c r="X370" i="14"/>
  <c r="W370" i="14"/>
  <c r="X369" i="14"/>
  <c r="W369" i="14"/>
  <c r="X368" i="14"/>
  <c r="W368" i="14"/>
  <c r="X367" i="14"/>
  <c r="W367" i="14"/>
  <c r="X366" i="14"/>
  <c r="W366" i="14"/>
  <c r="X365" i="14"/>
  <c r="W365" i="14"/>
  <c r="X364" i="14"/>
  <c r="W364" i="14"/>
  <c r="X363" i="14"/>
  <c r="W363" i="14"/>
  <c r="X362" i="14"/>
  <c r="W362" i="14"/>
  <c r="X361" i="14"/>
  <c r="W361" i="14"/>
  <c r="X360" i="14"/>
  <c r="W360" i="14"/>
  <c r="X359" i="14"/>
  <c r="W359" i="14"/>
  <c r="X358" i="14"/>
  <c r="W358" i="14"/>
  <c r="X357" i="14"/>
  <c r="W357" i="14"/>
  <c r="X356" i="14"/>
  <c r="W356" i="14"/>
  <c r="X355" i="14"/>
  <c r="W355" i="14"/>
  <c r="X354" i="14"/>
  <c r="W354" i="14"/>
  <c r="X353" i="14"/>
  <c r="W353" i="14"/>
  <c r="X352" i="14"/>
  <c r="W352" i="14"/>
  <c r="X351" i="14"/>
  <c r="W351" i="14"/>
  <c r="X350" i="14"/>
  <c r="W350" i="14"/>
  <c r="X349" i="14"/>
  <c r="W349" i="14"/>
  <c r="X348" i="14"/>
  <c r="W348" i="14"/>
  <c r="X347" i="14"/>
  <c r="W347" i="14"/>
  <c r="X346" i="14"/>
  <c r="W346" i="14"/>
  <c r="X345" i="14"/>
  <c r="W345" i="14"/>
  <c r="X344" i="14"/>
  <c r="W344" i="14"/>
  <c r="X343" i="14"/>
  <c r="W343" i="14"/>
  <c r="X342" i="14"/>
  <c r="W342" i="14"/>
  <c r="X341" i="14"/>
  <c r="W341" i="14"/>
  <c r="X340" i="14"/>
  <c r="W340" i="14"/>
  <c r="X339" i="14"/>
  <c r="W339" i="14"/>
  <c r="X338" i="14"/>
  <c r="W338" i="14"/>
  <c r="X337" i="14"/>
  <c r="W337" i="14"/>
  <c r="X336" i="14"/>
  <c r="W336" i="14"/>
  <c r="X335" i="14"/>
  <c r="W335" i="14"/>
  <c r="X334" i="14"/>
  <c r="W334" i="14"/>
  <c r="X333" i="14"/>
  <c r="W333" i="14"/>
  <c r="X332" i="14"/>
  <c r="W332" i="14"/>
  <c r="X331" i="14"/>
  <c r="W331" i="14"/>
  <c r="X330" i="14"/>
  <c r="W330" i="14"/>
  <c r="X329" i="14"/>
  <c r="W329" i="14"/>
  <c r="X328" i="14"/>
  <c r="W328" i="14"/>
  <c r="X327" i="14"/>
  <c r="W327" i="14"/>
  <c r="X326" i="14"/>
  <c r="W326" i="14"/>
  <c r="X325" i="14"/>
  <c r="W325" i="14"/>
  <c r="X324" i="14"/>
  <c r="W324" i="14"/>
  <c r="X323" i="14"/>
  <c r="W323" i="14"/>
  <c r="X322" i="14"/>
  <c r="W322" i="14"/>
  <c r="X321" i="14"/>
  <c r="W321" i="14"/>
  <c r="X320" i="14"/>
  <c r="W320" i="14"/>
  <c r="X319" i="14"/>
  <c r="W319" i="14"/>
  <c r="X318" i="14"/>
  <c r="W318" i="14"/>
  <c r="X317" i="14"/>
  <c r="W317" i="14"/>
  <c r="X316" i="14"/>
  <c r="W316" i="14"/>
  <c r="X315" i="14"/>
  <c r="W315" i="14"/>
  <c r="X314" i="14"/>
  <c r="W314" i="14"/>
  <c r="X313" i="14"/>
  <c r="W313" i="14"/>
  <c r="X312" i="14"/>
  <c r="W312" i="14"/>
  <c r="X311" i="14"/>
  <c r="W311" i="14"/>
  <c r="X310" i="14"/>
  <c r="W310" i="14"/>
  <c r="X309" i="14"/>
  <c r="W309" i="14"/>
  <c r="X308" i="14"/>
  <c r="W308" i="14"/>
  <c r="X307" i="14"/>
  <c r="W307" i="14"/>
  <c r="X306" i="14"/>
  <c r="W306" i="14"/>
  <c r="X305" i="14"/>
  <c r="W305" i="14"/>
  <c r="X304" i="14"/>
  <c r="W304" i="14"/>
  <c r="X303" i="14"/>
  <c r="W303" i="14"/>
  <c r="X302" i="14"/>
  <c r="W302" i="14"/>
  <c r="X301" i="14"/>
  <c r="W301" i="14"/>
  <c r="X300" i="14"/>
  <c r="W300" i="14"/>
  <c r="X299" i="14"/>
  <c r="W299" i="14"/>
  <c r="X298" i="14"/>
  <c r="W298" i="14"/>
  <c r="X297" i="14"/>
  <c r="W297" i="14"/>
  <c r="X296" i="14"/>
  <c r="W296" i="14"/>
  <c r="X295" i="14"/>
  <c r="W295" i="14"/>
  <c r="X294" i="14"/>
  <c r="W294" i="14"/>
  <c r="X293" i="14"/>
  <c r="W293" i="14"/>
  <c r="X292" i="14"/>
  <c r="W292" i="14"/>
  <c r="X291" i="14"/>
  <c r="W291" i="14"/>
  <c r="X290" i="14"/>
  <c r="W290" i="14"/>
  <c r="X289" i="14"/>
  <c r="W289" i="14"/>
  <c r="X288" i="14"/>
  <c r="W288" i="14"/>
  <c r="X287" i="14"/>
  <c r="W287" i="14"/>
  <c r="X286" i="14"/>
  <c r="W286" i="14"/>
  <c r="X285" i="14"/>
  <c r="W285" i="14"/>
  <c r="X284" i="14"/>
  <c r="W284" i="14"/>
  <c r="X283" i="14"/>
  <c r="W283" i="14"/>
  <c r="X282" i="14"/>
  <c r="W282" i="14"/>
  <c r="X281" i="14"/>
  <c r="W281" i="14"/>
  <c r="X280" i="14"/>
  <c r="W280" i="14"/>
  <c r="X279" i="14"/>
  <c r="W279" i="14"/>
  <c r="X278" i="14"/>
  <c r="W278" i="14"/>
  <c r="X277" i="14"/>
  <c r="W277" i="14"/>
  <c r="X276" i="14"/>
  <c r="W276" i="14"/>
  <c r="X275" i="14"/>
  <c r="W275" i="14"/>
  <c r="X274" i="14"/>
  <c r="W274" i="14"/>
  <c r="X273" i="14"/>
  <c r="W273" i="14"/>
  <c r="X272" i="14"/>
  <c r="W272" i="14"/>
  <c r="X271" i="14"/>
  <c r="W271" i="14"/>
  <c r="X270" i="14"/>
  <c r="W270" i="14"/>
  <c r="X269" i="14"/>
  <c r="W269" i="14"/>
  <c r="X268" i="14"/>
  <c r="W268" i="14"/>
  <c r="X267" i="14"/>
  <c r="W267" i="14"/>
  <c r="X266" i="14"/>
  <c r="W266" i="14"/>
  <c r="X265" i="14"/>
  <c r="W265" i="14"/>
  <c r="X264" i="14"/>
  <c r="W264" i="14"/>
  <c r="X263" i="14"/>
  <c r="W263" i="14"/>
  <c r="X262" i="14"/>
  <c r="W262" i="14"/>
  <c r="X261" i="14"/>
  <c r="W261" i="14"/>
  <c r="X260" i="14"/>
  <c r="W260" i="14"/>
  <c r="X259" i="14"/>
  <c r="W259" i="14"/>
  <c r="X258" i="14"/>
  <c r="W258" i="14"/>
  <c r="X257" i="14"/>
  <c r="W257" i="14"/>
  <c r="X256" i="14"/>
  <c r="W256" i="14"/>
  <c r="X255" i="14"/>
  <c r="W255" i="14"/>
  <c r="X254" i="14"/>
  <c r="W254" i="14"/>
  <c r="X253" i="14"/>
  <c r="W253" i="14"/>
  <c r="X252" i="14"/>
  <c r="W252" i="14"/>
  <c r="X251" i="14"/>
  <c r="W251" i="14"/>
  <c r="X250" i="14"/>
  <c r="W250" i="14"/>
  <c r="X249" i="14"/>
  <c r="W249" i="14"/>
  <c r="X248" i="14"/>
  <c r="W248" i="14"/>
  <c r="X247" i="14"/>
  <c r="W247" i="14"/>
  <c r="X246" i="14"/>
  <c r="W246" i="14"/>
  <c r="X245" i="14"/>
  <c r="W245" i="14"/>
  <c r="X244" i="14"/>
  <c r="W244" i="14"/>
  <c r="X243" i="14"/>
  <c r="W243" i="14"/>
  <c r="X242" i="14"/>
  <c r="W242" i="14"/>
  <c r="X241" i="14"/>
  <c r="W241" i="14"/>
  <c r="X240" i="14"/>
  <c r="W240" i="14"/>
  <c r="X239" i="14"/>
  <c r="W239" i="14"/>
  <c r="X238" i="14"/>
  <c r="W238" i="14"/>
  <c r="X237" i="14"/>
  <c r="W237" i="14"/>
  <c r="X236" i="14"/>
  <c r="W236" i="14"/>
  <c r="X235" i="14"/>
  <c r="W235" i="14"/>
  <c r="X234" i="14"/>
  <c r="W234" i="14"/>
  <c r="X233" i="14"/>
  <c r="W233" i="14"/>
  <c r="X232" i="14"/>
  <c r="W232" i="14"/>
  <c r="X231" i="14"/>
  <c r="W231" i="14"/>
  <c r="X230" i="14"/>
  <c r="W230" i="14"/>
  <c r="X229" i="14"/>
  <c r="W229" i="14"/>
  <c r="X228" i="14"/>
  <c r="W228" i="14"/>
  <c r="X227" i="14"/>
  <c r="W227" i="14"/>
  <c r="X226" i="14"/>
  <c r="W226" i="14"/>
  <c r="X225" i="14"/>
  <c r="W225" i="14"/>
  <c r="X224" i="14"/>
  <c r="W224" i="14"/>
  <c r="X223" i="14"/>
  <c r="W223" i="14"/>
  <c r="X222" i="14"/>
  <c r="W222" i="14"/>
  <c r="X221" i="14"/>
  <c r="W221" i="14"/>
  <c r="X220" i="14"/>
  <c r="W220" i="14"/>
  <c r="X219" i="14"/>
  <c r="W219" i="14"/>
  <c r="X218" i="14"/>
  <c r="W218" i="14"/>
  <c r="X217" i="14"/>
  <c r="W217" i="14"/>
  <c r="X216" i="14"/>
  <c r="W216" i="14"/>
  <c r="X215" i="14"/>
  <c r="W215" i="14"/>
  <c r="X214" i="14"/>
  <c r="W214" i="14"/>
  <c r="X213" i="14"/>
  <c r="W213" i="14"/>
  <c r="X212" i="14"/>
  <c r="W212" i="14"/>
  <c r="X211" i="14"/>
  <c r="W211" i="14"/>
  <c r="X210" i="14"/>
  <c r="W210" i="14"/>
  <c r="X209" i="14"/>
  <c r="W209" i="14"/>
  <c r="X208" i="14"/>
  <c r="W208" i="14"/>
  <c r="X207" i="14"/>
  <c r="W207" i="14"/>
  <c r="X206" i="14"/>
  <c r="W206" i="14"/>
  <c r="X205" i="14"/>
  <c r="W205" i="14"/>
  <c r="X204" i="14"/>
  <c r="W204" i="14"/>
  <c r="X203" i="14"/>
  <c r="W203" i="14"/>
  <c r="X202" i="14"/>
  <c r="W202" i="14"/>
  <c r="X201" i="14"/>
  <c r="W201" i="14"/>
  <c r="X200" i="14"/>
  <c r="W200" i="14"/>
  <c r="X199" i="14"/>
  <c r="W199" i="14"/>
  <c r="X198" i="14"/>
  <c r="W198" i="14"/>
  <c r="X197" i="14"/>
  <c r="W197" i="14"/>
  <c r="X196" i="14"/>
  <c r="W196" i="14"/>
  <c r="X195" i="14"/>
  <c r="W195" i="14"/>
  <c r="X194" i="14"/>
  <c r="W194" i="14"/>
  <c r="X193" i="14"/>
  <c r="W193" i="14"/>
  <c r="X192" i="14"/>
  <c r="W192" i="14"/>
  <c r="X191" i="14"/>
  <c r="W191" i="14"/>
  <c r="X190" i="14"/>
  <c r="W190" i="14"/>
  <c r="X189" i="14"/>
  <c r="W189" i="14"/>
  <c r="X188" i="14"/>
  <c r="W188" i="14"/>
  <c r="X187" i="14"/>
  <c r="W187" i="14"/>
  <c r="X186" i="14"/>
  <c r="W186" i="14"/>
  <c r="X185" i="14"/>
  <c r="W185" i="14"/>
  <c r="X184" i="14"/>
  <c r="W184" i="14"/>
  <c r="X183" i="14"/>
  <c r="W183" i="14"/>
  <c r="X182" i="14"/>
  <c r="W182" i="14"/>
  <c r="X181" i="14"/>
  <c r="W181" i="14"/>
  <c r="X180" i="14"/>
  <c r="W180" i="14"/>
  <c r="X179" i="14"/>
  <c r="W179" i="14"/>
  <c r="X178" i="14"/>
  <c r="W178" i="14"/>
  <c r="X177" i="14"/>
  <c r="W177" i="14"/>
  <c r="X176" i="14"/>
  <c r="W176" i="14"/>
  <c r="X175" i="14"/>
  <c r="W175" i="14"/>
  <c r="X174" i="14"/>
  <c r="W174" i="14"/>
  <c r="X173" i="14"/>
  <c r="W173" i="14"/>
  <c r="X172" i="14"/>
  <c r="W172" i="14"/>
  <c r="X171" i="14"/>
  <c r="W171" i="14"/>
  <c r="X170" i="14"/>
  <c r="W170" i="14"/>
  <c r="X169" i="14"/>
  <c r="W169" i="14"/>
  <c r="X168" i="14"/>
  <c r="W168" i="14"/>
  <c r="X167" i="14"/>
  <c r="W167" i="14"/>
  <c r="X166" i="14"/>
  <c r="W166" i="14"/>
  <c r="X165" i="14"/>
  <c r="W165" i="14"/>
  <c r="X164" i="14"/>
  <c r="W164" i="14"/>
  <c r="X163" i="14"/>
  <c r="W163" i="14"/>
  <c r="X162" i="14"/>
  <c r="W162" i="14"/>
  <c r="X161" i="14"/>
  <c r="W161" i="14"/>
  <c r="X160" i="14"/>
  <c r="W160" i="14"/>
  <c r="X159" i="14"/>
  <c r="W159" i="14"/>
  <c r="X158" i="14"/>
  <c r="W158" i="14"/>
  <c r="X157" i="14"/>
  <c r="W157" i="14"/>
  <c r="X156" i="14"/>
  <c r="W156" i="14"/>
  <c r="X155" i="14"/>
  <c r="W155" i="14"/>
  <c r="X154" i="14"/>
  <c r="W154" i="14"/>
  <c r="X153" i="14"/>
  <c r="W153" i="14"/>
  <c r="X152" i="14"/>
  <c r="W152" i="14"/>
  <c r="X151" i="14"/>
  <c r="W151" i="14"/>
  <c r="X150" i="14"/>
  <c r="W150" i="14"/>
  <c r="X149" i="14"/>
  <c r="W149" i="14"/>
  <c r="X148" i="14"/>
  <c r="W148" i="14"/>
  <c r="X147" i="14"/>
  <c r="W147" i="14"/>
  <c r="X146" i="14"/>
  <c r="W146" i="14"/>
  <c r="X145" i="14"/>
  <c r="W145" i="14"/>
  <c r="X144" i="14"/>
  <c r="W144" i="14"/>
  <c r="X143" i="14"/>
  <c r="W143" i="14"/>
  <c r="X142" i="14"/>
  <c r="W142" i="14"/>
  <c r="X141" i="14"/>
  <c r="W141" i="14"/>
  <c r="X140" i="14"/>
  <c r="W140" i="14"/>
  <c r="X139" i="14"/>
  <c r="W139" i="14"/>
  <c r="X138" i="14"/>
  <c r="W138" i="14"/>
  <c r="X137" i="14"/>
  <c r="W137" i="14"/>
  <c r="X136" i="14"/>
  <c r="W136" i="14"/>
  <c r="X135" i="14"/>
  <c r="W135" i="14"/>
  <c r="X134" i="14"/>
  <c r="W134" i="14"/>
  <c r="X133" i="14"/>
  <c r="W133" i="14"/>
  <c r="X132" i="14"/>
  <c r="W132" i="14"/>
  <c r="X131" i="14"/>
  <c r="W131" i="14"/>
  <c r="X130" i="14"/>
  <c r="W130" i="14"/>
  <c r="X129" i="14"/>
  <c r="W129" i="14"/>
  <c r="X128" i="14"/>
  <c r="W128" i="14"/>
  <c r="X127" i="14"/>
  <c r="W127" i="14"/>
  <c r="X126" i="14"/>
  <c r="W126" i="14"/>
  <c r="X125" i="14"/>
  <c r="W125" i="14"/>
  <c r="X124" i="14"/>
  <c r="W124" i="14"/>
  <c r="X123" i="14"/>
  <c r="W123" i="14"/>
  <c r="X122" i="14"/>
  <c r="W122" i="14"/>
  <c r="X121" i="14"/>
  <c r="W121" i="14"/>
  <c r="X120" i="14"/>
  <c r="W120" i="14"/>
  <c r="X119" i="14"/>
  <c r="W119" i="14"/>
  <c r="X118" i="14"/>
  <c r="W118" i="14"/>
  <c r="X117" i="14"/>
  <c r="W117" i="14"/>
  <c r="X116" i="14"/>
  <c r="W116" i="14"/>
  <c r="X115" i="14"/>
  <c r="W115" i="14"/>
  <c r="X114" i="14"/>
  <c r="W114" i="14"/>
  <c r="X113" i="14"/>
  <c r="W113" i="14"/>
  <c r="X112" i="14"/>
  <c r="W112" i="14"/>
  <c r="X111" i="14"/>
  <c r="W111" i="14"/>
  <c r="X110" i="14"/>
  <c r="W110" i="14"/>
  <c r="X109" i="14"/>
  <c r="W109" i="14"/>
  <c r="X108" i="14"/>
  <c r="W108" i="14"/>
  <c r="X107" i="14"/>
  <c r="W107" i="14"/>
  <c r="X106" i="14"/>
  <c r="W106" i="14"/>
  <c r="X105" i="14"/>
  <c r="W105" i="14"/>
  <c r="X104" i="14"/>
  <c r="W104" i="14"/>
  <c r="X103" i="14"/>
  <c r="W103" i="14"/>
  <c r="X102" i="14"/>
  <c r="W102" i="14"/>
  <c r="X101" i="14"/>
  <c r="W101" i="14"/>
  <c r="X100" i="14"/>
  <c r="W100" i="14"/>
  <c r="X99" i="14"/>
  <c r="W99" i="14"/>
  <c r="X98" i="14"/>
  <c r="W98" i="14"/>
  <c r="X97" i="14"/>
  <c r="W97" i="14"/>
  <c r="X96" i="14"/>
  <c r="W96" i="14"/>
  <c r="X95" i="14"/>
  <c r="W95" i="14"/>
  <c r="X94" i="14"/>
  <c r="W94" i="14"/>
  <c r="X93" i="14"/>
  <c r="W93" i="14"/>
  <c r="X92" i="14"/>
  <c r="W92" i="14"/>
  <c r="X91" i="14"/>
  <c r="W91" i="14"/>
  <c r="X90" i="14"/>
  <c r="W90" i="14"/>
  <c r="X89" i="14"/>
  <c r="W89" i="14"/>
  <c r="X88" i="14"/>
  <c r="W88" i="14"/>
  <c r="X87" i="14"/>
  <c r="W87" i="14"/>
  <c r="X86" i="14"/>
  <c r="W86" i="14"/>
  <c r="X85" i="14"/>
  <c r="W85" i="14"/>
  <c r="X84" i="14"/>
  <c r="W84" i="14"/>
  <c r="X83" i="14"/>
  <c r="W83" i="14"/>
  <c r="X82" i="14"/>
  <c r="W82" i="14"/>
  <c r="X81" i="14"/>
  <c r="W81" i="14"/>
  <c r="X80" i="14"/>
  <c r="W80" i="14"/>
  <c r="X79" i="14"/>
  <c r="W79" i="14"/>
  <c r="X78" i="14"/>
  <c r="W78" i="14"/>
  <c r="X77" i="14"/>
  <c r="W77" i="14"/>
  <c r="X76" i="14"/>
  <c r="W76" i="14"/>
  <c r="X75" i="14"/>
  <c r="W75" i="14"/>
  <c r="X74" i="14"/>
  <c r="W74" i="14"/>
  <c r="X73" i="14"/>
  <c r="W73" i="14"/>
  <c r="X72" i="14"/>
  <c r="W72" i="14"/>
  <c r="X71" i="14"/>
  <c r="W71" i="14"/>
  <c r="X70" i="14"/>
  <c r="W70" i="14"/>
  <c r="X69" i="14"/>
  <c r="W69" i="14"/>
  <c r="X68" i="14"/>
  <c r="W68" i="14"/>
  <c r="X67" i="14"/>
  <c r="W67" i="14"/>
  <c r="X66" i="14"/>
  <c r="W66" i="14"/>
  <c r="X65" i="14"/>
  <c r="W65" i="14"/>
  <c r="X64" i="14"/>
  <c r="W64" i="14"/>
  <c r="X63" i="14"/>
  <c r="W63" i="14"/>
  <c r="X62" i="14"/>
  <c r="W62" i="14"/>
  <c r="X61" i="14"/>
  <c r="W61" i="14"/>
  <c r="X60" i="14"/>
  <c r="W60" i="14"/>
  <c r="X59" i="14"/>
  <c r="W59" i="14"/>
  <c r="X58" i="14"/>
  <c r="W58" i="14"/>
  <c r="X57" i="14"/>
  <c r="W57" i="14"/>
  <c r="X56" i="14"/>
  <c r="W56" i="14"/>
  <c r="X55" i="14"/>
  <c r="W55" i="14"/>
  <c r="X54" i="14"/>
  <c r="W54" i="14"/>
  <c r="X53" i="14"/>
  <c r="W53" i="14"/>
  <c r="X52" i="14"/>
  <c r="W52" i="14"/>
  <c r="X51" i="14"/>
  <c r="W51" i="14"/>
  <c r="X50" i="14"/>
  <c r="W50" i="14"/>
  <c r="X49" i="14"/>
  <c r="W49" i="14"/>
  <c r="X48" i="14"/>
  <c r="W48" i="14"/>
  <c r="X47" i="14"/>
  <c r="W47" i="14"/>
  <c r="X46" i="14"/>
  <c r="W46" i="14"/>
  <c r="X45" i="14"/>
  <c r="W45" i="14"/>
  <c r="X44" i="14"/>
  <c r="W44" i="14"/>
  <c r="X43" i="14"/>
  <c r="W43" i="14"/>
  <c r="X42" i="14"/>
  <c r="W42" i="14"/>
  <c r="X41" i="14"/>
  <c r="W41" i="14"/>
  <c r="X40" i="14"/>
  <c r="W40" i="14"/>
  <c r="X39" i="14"/>
  <c r="W39" i="14"/>
  <c r="X38" i="14"/>
  <c r="W38" i="14"/>
  <c r="X37" i="14"/>
  <c r="W37" i="14"/>
  <c r="X36" i="14"/>
  <c r="W36" i="14"/>
  <c r="X35" i="14"/>
  <c r="W35" i="14"/>
  <c r="X34" i="14"/>
  <c r="W34" i="14"/>
  <c r="X33" i="14"/>
  <c r="W33" i="14"/>
  <c r="X32" i="14"/>
  <c r="W32" i="14"/>
  <c r="X31" i="14"/>
  <c r="W31" i="14"/>
  <c r="X30" i="14"/>
  <c r="W30" i="14"/>
  <c r="X29" i="14"/>
  <c r="W29" i="14"/>
  <c r="X28" i="14"/>
  <c r="W28" i="14"/>
  <c r="X27" i="14"/>
  <c r="W27" i="14"/>
  <c r="X26" i="14"/>
  <c r="W26" i="14"/>
  <c r="X25" i="14"/>
  <c r="W25" i="14"/>
  <c r="X24" i="14"/>
  <c r="W24" i="14"/>
  <c r="X23" i="14"/>
  <c r="W23" i="14"/>
  <c r="X22" i="14"/>
  <c r="W22" i="14"/>
  <c r="X21" i="14"/>
  <c r="W21" i="14"/>
  <c r="X20" i="14"/>
  <c r="W20" i="14"/>
  <c r="X19" i="14"/>
  <c r="W19" i="14"/>
  <c r="X18" i="14"/>
  <c r="W18" i="14"/>
  <c r="X17" i="14"/>
  <c r="W17" i="14"/>
  <c r="X16" i="14"/>
  <c r="W16" i="14"/>
  <c r="X15" i="14"/>
  <c r="W15" i="14"/>
  <c r="X14" i="14"/>
  <c r="W14" i="14"/>
  <c r="X13" i="14"/>
  <c r="W13" i="14"/>
  <c r="X12" i="14"/>
  <c r="W12" i="14"/>
  <c r="X11" i="14"/>
  <c r="W11" i="24"/>
  <c r="X510" i="24"/>
  <c r="W510" i="24"/>
  <c r="X509" i="24"/>
  <c r="W509" i="24"/>
  <c r="X508" i="24"/>
  <c r="W508" i="24"/>
  <c r="X507" i="24"/>
  <c r="W507" i="24"/>
  <c r="X506" i="24"/>
  <c r="W506" i="24"/>
  <c r="X505" i="24"/>
  <c r="W505" i="24"/>
  <c r="X504" i="24"/>
  <c r="W504" i="24"/>
  <c r="X503" i="24"/>
  <c r="W503" i="24"/>
  <c r="X502" i="24"/>
  <c r="W502" i="24"/>
  <c r="X501" i="24"/>
  <c r="W501" i="24"/>
  <c r="X500" i="24"/>
  <c r="W500" i="24"/>
  <c r="X499" i="24"/>
  <c r="W499" i="24"/>
  <c r="X498" i="24"/>
  <c r="W498" i="24"/>
  <c r="X497" i="24"/>
  <c r="W497" i="24"/>
  <c r="X496" i="24"/>
  <c r="W496" i="24"/>
  <c r="X495" i="24"/>
  <c r="W495" i="24"/>
  <c r="X494" i="24"/>
  <c r="W494" i="24"/>
  <c r="X493" i="24"/>
  <c r="W493" i="24"/>
  <c r="X492" i="24"/>
  <c r="W492" i="24"/>
  <c r="X491" i="24"/>
  <c r="W491" i="24"/>
  <c r="X490" i="24"/>
  <c r="W490" i="24"/>
  <c r="X489" i="24"/>
  <c r="W489" i="24"/>
  <c r="X488" i="24"/>
  <c r="W488" i="24"/>
  <c r="X487" i="24"/>
  <c r="W487" i="24"/>
  <c r="X486" i="24"/>
  <c r="W486" i="24"/>
  <c r="X485" i="24"/>
  <c r="W485" i="24"/>
  <c r="X484" i="24"/>
  <c r="W484" i="24"/>
  <c r="X483" i="24"/>
  <c r="W483" i="24"/>
  <c r="X482" i="24"/>
  <c r="W482" i="24"/>
  <c r="X481" i="24"/>
  <c r="W481" i="24"/>
  <c r="X480" i="24"/>
  <c r="W480" i="24"/>
  <c r="X479" i="24"/>
  <c r="W479" i="24"/>
  <c r="X478" i="24"/>
  <c r="W478" i="24"/>
  <c r="X477" i="24"/>
  <c r="W477" i="24"/>
  <c r="X476" i="24"/>
  <c r="W476" i="24"/>
  <c r="X475" i="24"/>
  <c r="W475" i="24"/>
  <c r="X474" i="24"/>
  <c r="W474" i="24"/>
  <c r="X473" i="24"/>
  <c r="W473" i="24"/>
  <c r="X472" i="24"/>
  <c r="W472" i="24"/>
  <c r="X471" i="24"/>
  <c r="W471" i="24"/>
  <c r="X470" i="24"/>
  <c r="W470" i="24"/>
  <c r="X469" i="24"/>
  <c r="W469" i="24"/>
  <c r="X468" i="24"/>
  <c r="W468" i="24"/>
  <c r="X467" i="24"/>
  <c r="W467" i="24"/>
  <c r="X466" i="24"/>
  <c r="W466" i="24"/>
  <c r="X465" i="24"/>
  <c r="W465" i="24"/>
  <c r="X464" i="24"/>
  <c r="W464" i="24"/>
  <c r="X463" i="24"/>
  <c r="W463" i="24"/>
  <c r="X462" i="24"/>
  <c r="W462" i="24"/>
  <c r="X461" i="24"/>
  <c r="W461" i="24"/>
  <c r="X460" i="24"/>
  <c r="W460" i="24"/>
  <c r="X459" i="24"/>
  <c r="W459" i="24"/>
  <c r="X458" i="24"/>
  <c r="W458" i="24"/>
  <c r="X457" i="24"/>
  <c r="W457" i="24"/>
  <c r="X456" i="24"/>
  <c r="W456" i="24"/>
  <c r="X455" i="24"/>
  <c r="W455" i="24"/>
  <c r="X454" i="24"/>
  <c r="W454" i="24"/>
  <c r="X453" i="24"/>
  <c r="W453" i="24"/>
  <c r="X452" i="24"/>
  <c r="W452" i="24"/>
  <c r="X451" i="24"/>
  <c r="W451" i="24"/>
  <c r="X450" i="24"/>
  <c r="W450" i="24"/>
  <c r="X449" i="24"/>
  <c r="W449" i="24"/>
  <c r="X448" i="24"/>
  <c r="W448" i="24"/>
  <c r="X447" i="24"/>
  <c r="W447" i="24"/>
  <c r="X446" i="24"/>
  <c r="W446" i="24"/>
  <c r="X445" i="24"/>
  <c r="W445" i="24"/>
  <c r="X444" i="24"/>
  <c r="W444" i="24"/>
  <c r="X443" i="24"/>
  <c r="W443" i="24"/>
  <c r="X442" i="24"/>
  <c r="W442" i="24"/>
  <c r="X441" i="24"/>
  <c r="W441" i="24"/>
  <c r="X440" i="24"/>
  <c r="W440" i="24"/>
  <c r="X439" i="24"/>
  <c r="W439" i="24"/>
  <c r="X438" i="24"/>
  <c r="W438" i="24"/>
  <c r="X437" i="24"/>
  <c r="W437" i="24"/>
  <c r="X436" i="24"/>
  <c r="W436" i="24"/>
  <c r="X435" i="24"/>
  <c r="W435" i="24"/>
  <c r="X434" i="24"/>
  <c r="W434" i="24"/>
  <c r="X433" i="24"/>
  <c r="W433" i="24"/>
  <c r="X432" i="24"/>
  <c r="W432" i="24"/>
  <c r="X431" i="24"/>
  <c r="W431" i="24"/>
  <c r="X430" i="24"/>
  <c r="W430" i="24"/>
  <c r="X429" i="24"/>
  <c r="W429" i="24"/>
  <c r="X428" i="24"/>
  <c r="W428" i="24"/>
  <c r="X427" i="24"/>
  <c r="W427" i="24"/>
  <c r="X426" i="24"/>
  <c r="W426" i="24"/>
  <c r="X425" i="24"/>
  <c r="W425" i="24"/>
  <c r="X424" i="24"/>
  <c r="W424" i="24"/>
  <c r="X423" i="24"/>
  <c r="W423" i="24"/>
  <c r="X422" i="24"/>
  <c r="W422" i="24"/>
  <c r="X421" i="24"/>
  <c r="W421" i="24"/>
  <c r="X420" i="24"/>
  <c r="W420" i="24"/>
  <c r="X419" i="24"/>
  <c r="W419" i="24"/>
  <c r="X418" i="24"/>
  <c r="W418" i="24"/>
  <c r="X417" i="24"/>
  <c r="W417" i="24"/>
  <c r="X416" i="24"/>
  <c r="W416" i="24"/>
  <c r="X415" i="24"/>
  <c r="W415" i="24"/>
  <c r="X414" i="24"/>
  <c r="W414" i="24"/>
  <c r="X413" i="24"/>
  <c r="W413" i="24"/>
  <c r="X412" i="24"/>
  <c r="W412" i="24"/>
  <c r="X411" i="24"/>
  <c r="W411" i="24"/>
  <c r="X410" i="24"/>
  <c r="W410" i="24"/>
  <c r="X409" i="24"/>
  <c r="W409" i="24"/>
  <c r="X408" i="24"/>
  <c r="W408" i="24"/>
  <c r="X407" i="24"/>
  <c r="W407" i="24"/>
  <c r="X406" i="24"/>
  <c r="W406" i="24"/>
  <c r="X405" i="24"/>
  <c r="W405" i="24"/>
  <c r="X404" i="24"/>
  <c r="W404" i="24"/>
  <c r="X403" i="24"/>
  <c r="W403" i="24"/>
  <c r="X402" i="24"/>
  <c r="W402" i="24"/>
  <c r="X401" i="24"/>
  <c r="W401" i="24"/>
  <c r="X400" i="24"/>
  <c r="W400" i="24"/>
  <c r="X399" i="24"/>
  <c r="W399" i="24"/>
  <c r="X398" i="24"/>
  <c r="W398" i="24"/>
  <c r="X397" i="24"/>
  <c r="W397" i="24"/>
  <c r="X396" i="24"/>
  <c r="W396" i="24"/>
  <c r="X395" i="24"/>
  <c r="W395" i="24"/>
  <c r="X394" i="24"/>
  <c r="W394" i="24"/>
  <c r="X393" i="24"/>
  <c r="W393" i="24"/>
  <c r="X392" i="24"/>
  <c r="W392" i="24"/>
  <c r="X391" i="24"/>
  <c r="W391" i="24"/>
  <c r="X390" i="24"/>
  <c r="W390" i="24"/>
  <c r="X389" i="24"/>
  <c r="W389" i="24"/>
  <c r="X388" i="24"/>
  <c r="W388" i="24"/>
  <c r="X387" i="24"/>
  <c r="W387" i="24"/>
  <c r="X386" i="24"/>
  <c r="W386" i="24"/>
  <c r="X385" i="24"/>
  <c r="W385" i="24"/>
  <c r="X384" i="24"/>
  <c r="W384" i="24"/>
  <c r="X383" i="24"/>
  <c r="W383" i="24"/>
  <c r="X382" i="24"/>
  <c r="W382" i="24"/>
  <c r="X381" i="24"/>
  <c r="W381" i="24"/>
  <c r="X380" i="24"/>
  <c r="W380" i="24"/>
  <c r="X379" i="24"/>
  <c r="W379" i="24"/>
  <c r="X378" i="24"/>
  <c r="W378" i="24"/>
  <c r="X377" i="24"/>
  <c r="W377" i="24"/>
  <c r="X376" i="24"/>
  <c r="W376" i="24"/>
  <c r="X375" i="24"/>
  <c r="W375" i="24"/>
  <c r="X374" i="24"/>
  <c r="W374" i="24"/>
  <c r="X373" i="24"/>
  <c r="W373" i="24"/>
  <c r="X372" i="24"/>
  <c r="W372" i="24"/>
  <c r="X371" i="24"/>
  <c r="W371" i="24"/>
  <c r="X370" i="24"/>
  <c r="W370" i="24"/>
  <c r="X369" i="24"/>
  <c r="W369" i="24"/>
  <c r="X368" i="24"/>
  <c r="W368" i="24"/>
  <c r="X367" i="24"/>
  <c r="W367" i="24"/>
  <c r="X366" i="24"/>
  <c r="W366" i="24"/>
  <c r="X365" i="24"/>
  <c r="W365" i="24"/>
  <c r="X364" i="24"/>
  <c r="W364" i="24"/>
  <c r="X363" i="24"/>
  <c r="W363" i="24"/>
  <c r="X362" i="24"/>
  <c r="W362" i="24"/>
  <c r="X361" i="24"/>
  <c r="W361" i="24"/>
  <c r="X360" i="24"/>
  <c r="W360" i="24"/>
  <c r="X359" i="24"/>
  <c r="W359" i="24"/>
  <c r="X358" i="24"/>
  <c r="W358" i="24"/>
  <c r="X357" i="24"/>
  <c r="W357" i="24"/>
  <c r="X356" i="24"/>
  <c r="W356" i="24"/>
  <c r="X355" i="24"/>
  <c r="W355" i="24"/>
  <c r="X354" i="24"/>
  <c r="W354" i="24"/>
  <c r="X353" i="24"/>
  <c r="W353" i="24"/>
  <c r="X352" i="24"/>
  <c r="W352" i="24"/>
  <c r="X351" i="24"/>
  <c r="W351" i="24"/>
  <c r="X350" i="24"/>
  <c r="W350" i="24"/>
  <c r="X349" i="24"/>
  <c r="W349" i="24"/>
  <c r="X348" i="24"/>
  <c r="W348" i="24"/>
  <c r="X347" i="24"/>
  <c r="W347" i="24"/>
  <c r="X346" i="24"/>
  <c r="W346" i="24"/>
  <c r="X345" i="24"/>
  <c r="W345" i="24"/>
  <c r="X344" i="24"/>
  <c r="W344" i="24"/>
  <c r="X343" i="24"/>
  <c r="W343" i="24"/>
  <c r="X342" i="24"/>
  <c r="W342" i="24"/>
  <c r="X341" i="24"/>
  <c r="W341" i="24"/>
  <c r="X340" i="24"/>
  <c r="W340" i="24"/>
  <c r="X339" i="24"/>
  <c r="W339" i="24"/>
  <c r="X338" i="24"/>
  <c r="W338" i="24"/>
  <c r="X337" i="24"/>
  <c r="W337" i="24"/>
  <c r="X336" i="24"/>
  <c r="W336" i="24"/>
  <c r="X335" i="24"/>
  <c r="W335" i="24"/>
  <c r="X334" i="24"/>
  <c r="W334" i="24"/>
  <c r="X333" i="24"/>
  <c r="W333" i="24"/>
  <c r="X332" i="24"/>
  <c r="W332" i="24"/>
  <c r="X331" i="24"/>
  <c r="W331" i="24"/>
  <c r="X330" i="24"/>
  <c r="W330" i="24"/>
  <c r="X329" i="24"/>
  <c r="W329" i="24"/>
  <c r="X328" i="24"/>
  <c r="W328" i="24"/>
  <c r="X327" i="24"/>
  <c r="W327" i="24"/>
  <c r="X326" i="24"/>
  <c r="W326" i="24"/>
  <c r="X325" i="24"/>
  <c r="W325" i="24"/>
  <c r="X324" i="24"/>
  <c r="W324" i="24"/>
  <c r="X323" i="24"/>
  <c r="W323" i="24"/>
  <c r="X322" i="24"/>
  <c r="W322" i="24"/>
  <c r="X321" i="24"/>
  <c r="W321" i="24"/>
  <c r="X320" i="24"/>
  <c r="W320" i="24"/>
  <c r="X319" i="24"/>
  <c r="W319" i="24"/>
  <c r="X318" i="24"/>
  <c r="W318" i="24"/>
  <c r="X317" i="24"/>
  <c r="W317" i="24"/>
  <c r="X316" i="24"/>
  <c r="W316" i="24"/>
  <c r="X315" i="24"/>
  <c r="W315" i="24"/>
  <c r="X314" i="24"/>
  <c r="W314" i="24"/>
  <c r="X313" i="24"/>
  <c r="W313" i="24"/>
  <c r="X312" i="24"/>
  <c r="W312" i="24"/>
  <c r="X311" i="24"/>
  <c r="W311" i="24"/>
  <c r="X310" i="24"/>
  <c r="W310" i="24"/>
  <c r="X309" i="24"/>
  <c r="W309" i="24"/>
  <c r="X308" i="24"/>
  <c r="W308" i="24"/>
  <c r="X307" i="24"/>
  <c r="W307" i="24"/>
  <c r="X306" i="24"/>
  <c r="W306" i="24"/>
  <c r="X305" i="24"/>
  <c r="W305" i="24"/>
  <c r="X304" i="24"/>
  <c r="W304" i="24"/>
  <c r="X303" i="24"/>
  <c r="W303" i="24"/>
  <c r="X302" i="24"/>
  <c r="W302" i="24"/>
  <c r="X301" i="24"/>
  <c r="W301" i="24"/>
  <c r="X300" i="24"/>
  <c r="W300" i="24"/>
  <c r="X299" i="24"/>
  <c r="W299" i="24"/>
  <c r="X298" i="24"/>
  <c r="W298" i="24"/>
  <c r="X297" i="24"/>
  <c r="W297" i="24"/>
  <c r="X296" i="24"/>
  <c r="W296" i="24"/>
  <c r="X295" i="24"/>
  <c r="W295" i="24"/>
  <c r="X294" i="24"/>
  <c r="W294" i="24"/>
  <c r="X293" i="24"/>
  <c r="W293" i="24"/>
  <c r="X292" i="24"/>
  <c r="W292" i="24"/>
  <c r="X291" i="24"/>
  <c r="W291" i="24"/>
  <c r="X290" i="24"/>
  <c r="W290" i="24"/>
  <c r="X289" i="24"/>
  <c r="W289" i="24"/>
  <c r="X288" i="24"/>
  <c r="W288" i="24"/>
  <c r="X287" i="24"/>
  <c r="W287" i="24"/>
  <c r="X286" i="24"/>
  <c r="W286" i="24"/>
  <c r="X285" i="24"/>
  <c r="W285" i="24"/>
  <c r="X284" i="24"/>
  <c r="W284" i="24"/>
  <c r="X283" i="24"/>
  <c r="W283" i="24"/>
  <c r="X282" i="24"/>
  <c r="W282" i="24"/>
  <c r="X281" i="24"/>
  <c r="W281" i="24"/>
  <c r="X280" i="24"/>
  <c r="W280" i="24"/>
  <c r="X279" i="24"/>
  <c r="W279" i="24"/>
  <c r="X278" i="24"/>
  <c r="W278" i="24"/>
  <c r="X277" i="24"/>
  <c r="W277" i="24"/>
  <c r="X276" i="24"/>
  <c r="W276" i="24"/>
  <c r="X275" i="24"/>
  <c r="W275" i="24"/>
  <c r="X274" i="24"/>
  <c r="W274" i="24"/>
  <c r="X273" i="24"/>
  <c r="W273" i="24"/>
  <c r="X272" i="24"/>
  <c r="W272" i="24"/>
  <c r="X271" i="24"/>
  <c r="W271" i="24"/>
  <c r="X270" i="24"/>
  <c r="W270" i="24"/>
  <c r="X269" i="24"/>
  <c r="W269" i="24"/>
  <c r="X268" i="24"/>
  <c r="W268" i="24"/>
  <c r="X267" i="24"/>
  <c r="W267" i="24"/>
  <c r="X266" i="24"/>
  <c r="W266" i="24"/>
  <c r="X265" i="24"/>
  <c r="W265" i="24"/>
  <c r="X264" i="24"/>
  <c r="W264" i="24"/>
  <c r="X263" i="24"/>
  <c r="W263" i="24"/>
  <c r="X262" i="24"/>
  <c r="W262" i="24"/>
  <c r="X261" i="24"/>
  <c r="W261" i="24"/>
  <c r="X260" i="24"/>
  <c r="W260" i="24"/>
  <c r="X259" i="24"/>
  <c r="W259" i="24"/>
  <c r="X258" i="24"/>
  <c r="W258" i="24"/>
  <c r="X257" i="24"/>
  <c r="W257" i="24"/>
  <c r="X256" i="24"/>
  <c r="W256" i="24"/>
  <c r="X255" i="24"/>
  <c r="W255" i="24"/>
  <c r="X254" i="24"/>
  <c r="W254" i="24"/>
  <c r="X253" i="24"/>
  <c r="W253" i="24"/>
  <c r="X252" i="24"/>
  <c r="W252" i="24"/>
  <c r="X251" i="24"/>
  <c r="W251" i="24"/>
  <c r="X250" i="24"/>
  <c r="W250" i="24"/>
  <c r="X249" i="24"/>
  <c r="W249" i="24"/>
  <c r="X248" i="24"/>
  <c r="W248" i="24"/>
  <c r="X247" i="24"/>
  <c r="W247" i="24"/>
  <c r="X246" i="24"/>
  <c r="W246" i="24"/>
  <c r="X245" i="24"/>
  <c r="W245" i="24"/>
  <c r="X244" i="24"/>
  <c r="W244" i="24"/>
  <c r="X243" i="24"/>
  <c r="W243" i="24"/>
  <c r="X242" i="24"/>
  <c r="W242" i="24"/>
  <c r="X241" i="24"/>
  <c r="W241" i="24"/>
  <c r="X240" i="24"/>
  <c r="W240" i="24"/>
  <c r="X239" i="24"/>
  <c r="W239" i="24"/>
  <c r="X238" i="24"/>
  <c r="W238" i="24"/>
  <c r="X237" i="24"/>
  <c r="W237" i="24"/>
  <c r="X236" i="24"/>
  <c r="W236" i="24"/>
  <c r="X235" i="24"/>
  <c r="W235" i="24"/>
  <c r="X234" i="24"/>
  <c r="W234" i="24"/>
  <c r="X233" i="24"/>
  <c r="W233" i="24"/>
  <c r="X232" i="24"/>
  <c r="W232" i="24"/>
  <c r="X231" i="24"/>
  <c r="W231" i="24"/>
  <c r="X230" i="24"/>
  <c r="W230" i="24"/>
  <c r="X229" i="24"/>
  <c r="W229" i="24"/>
  <c r="X228" i="24"/>
  <c r="W228" i="24"/>
  <c r="X227" i="24"/>
  <c r="W227" i="24"/>
  <c r="X226" i="24"/>
  <c r="W226" i="24"/>
  <c r="X225" i="24"/>
  <c r="W225" i="24"/>
  <c r="X224" i="24"/>
  <c r="W224" i="24"/>
  <c r="X223" i="24"/>
  <c r="W223" i="24"/>
  <c r="X222" i="24"/>
  <c r="W222" i="24"/>
  <c r="X221" i="24"/>
  <c r="W221" i="24"/>
  <c r="X220" i="24"/>
  <c r="W220" i="24"/>
  <c r="X219" i="24"/>
  <c r="W219" i="24"/>
  <c r="X218" i="24"/>
  <c r="W218" i="24"/>
  <c r="X217" i="24"/>
  <c r="W217" i="24"/>
  <c r="X216" i="24"/>
  <c r="W216" i="24"/>
  <c r="X215" i="24"/>
  <c r="W215" i="24"/>
  <c r="X214" i="24"/>
  <c r="W214" i="24"/>
  <c r="X213" i="24"/>
  <c r="W213" i="24"/>
  <c r="X212" i="24"/>
  <c r="W212" i="24"/>
  <c r="X211" i="24"/>
  <c r="W211" i="24"/>
  <c r="X210" i="24"/>
  <c r="W210" i="24"/>
  <c r="X209" i="24"/>
  <c r="W209" i="24"/>
  <c r="X208" i="24"/>
  <c r="W208" i="24"/>
  <c r="X207" i="24"/>
  <c r="W207" i="24"/>
  <c r="X206" i="24"/>
  <c r="W206" i="24"/>
  <c r="X205" i="24"/>
  <c r="W205" i="24"/>
  <c r="X204" i="24"/>
  <c r="W204" i="24"/>
  <c r="X203" i="24"/>
  <c r="W203" i="24"/>
  <c r="X202" i="24"/>
  <c r="W202" i="24"/>
  <c r="X201" i="24"/>
  <c r="W201" i="24"/>
  <c r="X200" i="24"/>
  <c r="W200" i="24"/>
  <c r="X199" i="24"/>
  <c r="W199" i="24"/>
  <c r="X198" i="24"/>
  <c r="W198" i="24"/>
  <c r="X197" i="24"/>
  <c r="W197" i="24"/>
  <c r="X196" i="24"/>
  <c r="W196" i="24"/>
  <c r="X195" i="24"/>
  <c r="W195" i="24"/>
  <c r="X194" i="24"/>
  <c r="W194" i="24"/>
  <c r="X193" i="24"/>
  <c r="W193" i="24"/>
  <c r="X192" i="24"/>
  <c r="W192" i="24"/>
  <c r="X191" i="24"/>
  <c r="W191" i="24"/>
  <c r="X190" i="24"/>
  <c r="W190" i="24"/>
  <c r="X189" i="24"/>
  <c r="W189" i="24"/>
  <c r="X188" i="24"/>
  <c r="W188" i="24"/>
  <c r="X187" i="24"/>
  <c r="W187" i="24"/>
  <c r="X186" i="24"/>
  <c r="W186" i="24"/>
  <c r="X185" i="24"/>
  <c r="W185" i="24"/>
  <c r="X184" i="24"/>
  <c r="W184" i="24"/>
  <c r="X183" i="24"/>
  <c r="W183" i="24"/>
  <c r="X182" i="24"/>
  <c r="W182" i="24"/>
  <c r="X181" i="24"/>
  <c r="W181" i="24"/>
  <c r="X180" i="24"/>
  <c r="W180" i="24"/>
  <c r="X179" i="24"/>
  <c r="W179" i="24"/>
  <c r="X178" i="24"/>
  <c r="W178" i="24"/>
  <c r="X177" i="24"/>
  <c r="W177" i="24"/>
  <c r="X176" i="24"/>
  <c r="W176" i="24"/>
  <c r="X175" i="24"/>
  <c r="W175" i="24"/>
  <c r="X174" i="24"/>
  <c r="W174" i="24"/>
  <c r="X173" i="24"/>
  <c r="W173" i="24"/>
  <c r="X172" i="24"/>
  <c r="W172" i="24"/>
  <c r="X171" i="24"/>
  <c r="W171" i="24"/>
  <c r="X170" i="24"/>
  <c r="W170" i="24"/>
  <c r="X169" i="24"/>
  <c r="W169" i="24"/>
  <c r="X168" i="24"/>
  <c r="W168" i="24"/>
  <c r="X167" i="24"/>
  <c r="W167" i="24"/>
  <c r="X166" i="24"/>
  <c r="W166" i="24"/>
  <c r="X165" i="24"/>
  <c r="W165" i="24"/>
  <c r="X164" i="24"/>
  <c r="W164" i="24"/>
  <c r="X163" i="24"/>
  <c r="W163" i="24"/>
  <c r="X162" i="24"/>
  <c r="W162" i="24"/>
  <c r="X161" i="24"/>
  <c r="W161" i="24"/>
  <c r="X160" i="24"/>
  <c r="W160" i="24"/>
  <c r="X159" i="24"/>
  <c r="W159" i="24"/>
  <c r="X158" i="24"/>
  <c r="W158" i="24"/>
  <c r="X157" i="24"/>
  <c r="W157" i="24"/>
  <c r="X156" i="24"/>
  <c r="W156" i="24"/>
  <c r="X155" i="24"/>
  <c r="W155" i="24"/>
  <c r="X154" i="24"/>
  <c r="W154" i="24"/>
  <c r="X153" i="24"/>
  <c r="W153" i="24"/>
  <c r="X152" i="24"/>
  <c r="W152" i="24"/>
  <c r="X151" i="24"/>
  <c r="W151" i="24"/>
  <c r="X150" i="24"/>
  <c r="W150" i="24"/>
  <c r="X149" i="24"/>
  <c r="W149" i="24"/>
  <c r="X148" i="24"/>
  <c r="W148" i="24"/>
  <c r="X147" i="24"/>
  <c r="W147" i="24"/>
  <c r="X146" i="24"/>
  <c r="W146" i="24"/>
  <c r="X145" i="24"/>
  <c r="W145" i="24"/>
  <c r="X144" i="24"/>
  <c r="W144" i="24"/>
  <c r="X143" i="24"/>
  <c r="W143" i="24"/>
  <c r="X142" i="24"/>
  <c r="W142" i="24"/>
  <c r="X141" i="24"/>
  <c r="W141" i="24"/>
  <c r="X140" i="24"/>
  <c r="W140" i="24"/>
  <c r="X139" i="24"/>
  <c r="W139" i="24"/>
  <c r="X138" i="24"/>
  <c r="W138" i="24"/>
  <c r="X137" i="24"/>
  <c r="W137" i="24"/>
  <c r="X136" i="24"/>
  <c r="W136" i="24"/>
  <c r="X135" i="24"/>
  <c r="W135" i="24"/>
  <c r="X134" i="24"/>
  <c r="W134" i="24"/>
  <c r="X133" i="24"/>
  <c r="W133" i="24"/>
  <c r="X132" i="24"/>
  <c r="W132" i="24"/>
  <c r="X131" i="24"/>
  <c r="W131" i="24"/>
  <c r="X130" i="24"/>
  <c r="W130" i="24"/>
  <c r="X129" i="24"/>
  <c r="W129" i="24"/>
  <c r="X128" i="24"/>
  <c r="W128" i="24"/>
  <c r="X127" i="24"/>
  <c r="W127" i="24"/>
  <c r="X126" i="24"/>
  <c r="W126" i="24"/>
  <c r="X125" i="24"/>
  <c r="W125" i="24"/>
  <c r="X124" i="24"/>
  <c r="W124" i="24"/>
  <c r="X123" i="24"/>
  <c r="W123" i="24"/>
  <c r="X122" i="24"/>
  <c r="W122" i="24"/>
  <c r="X121" i="24"/>
  <c r="W121" i="24"/>
  <c r="X120" i="24"/>
  <c r="W120" i="24"/>
  <c r="X119" i="24"/>
  <c r="W119" i="24"/>
  <c r="X118" i="24"/>
  <c r="W118" i="24"/>
  <c r="X117" i="24"/>
  <c r="W117" i="24"/>
  <c r="X116" i="24"/>
  <c r="W116" i="24"/>
  <c r="X115" i="24"/>
  <c r="W115" i="24"/>
  <c r="X114" i="24"/>
  <c r="W114" i="24"/>
  <c r="X113" i="24"/>
  <c r="W113" i="24"/>
  <c r="X112" i="24"/>
  <c r="W112" i="24"/>
  <c r="X111" i="24"/>
  <c r="W111" i="24"/>
  <c r="X110" i="24"/>
  <c r="W110" i="24"/>
  <c r="X109" i="24"/>
  <c r="W109" i="24"/>
  <c r="X108" i="24"/>
  <c r="W108" i="24"/>
  <c r="X107" i="24"/>
  <c r="W107" i="24"/>
  <c r="X106" i="24"/>
  <c r="W106" i="24"/>
  <c r="X105" i="24"/>
  <c r="W105" i="24"/>
  <c r="X104" i="24"/>
  <c r="W104" i="24"/>
  <c r="X103" i="24"/>
  <c r="W103" i="24"/>
  <c r="X102" i="24"/>
  <c r="W102" i="24"/>
  <c r="X101" i="24"/>
  <c r="W101" i="24"/>
  <c r="X100" i="24"/>
  <c r="W100" i="24"/>
  <c r="X99" i="24"/>
  <c r="W99" i="24"/>
  <c r="X98" i="24"/>
  <c r="W98" i="24"/>
  <c r="X97" i="24"/>
  <c r="W97" i="24"/>
  <c r="X96" i="24"/>
  <c r="W96" i="24"/>
  <c r="X95" i="24"/>
  <c r="W95" i="24"/>
  <c r="X94" i="24"/>
  <c r="W94" i="24"/>
  <c r="X93" i="24"/>
  <c r="W93" i="24"/>
  <c r="X92" i="24"/>
  <c r="W92" i="24"/>
  <c r="X91" i="24"/>
  <c r="W91" i="24"/>
  <c r="X90" i="24"/>
  <c r="W90" i="24"/>
  <c r="X89" i="24"/>
  <c r="W89" i="24"/>
  <c r="X88" i="24"/>
  <c r="W88" i="24"/>
  <c r="X87" i="24"/>
  <c r="W87" i="24"/>
  <c r="X86" i="24"/>
  <c r="W86" i="24"/>
  <c r="X85" i="24"/>
  <c r="W85" i="24"/>
  <c r="X84" i="24"/>
  <c r="W84" i="24"/>
  <c r="X83" i="24"/>
  <c r="W83" i="24"/>
  <c r="X82" i="24"/>
  <c r="W82" i="24"/>
  <c r="X81" i="24"/>
  <c r="W81" i="24"/>
  <c r="X80" i="24"/>
  <c r="W80" i="24"/>
  <c r="X79" i="24"/>
  <c r="W79" i="24"/>
  <c r="X78" i="24"/>
  <c r="W78" i="24"/>
  <c r="X77" i="24"/>
  <c r="W77" i="24"/>
  <c r="X76" i="24"/>
  <c r="W76" i="24"/>
  <c r="X75" i="24"/>
  <c r="W75" i="24"/>
  <c r="X74" i="24"/>
  <c r="W74" i="24"/>
  <c r="X73" i="24"/>
  <c r="W73" i="24"/>
  <c r="X72" i="24"/>
  <c r="W72" i="24"/>
  <c r="X71" i="24"/>
  <c r="W71" i="24"/>
  <c r="X70" i="24"/>
  <c r="W70" i="24"/>
  <c r="X69" i="24"/>
  <c r="W69" i="24"/>
  <c r="X68" i="24"/>
  <c r="W68" i="24"/>
  <c r="X67" i="24"/>
  <c r="W67" i="24"/>
  <c r="X66" i="24"/>
  <c r="W66" i="24"/>
  <c r="X65" i="24"/>
  <c r="W65" i="24"/>
  <c r="X64" i="24"/>
  <c r="W64" i="24"/>
  <c r="X63" i="24"/>
  <c r="W63" i="24"/>
  <c r="X62" i="24"/>
  <c r="W62" i="24"/>
  <c r="X61" i="24"/>
  <c r="W61" i="24"/>
  <c r="X60" i="24"/>
  <c r="W60" i="24"/>
  <c r="X59" i="24"/>
  <c r="W59" i="24"/>
  <c r="X58" i="24"/>
  <c r="W58" i="24"/>
  <c r="X57" i="24"/>
  <c r="W57" i="24"/>
  <c r="X56" i="24"/>
  <c r="W56" i="24"/>
  <c r="X55" i="24"/>
  <c r="W55" i="24"/>
  <c r="X54" i="24"/>
  <c r="W54" i="24"/>
  <c r="X53" i="24"/>
  <c r="W53" i="24"/>
  <c r="X52" i="24"/>
  <c r="W52" i="24"/>
  <c r="X51" i="24"/>
  <c r="W51" i="24"/>
  <c r="X50" i="24"/>
  <c r="W50" i="24"/>
  <c r="X49" i="24"/>
  <c r="W49" i="24"/>
  <c r="X48" i="24"/>
  <c r="W48" i="24"/>
  <c r="X47" i="24"/>
  <c r="W47" i="24"/>
  <c r="X46" i="24"/>
  <c r="W46" i="24"/>
  <c r="X45" i="24"/>
  <c r="W45" i="24"/>
  <c r="X44" i="24"/>
  <c r="W44" i="24"/>
  <c r="X43" i="24"/>
  <c r="W43" i="24"/>
  <c r="X42" i="24"/>
  <c r="W42" i="24"/>
  <c r="X41" i="24"/>
  <c r="W41" i="24"/>
  <c r="X40" i="24"/>
  <c r="W40" i="24"/>
  <c r="X39" i="24"/>
  <c r="W39" i="24"/>
  <c r="X38" i="24"/>
  <c r="W38" i="24"/>
  <c r="X37" i="24"/>
  <c r="W37" i="24"/>
  <c r="X36" i="24"/>
  <c r="W36" i="24"/>
  <c r="X35" i="24"/>
  <c r="W35" i="24"/>
  <c r="X34" i="24"/>
  <c r="W34" i="24"/>
  <c r="X33" i="24"/>
  <c r="W33" i="24"/>
  <c r="X32" i="24"/>
  <c r="W32" i="24"/>
  <c r="X31" i="24"/>
  <c r="W31" i="24"/>
  <c r="X30" i="24"/>
  <c r="W30" i="24"/>
  <c r="X29" i="24"/>
  <c r="W29" i="24"/>
  <c r="X28" i="24"/>
  <c r="W28" i="24"/>
  <c r="X27" i="24"/>
  <c r="W27" i="24"/>
  <c r="X26" i="24"/>
  <c r="W26" i="24"/>
  <c r="X25" i="24"/>
  <c r="W25" i="24"/>
  <c r="X24" i="24"/>
  <c r="W24" i="24"/>
  <c r="X23" i="24"/>
  <c r="W23" i="24"/>
  <c r="X22" i="24"/>
  <c r="W22" i="24"/>
  <c r="X21" i="24"/>
  <c r="W21" i="24"/>
  <c r="X20" i="24"/>
  <c r="W20" i="24"/>
  <c r="X19" i="24"/>
  <c r="W19" i="24"/>
  <c r="X18" i="24"/>
  <c r="W18" i="24"/>
  <c r="X17" i="24"/>
  <c r="W17" i="24"/>
  <c r="X16" i="24"/>
  <c r="W16" i="24"/>
  <c r="X15" i="24"/>
  <c r="W15" i="24"/>
  <c r="X14" i="24"/>
  <c r="W14" i="24"/>
  <c r="X13" i="24"/>
  <c r="W13" i="24"/>
  <c r="X12" i="24"/>
  <c r="W12" i="24"/>
  <c r="X11" i="24"/>
  <c r="I8" i="9" l="1"/>
  <c r="C36" i="9"/>
  <c r="I9" i="9" l="1"/>
  <c r="F39" i="9"/>
  <c r="E8" i="20" l="1"/>
  <c r="I6" i="9"/>
  <c r="E6" i="20" l="1"/>
  <c r="B2" i="20"/>
  <c r="E7" i="20" l="1"/>
  <c r="E9" i="20" l="1"/>
  <c r="B12" i="20" s="1"/>
  <c r="E1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G9" authorId="0" shapeId="0" xr:uid="{488152F3-13DF-4867-ADB6-AFB0E77B01A0}">
      <text>
        <r>
          <rPr>
            <sz val="9"/>
            <color indexed="81"/>
            <rFont val="Tahoma"/>
            <family val="2"/>
          </rPr>
          <t>CvRF Amount Received - Total Amount Previously Reported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I10" authorId="0" shapeId="0" xr:uid="{1D92D91C-782E-4F65-80CC-1405C4009B6A}">
      <text>
        <r>
          <rPr>
            <sz val="9"/>
            <color indexed="81"/>
            <rFont val="Tahoma"/>
            <family val="2"/>
          </rPr>
          <t>Brief description of the purpose of the contract</t>
        </r>
      </text>
    </comment>
    <comment ref="J10" authorId="0" shapeId="0" xr:uid="{5053C888-2490-429A-99EF-B15E19F170A7}">
      <text>
        <r>
          <rPr>
            <sz val="9"/>
            <color indexed="81"/>
            <rFont val="Tahoma"/>
            <family val="2"/>
          </rPr>
          <t>Type of contract issued (One-time, Ongoing)</t>
        </r>
      </text>
    </comment>
    <comment ref="K10" authorId="0" shapeId="0" xr:uid="{11898321-B87E-4757-A252-EBC1492DEFDF}">
      <text>
        <r>
          <rPr>
            <sz val="9"/>
            <color indexed="81"/>
            <rFont val="Tahoma"/>
            <family val="2"/>
          </rPr>
          <t>The date that a mutually binding agreement was reached or the date signed by the contractor, whichever is later</t>
        </r>
      </text>
    </comment>
    <comment ref="L10" authorId="0" shapeId="0" xr:uid="{15EEA4B0-B0E5-48B1-ACB7-F07E4CAAFC4D}">
      <text>
        <r>
          <rPr>
            <sz val="9"/>
            <color indexed="81"/>
            <rFont val="Tahoma"/>
            <family val="2"/>
          </rPr>
          <t>Address where the predominant performance of the contract will be accomplished</t>
        </r>
      </text>
    </comment>
    <comment ref="M10" authorId="0" shapeId="0" xr:uid="{0FFB77DD-44DA-4331-860C-292519098E95}">
      <text>
        <r>
          <rPr>
            <sz val="9"/>
            <color indexed="81"/>
            <rFont val="Tahoma"/>
            <family val="2"/>
          </rPr>
          <t>The date on which efforts begin or the contract is otherwise effective</t>
        </r>
      </text>
    </comment>
    <comment ref="N10" authorId="0" shapeId="0" xr:uid="{189F248D-F88D-4F96-AE26-47C2103CE64F}">
      <text>
        <r>
          <rPr>
            <sz val="9"/>
            <color indexed="81"/>
            <rFont val="Tahoma"/>
            <family val="2"/>
          </rPr>
          <t>The date on which all effort is completed or the contract is otherwise ended</t>
        </r>
      </text>
    </comment>
    <comment ref="O10" authorId="0" shapeId="0" xr:uid="{A1600E68-9B9C-472B-A4C8-7CF3928BD1D5}">
      <text>
        <r>
          <rPr>
            <sz val="9"/>
            <color indexed="81"/>
            <rFont val="Tahoma"/>
            <family val="2"/>
          </rPr>
          <t>Indication of the group to which the purpose of the obligated cost or expenditure closely relates to</t>
        </r>
      </text>
    </comment>
    <comment ref="P10" authorId="0" shapeId="0" xr:uid="{956E97C5-4CEE-4807-A5E9-6BD45BE5383D}">
      <text>
        <r>
          <rPr>
            <sz val="9"/>
            <color indexed="81"/>
            <rFont val="Tahoma"/>
            <family val="2"/>
          </rPr>
          <t>Applied (or intend to apply) for FEMA Reimbursement</t>
        </r>
      </text>
    </comment>
    <comment ref="Q10" authorId="0" shapeId="0" xr:uid="{669F7DA0-4442-4E45-BBE0-EFD74E9D5FAD}">
      <text>
        <r>
          <rPr>
            <sz val="9"/>
            <color indexed="81"/>
            <rFont val="Tahoma"/>
            <family val="2"/>
          </rPr>
          <t>Total amount of Contract</t>
        </r>
      </text>
    </comment>
    <comment ref="R10" authorId="0" shapeId="0" xr:uid="{BFCB0B5B-F880-492E-922B-C42223B43348}">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S10" authorId="0" shapeId="0" xr:uid="{6ED2B7CF-3FAC-4BB1-BE1B-BEB85F7337AC}">
      <text>
        <r>
          <rPr>
            <sz val="9"/>
            <color indexed="81"/>
            <rFont val="Tahoma"/>
            <family val="2"/>
          </rPr>
          <t>Total amount obligated for this  Contract within this Quarter</t>
        </r>
      </text>
    </comment>
    <comment ref="T10" authorId="0" shapeId="0" xr:uid="{2C928FB9-FDE0-43FC-AEF7-4ECBC7165A1F}">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U10" authorId="0" shapeId="0" xr:uid="{9C2615E2-23CA-4F42-8FE5-FF3E24297BB4}">
      <text>
        <r>
          <rPr>
            <sz val="9"/>
            <color indexed="81"/>
            <rFont val="Tahoma"/>
            <family val="2"/>
          </rPr>
          <t>Total expenditure amount for this Contract within this Quarter</t>
        </r>
      </text>
    </comment>
    <comment ref="V10" authorId="0" shapeId="0" xr:uid="{929A26F1-23BA-412F-9FC8-E699FB34F088}">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I10" authorId="0" shapeId="0" xr:uid="{94E56164-4716-4FF8-AE00-C2A8D32DE45C}">
      <text>
        <r>
          <rPr>
            <sz val="9"/>
            <color indexed="81"/>
            <rFont val="Tahoma"/>
            <family val="2"/>
          </rPr>
          <t>Brief description of the purpose of the award</t>
        </r>
      </text>
    </comment>
    <comment ref="J10" authorId="0" shapeId="0" xr:uid="{DC707DFF-88D0-47BD-9ADB-FA6461652483}">
      <text>
        <r>
          <rPr>
            <sz val="9"/>
            <color indexed="81"/>
            <rFont val="Tahoma"/>
            <family val="2"/>
          </rPr>
          <t>Type of grant issued (Lump Sum Payment(s), Reimbursable)</t>
        </r>
      </text>
    </comment>
    <comment ref="K10" authorId="0" shapeId="0" xr:uid="{CB3A71F9-49DA-41B9-95EF-77092C8AD75E}">
      <text>
        <r>
          <rPr>
            <sz val="9"/>
            <color indexed="81"/>
            <rFont val="Tahoma"/>
            <family val="2"/>
          </rPr>
          <t>Date that a mutually binding agreement was reached; the date signed by the borrower, whichever is later</t>
        </r>
      </text>
    </comment>
    <comment ref="L10" authorId="0" shapeId="0" xr:uid="{C1A8088F-8FD0-4ED0-9ED2-143FB107FEBB}">
      <text>
        <r>
          <rPr>
            <sz val="9"/>
            <color indexed="81"/>
            <rFont val="Tahoma"/>
            <family val="2"/>
          </rPr>
          <t>Address where the predominant performance of the Grant will be accomplished.</t>
        </r>
      </text>
    </comment>
    <comment ref="M10" authorId="0" shapeId="0" xr:uid="{17937C59-4962-4AAA-82B7-FA1A23417380}">
      <text>
        <r>
          <rPr>
            <sz val="9"/>
            <color indexed="81"/>
            <rFont val="Tahoma"/>
            <family val="2"/>
          </rPr>
          <t>Date on which efforts begin or the grant is otherwise effective</t>
        </r>
      </text>
    </comment>
    <comment ref="N10" authorId="0" shapeId="0" xr:uid="{041B7AC1-A510-4801-9107-58EC2F373CC2}">
      <text>
        <r>
          <rPr>
            <sz val="9"/>
            <color indexed="81"/>
            <rFont val="Tahoma"/>
            <family val="2"/>
          </rPr>
          <t>Date on which all effort is completed or the grant is otherwise ended</t>
        </r>
      </text>
    </comment>
    <comment ref="O10" authorId="0" shapeId="0" xr:uid="{386F37BB-E962-4BAE-AEC3-ACA110C79F8C}">
      <text>
        <r>
          <rPr>
            <sz val="9"/>
            <color indexed="81"/>
            <rFont val="Tahoma"/>
            <family val="2"/>
          </rPr>
          <t>Indication of the group to which the purpose of the obligated cost or expenditure closely relates to</t>
        </r>
      </text>
    </comment>
    <comment ref="P10" authorId="0" shapeId="0" xr:uid="{B65A75BC-DA87-4D53-9CEE-7D3CBF9C5034}">
      <text>
        <r>
          <rPr>
            <sz val="9"/>
            <color indexed="81"/>
            <rFont val="Tahoma"/>
            <family val="2"/>
          </rPr>
          <t>Applied (or intend to apply) for FEMA Reimbursement</t>
        </r>
      </text>
    </comment>
    <comment ref="Q10" authorId="0" shapeId="0" xr:uid="{71320621-A0D3-4747-8274-49D4DB19074D}">
      <text>
        <r>
          <rPr>
            <sz val="9"/>
            <color indexed="81"/>
            <rFont val="Tahoma"/>
            <family val="2"/>
          </rPr>
          <t>Total amount of Grant award issued</t>
        </r>
      </text>
    </comment>
    <comment ref="R10" authorId="0" shapeId="0" xr:uid="{5E0DDB3A-D6EA-49C9-BF07-31EC1D26A9A3}">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S10" authorId="0" shapeId="0" xr:uid="{856A1564-A87F-4BF6-9BE7-92CC240F38F1}">
      <text>
        <r>
          <rPr>
            <sz val="9"/>
            <color indexed="81"/>
            <rFont val="Tahoma"/>
            <family val="2"/>
          </rPr>
          <t>Amount obligated for this specific Grant within this Quarter</t>
        </r>
      </text>
    </comment>
    <comment ref="T10" authorId="0" shapeId="0" xr:uid="{DF2E9928-A736-47B5-860D-CC17FCBDD4D5}">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U10" authorId="0" shapeId="0" xr:uid="{1B741759-1870-43B5-9899-61A470DEC423}">
      <text>
        <r>
          <rPr>
            <sz val="9"/>
            <color indexed="81"/>
            <rFont val="Tahoma"/>
            <family val="2"/>
          </rPr>
          <t>Total expenditure amount for this Grant within this Quarter</t>
        </r>
      </text>
    </comment>
    <comment ref="V10" authorId="0" shapeId="0" xr:uid="{AD43D5C1-530C-4A0A-96E8-2CD9F7F1D817}">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I10" authorId="0" shapeId="0" xr:uid="{6DBABFC4-F183-4C43-8809-7667009080B4}">
      <text>
        <r>
          <rPr>
            <sz val="9"/>
            <color indexed="81"/>
            <rFont val="Tahoma"/>
            <family val="2"/>
          </rPr>
          <t>Brief description of the purpose of the transfer</t>
        </r>
      </text>
    </comment>
    <comment ref="J10" authorId="0" shapeId="0" xr:uid="{46827DB2-CD11-45C4-9537-8C23B6750AF6}">
      <text>
        <r>
          <rPr>
            <sz val="9"/>
            <color indexed="81"/>
            <rFont val="Tahoma"/>
            <family val="2"/>
          </rPr>
          <t>Type of transfer issued (Lump Sum Payment(s), Reimbursable)</t>
        </r>
      </text>
    </comment>
    <comment ref="K10" authorId="0" shapeId="0" xr:uid="{5666DCE9-69B7-4D0C-8008-A8C6A7BAE9DA}">
      <text>
        <r>
          <rPr>
            <sz val="9"/>
            <color indexed="81"/>
            <rFont val="Tahoma"/>
            <family val="2"/>
          </rPr>
          <t>Date funds transferred to the transferee</t>
        </r>
      </text>
    </comment>
    <comment ref="L10" authorId="0" shapeId="0" xr:uid="{E7D281AF-BC41-4E24-9001-CDC264479647}">
      <text>
        <r>
          <rPr>
            <sz val="9"/>
            <color indexed="81"/>
            <rFont val="Tahoma"/>
            <family val="2"/>
          </rPr>
          <t>Indication of the group to which the purpose of the obligated cost or expenditure closely relates to</t>
        </r>
      </text>
    </comment>
    <comment ref="M10" authorId="0" shapeId="0" xr:uid="{902840CB-11D1-418A-A7FE-8DF9DD67E5BD}">
      <text>
        <r>
          <rPr>
            <sz val="9"/>
            <color indexed="81"/>
            <rFont val="Tahoma"/>
            <family val="2"/>
          </rPr>
          <t>Applied (or intend to apply) for FEMA Reimbursement</t>
        </r>
      </text>
    </comment>
    <comment ref="N10" authorId="0" shapeId="0" xr:uid="{806A1608-E750-4F0D-82A1-FA28601EAE2D}">
      <text>
        <r>
          <rPr>
            <sz val="9"/>
            <color indexed="81"/>
            <rFont val="Tahoma"/>
            <family val="2"/>
          </rPr>
          <t>Total amount transferred by the municipality to another government</t>
        </r>
      </text>
    </comment>
    <comment ref="O10" authorId="0" shapeId="0" xr:uid="{3C01AD37-19C6-4A3E-9A7F-C8E33049BDC6}">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P10" authorId="0" shapeId="0" xr:uid="{6D2FA1E4-B800-4F17-92B1-C2623428705A}">
      <text>
        <r>
          <rPr>
            <sz val="9"/>
            <color indexed="81"/>
            <rFont val="Tahoma"/>
            <family val="2"/>
          </rPr>
          <t>Amount obligated for this specific Transfer within this Quarter</t>
        </r>
      </text>
    </comment>
    <comment ref="Q10" authorId="0" shapeId="0" xr:uid="{F5ECBFBE-38E1-4923-9729-E250FE3B00A9}">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 ref="R10" authorId="0" shapeId="0" xr:uid="{7DF0E9F6-B7D1-4B72-AA46-4CB9E342C031}">
      <text>
        <r>
          <rPr>
            <sz val="9"/>
            <color indexed="81"/>
            <rFont val="Tahoma"/>
            <family val="2"/>
          </rPr>
          <t>Total expenditure amount for this Transfer within this Quarter</t>
        </r>
      </text>
    </comment>
    <comment ref="S10" authorId="0" shapeId="0" xr:uid="{01C2B7C5-EFE7-4051-A635-D63B0E88C21B}">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I10" authorId="0" shapeId="0" xr:uid="{D661EB48-58E2-4E82-8555-CB8A1E5C3B26}">
      <text>
        <r>
          <rPr>
            <sz val="9"/>
            <color indexed="81"/>
            <rFont val="Tahoma"/>
            <family val="2"/>
          </rPr>
          <t>Brief description of the purpose of the payment</t>
        </r>
      </text>
    </comment>
    <comment ref="J10" authorId="0" shapeId="0" xr:uid="{3D48A183-DD51-4332-BCCF-4D59A5FEE299}">
      <text>
        <r>
          <rPr>
            <sz val="9"/>
            <color indexed="81"/>
            <rFont val="Tahoma"/>
            <family val="2"/>
          </rPr>
          <t>Date municipality obligated the cost or expenditure due to the public health emergency with respect to COVID-19 (the date must be between March 1, 2020 and December 31, 2021)</t>
        </r>
      </text>
    </comment>
    <comment ref="K10" authorId="0" shapeId="0" xr:uid="{A8FD174D-870A-4D07-A61E-85783B48376D}">
      <text>
        <r>
          <rPr>
            <sz val="9"/>
            <color indexed="81"/>
            <rFont val="Tahoma"/>
            <family val="2"/>
          </rPr>
          <t>Start date for the range of time when the expenditure occurred.</t>
        </r>
      </text>
    </comment>
    <comment ref="L10" authorId="0" shapeId="0" xr:uid="{CA99B096-4F74-4C73-8A4F-38609A46226F}">
      <text>
        <r>
          <rPr>
            <sz val="9"/>
            <color indexed="81"/>
            <rFont val="Tahoma"/>
            <family val="2"/>
          </rPr>
          <t>End date for the range of time when the expenditure occurred.</t>
        </r>
      </text>
    </comment>
    <comment ref="M10" authorId="0" shapeId="0" xr:uid="{3DE3F893-3E89-4D51-BE35-1E24549CE2F5}">
      <text>
        <r>
          <rPr>
            <sz val="9"/>
            <color indexed="81"/>
            <rFont val="Tahoma"/>
            <family val="2"/>
          </rPr>
          <t>Indication of the group to which the purpose of the obligated cost or expenditure closely relates to</t>
        </r>
      </text>
    </comment>
    <comment ref="N10" authorId="0" shapeId="0" xr:uid="{2CDF339A-9BAC-45E6-9B90-A06647FFD9C1}">
      <text>
        <r>
          <rPr>
            <sz val="9"/>
            <color indexed="81"/>
            <rFont val="Tahoma"/>
            <family val="2"/>
          </rPr>
          <t>Applied (or intend to apply) for FEMA Reimbursement</t>
        </r>
      </text>
    </comment>
    <comment ref="O10" authorId="0" shapeId="0" xr:uid="{D3CCEEC7-0F06-49B7-80D2-B6F436BC4E61}">
      <text>
        <r>
          <rPr>
            <sz val="9"/>
            <color indexed="81"/>
            <rFont val="Tahoma"/>
            <family val="2"/>
          </rPr>
          <t>Total amount of  Direct Payment in this Quarter</t>
        </r>
      </text>
    </comment>
    <comment ref="P10" authorId="0" shapeId="0" xr:uid="{EA8790D7-5AB3-4066-8B6D-B2D47B366DB2}">
      <text>
        <r>
          <rPr>
            <sz val="9"/>
            <color indexed="81"/>
            <rFont val="Tahoma"/>
            <family val="2"/>
          </rPr>
          <t>Cost that are projected to be eligible for FEMA reimbursement are adjusted accordingly (FEMA assumed to pay 75 percent; CvRF assumed to pay 25 percent). Costs projected to be ineligible for FEMA are addressed fully by CvRF (100 percent)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E6" authorId="0" shapeId="0" xr:uid="{D908C47E-2005-4E62-8130-28403E9DFF25}">
      <text>
        <r>
          <rPr>
            <sz val="9"/>
            <color indexed="81"/>
            <rFont val="Tahoma"/>
            <family val="2"/>
          </rPr>
          <t>Funds were allocated on a per capita basis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50F89F2-0EDF-422E-A737-3ADC67280D05}" keepAlive="1" name="Query - CvRF Detail" description="Connection to the 'CvRF Detail' query in the workbook." type="5" refreshedVersion="6" background="1" saveData="1">
    <dbPr connection="Provider=Microsoft.Mashup.OleDb.1;Data Source=$Workbook$;Location=CvRF Detail;Extended Properties=&quot;&quot;" command="SELECT * FROM [CvRF Detail]"/>
  </connection>
  <connection id="2" xr16:uid="{BBB371A9-F739-4173-9DE8-4AAC30973381}" keepAlive="1" name="Query - MSUMMARY" description="Connection to the 'MSUMMARY' query in the workbook." type="5" refreshedVersion="6" background="1" saveData="1">
    <dbPr connection="Provider=Microsoft.Mashup.OleDb.1;Data Source=$Workbook$;Location=MSUMMARY;Extended Properties=&quot;&quot;" command="SELECT * FROM [MSUMMARY]"/>
  </connection>
</connections>
</file>

<file path=xl/sharedStrings.xml><?xml version="1.0" encoding="utf-8"?>
<sst xmlns="http://schemas.openxmlformats.org/spreadsheetml/2006/main" count="9387" uniqueCount="2932">
  <si>
    <t>CARES Act Coronavirus Relief Fund - Municipal Program Reporting Template: Final Submission</t>
  </si>
  <si>
    <t>Overview:</t>
  </si>
  <si>
    <r>
      <rPr>
        <b/>
        <sz val="11"/>
        <color theme="1"/>
        <rFont val="Calibri"/>
        <family val="2"/>
        <scheme val="minor"/>
      </rPr>
      <t xml:space="preserve">Background: </t>
    </r>
    <r>
      <rPr>
        <sz val="11"/>
        <color theme="1"/>
        <rFont val="Calibri"/>
        <family val="2"/>
        <scheme val="minor"/>
      </rPr>
      <t xml:space="preserve">The US Department of the Treasury Office of Inspector General requires recipients of the CARES Act Coronavirus Relief Fund ("CvRF") dollars to file periodic reports that describe the uses of these funds. Please use this template to report all remaining CARES Coronavirus Relief Fund costs. After submission of this reporting template, the total amount reported should match the amount your municipality has received through CvRF.
</t>
    </r>
    <r>
      <rPr>
        <b/>
        <sz val="11"/>
        <color rgb="FFFF0000"/>
        <rFont val="Calibri"/>
        <family val="2"/>
        <scheme val="minor"/>
      </rPr>
      <t>IMPORTANT NOTES:</t>
    </r>
    <r>
      <rPr>
        <sz val="11"/>
        <color theme="1"/>
        <rFont val="Calibri"/>
        <family val="2"/>
        <scheme val="minor"/>
      </rPr>
      <t xml:space="preserve">
1. A&amp;F expects municipalities to have </t>
    </r>
    <r>
      <rPr>
        <b/>
        <sz val="11"/>
        <color theme="1"/>
        <rFont val="Calibri"/>
        <family val="2"/>
        <scheme val="minor"/>
      </rPr>
      <t>fully reported</t>
    </r>
    <r>
      <rPr>
        <sz val="11"/>
        <color theme="1"/>
        <rFont val="Calibri"/>
        <family val="2"/>
        <scheme val="minor"/>
      </rPr>
      <t xml:space="preserve"> all CvRF-MP expenditures after submitting this report. 
2. </t>
    </r>
    <r>
      <rPr>
        <b/>
        <sz val="11"/>
        <color theme="1"/>
        <rFont val="Calibri"/>
        <family val="2"/>
        <scheme val="minor"/>
      </rPr>
      <t>Applications do not serve as reports</t>
    </r>
    <r>
      <rPr>
        <sz val="11"/>
        <color theme="1"/>
        <rFont val="Calibri"/>
        <family val="2"/>
        <scheme val="minor"/>
      </rPr>
      <t xml:space="preserve">. Approved expenditures from Reconciliation Period applications can be copied/pasted into reports if not previously reported.
3. For municipalities unable to reconcile previous reporting submissions, A&amp;F is offering the opportunity to </t>
    </r>
    <r>
      <rPr>
        <b/>
        <sz val="11"/>
        <color theme="1"/>
        <rFont val="Calibri"/>
        <family val="2"/>
        <scheme val="minor"/>
      </rPr>
      <t>“start over” reporting</t>
    </r>
    <r>
      <rPr>
        <sz val="11"/>
        <color theme="1"/>
        <rFont val="Calibri"/>
        <family val="2"/>
        <scheme val="minor"/>
      </rPr>
      <t xml:space="preserve">. This constitutes A&amp;F removing all data previously reported and providing an updated template where a municipality can include all costs incurred on CvRF. </t>
    </r>
    <r>
      <rPr>
        <b/>
        <sz val="11"/>
        <color theme="1"/>
        <rFont val="Calibri"/>
        <family val="2"/>
        <scheme val="minor"/>
      </rPr>
      <t>Please reach out to A&amp;F if your municipality would like to exercise this option.</t>
    </r>
    <r>
      <rPr>
        <sz val="11"/>
        <color theme="1"/>
        <rFont val="Calibri"/>
        <family val="2"/>
        <scheme val="minor"/>
      </rPr>
      <t xml:space="preserve">
4. </t>
    </r>
    <r>
      <rPr>
        <b/>
        <sz val="11"/>
        <color theme="1"/>
        <rFont val="Calibri"/>
        <family val="2"/>
        <scheme val="minor"/>
      </rPr>
      <t>Costs incurred after October 29, 2021 cannot be reported</t>
    </r>
    <r>
      <rPr>
        <sz val="11"/>
        <color theme="1"/>
        <rFont val="Calibri"/>
        <family val="2"/>
        <scheme val="minor"/>
      </rPr>
      <t xml:space="preserve"> unless pre-approval was received from A&amp;F.</t>
    </r>
  </si>
  <si>
    <r>
      <t xml:space="preserve">Municipality Key Data - </t>
    </r>
    <r>
      <rPr>
        <b/>
        <i/>
        <sz val="12"/>
        <color theme="1"/>
        <rFont val="Calibri"/>
        <family val="2"/>
        <scheme val="minor"/>
      </rPr>
      <t>Populate Fields Highlighted in Yellow</t>
    </r>
  </si>
  <si>
    <t>Municipality Name:</t>
  </si>
  <si>
    <t>Total Eligible Amount:</t>
  </si>
  <si>
    <t>DOR Code:</t>
  </si>
  <si>
    <t>Total CvRF Amount Received:</t>
  </si>
  <si>
    <t>Contact First Name:</t>
  </si>
  <si>
    <t>Total Amount Previously Reported:</t>
  </si>
  <si>
    <t>Contact Last Name:</t>
  </si>
  <si>
    <t>Amount Remaining to be Reported:</t>
  </si>
  <si>
    <t>Contact E-mail Address:</t>
  </si>
  <si>
    <t>Contact Phone Number:</t>
  </si>
  <si>
    <t>Please reach out to FFO with questions on data or if need updated template</t>
  </si>
  <si>
    <t>Reporting Cycle:</t>
  </si>
  <si>
    <t>FINAL</t>
  </si>
  <si>
    <t>Reporting Period:</t>
  </si>
  <si>
    <t>All Remaining Expenditures</t>
  </si>
  <si>
    <t>Reporting Deadline:</t>
  </si>
  <si>
    <r>
      <t xml:space="preserve">Certification - </t>
    </r>
    <r>
      <rPr>
        <b/>
        <i/>
        <sz val="12"/>
        <color theme="1"/>
        <rFont val="Calibri"/>
        <family val="2"/>
        <scheme val="minor"/>
      </rPr>
      <t xml:space="preserve">Please certify completion of template and accuracy of data. </t>
    </r>
  </si>
  <si>
    <t>I certify that I have performed due diligence I deem appropriate to validate the data in this submission, and to the best of my knowledge the data submitted in this document is complete and  accurate.
The Executive Office for Administration and Finance is not requiring supporting  documentation of the data submitted to be attached at this time. We would like to remind each municipality that you are responsible for ensuring these obligations and expenditures comply with federal and state law and regulations applicable to the use of these funds  and it is your obligation to maintain appropriate audit evidence  to support internal and external audits of these obligation and expenditures. As a subrecipient of this grant, the Executive Office for Administration and Finance, on behalf of the Commonwealth, reserves the right to request audit evidence at a future date.
I certify I am aware of this requirement (please provide name &amp; email):</t>
  </si>
  <si>
    <t xml:space="preserve">Name:  </t>
  </si>
  <si>
    <t xml:space="preserve">Email:  </t>
  </si>
  <si>
    <t>Submission Steps:</t>
  </si>
  <si>
    <r>
      <t xml:space="preserve">1. Populate municipality name and contact information. Complete certification section.  </t>
    </r>
    <r>
      <rPr>
        <i/>
        <sz val="11"/>
        <color theme="1"/>
        <rFont val="Calibri"/>
        <family val="2"/>
        <scheme val="minor"/>
      </rPr>
      <t>(Start Here)</t>
    </r>
  </si>
  <si>
    <r>
      <t xml:space="preserve">2. Report CvRF costs. Within each transaction type (contracts, grants, transfers, direct payments), populate all fields:  </t>
    </r>
    <r>
      <rPr>
        <i/>
        <sz val="11"/>
        <color theme="1"/>
        <rFont val="Calibri"/>
        <family val="2"/>
        <scheme val="minor"/>
      </rPr>
      <t>(Contracts - Direct Payments tabs)</t>
    </r>
  </si>
  <si>
    <t xml:space="preserve">a. Report subrecipient information. If DUNS number is not available, address information must be populated. </t>
  </si>
  <si>
    <t xml:space="preserve">b. Provide a brief description of the purpose of the transaction. </t>
  </si>
  <si>
    <t>c. Populate additional transaction type specific information (date, primary place of performance, period of performance, type, etc.).</t>
  </si>
  <si>
    <t>d. Populate Attachment A Expenditure Subcategory column to indicate the category to which the purpose of the expenditure closely relates to.</t>
  </si>
  <si>
    <t>e. Populate amount, obligation, and expenditure information. Please report the gross total amount.</t>
  </si>
  <si>
    <r>
      <t xml:space="preserve">4. Review and complete final checklist to ensure reporting template is ready for submission. </t>
    </r>
    <r>
      <rPr>
        <i/>
        <sz val="11"/>
        <color theme="1"/>
        <rFont val="Calibri"/>
        <family val="2"/>
        <scheme val="minor"/>
      </rPr>
      <t xml:space="preserve"> (End Here)</t>
    </r>
  </si>
  <si>
    <t>5. Upload completed reporting submission here:</t>
  </si>
  <si>
    <t>https://massgov.formstack.com/forms/reporting_municipal_covid19_spending</t>
  </si>
  <si>
    <t>Template Version:</t>
  </si>
  <si>
    <t>Upload Notes:</t>
  </si>
  <si>
    <t>Save this template with the following file name:</t>
  </si>
  <si>
    <t>A&amp;F will review reporting submissions on a rolling basis. Municipalities can amend submissions by resubmitting the Excel workbook template if A&amp;F has not yet reviewed the most recent submission. A&amp;F will only review the most recent reporting submission; however, once reporting submissions have been reviewed by A&amp;F, further amendments will not be considered.</t>
  </si>
  <si>
    <t>Municipality Notes:</t>
  </si>
  <si>
    <t>If applicable, provide additional information on submission:</t>
  </si>
  <si>
    <t xml:space="preserve">Treasury OIG Definitions: </t>
  </si>
  <si>
    <t>Term</t>
  </si>
  <si>
    <t>Definition</t>
  </si>
  <si>
    <t>Obligation</t>
  </si>
  <si>
    <t>Commitment to pay a third party with Coronavirus Relief Fund proceeds based on a contract, grant, or other arrangement.</t>
  </si>
  <si>
    <t>Expenditure</t>
  </si>
  <si>
    <t>Amount that has been incurred as a liability of the entity (the service has been rendered or the good has been delivered to the entity). As outlined in Treasury’s Coronavirus Relief Fund Guidance for State, Territorial, Local, and Tribal Governments, performance or delivery must occur between March 1 and December 30, 2020 in order for the cost to be considered incurred; payment of funds need not be made during that time (though it is generally expected that payment will take place within 90 days of a cost being incurred).</t>
  </si>
  <si>
    <t>Contract</t>
  </si>
  <si>
    <t>Obligation to an entity associated with an agreement to acquire goods or services.</t>
  </si>
  <si>
    <t>Grant</t>
  </si>
  <si>
    <t>Obligation to an entity that is associated with a grant agreement. A grant agreement is a legal instrument of financial assistance between the municipality and entity that is used to enter into a relationship to carry out a public purpose and does not include an agreement to acquire goods or services or provide a loan.</t>
  </si>
  <si>
    <t>Transfer to Government Entity</t>
  </si>
  <si>
    <t>Disbursement or payment to a government entity that is legally distinct from the municipality. The following organization types are considered another government entity: State government, County government, City/Township Government, Special District Government, US Territory or Possession, Indian/Native American Tribal Government (Federally Recognized), Indian/Native American Tribal Designated Organization.</t>
  </si>
  <si>
    <t>Direct Payment</t>
  </si>
  <si>
    <t>Disbursement (with or without an existing obligation) to an entity that is not associated with a contract, grant, or transfer to another government entity. If the direct payment is associated with an obligation, then the obligation and expenditure should be reported. If the direct payment does not  involve a previous obligation, the direct payment will be recorded when the expenditure is incurred.</t>
  </si>
  <si>
    <t>CvRF Contracts</t>
  </si>
  <si>
    <t>Report all remaining contract expenditures incurred on CvRF.</t>
  </si>
  <si>
    <t>Total</t>
  </si>
  <si>
    <t>Notes: Contract amount should reflect the total contract cost, obligation amount should reflect the amount committed to the contract this quarter, and the expenditure amount should reflect actual spend against the contract this quarter. As FEMA is now reimbursing at a 100% reimbursement rate, costs eligible for FEMA reimbursement should not be reported.</t>
  </si>
  <si>
    <t>Subrecipient Information</t>
  </si>
  <si>
    <t>Contract Details</t>
  </si>
  <si>
    <t>Vendor Name</t>
  </si>
  <si>
    <t>DUNS Number</t>
  </si>
  <si>
    <t>Street Address</t>
  </si>
  <si>
    <t>City</t>
  </si>
  <si>
    <t>State</t>
  </si>
  <si>
    <t>Zip</t>
  </si>
  <si>
    <t>Contract Number</t>
  </si>
  <si>
    <t>Contract Description</t>
  </si>
  <si>
    <t>Contract Type</t>
  </si>
  <si>
    <t>Contract Date</t>
  </si>
  <si>
    <t>Primary Place of Performance</t>
  </si>
  <si>
    <t>Period of Performance Start Date</t>
  </si>
  <si>
    <t>Period of Performance End Date</t>
  </si>
  <si>
    <t>Attachment A Expenditure Subcategory</t>
  </si>
  <si>
    <t>FEMA Reimbursable?</t>
  </si>
  <si>
    <t>Total Contract Amount</t>
  </si>
  <si>
    <t>CvRF Contract Amount</t>
  </si>
  <si>
    <t>Total Quarterly Obligation Amount</t>
  </si>
  <si>
    <t>CvRF Quarterly Obligation Amount</t>
  </si>
  <si>
    <t>Total Quarterly Expenditure Amount</t>
  </si>
  <si>
    <t>CvRF Quarterly Expenditure Amount</t>
  </si>
  <si>
    <t>Attachment A Expenditure Category</t>
  </si>
  <si>
    <t>Treasury Expenditure Category</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</si>
  <si>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</si>
  <si>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</si>
  <si>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</si>
  <si>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</si>
  <si>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</si>
  <si>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</si>
  <si>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</si>
  <si>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</si>
  <si>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</si>
  <si>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</si>
  <si>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</si>
  <si>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</si>
  <si>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</si>
  <si>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</si>
  <si>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</si>
  <si>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</si>
  <si>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</si>
  <si>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</si>
  <si>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</si>
  <si>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</si>
  <si>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</si>
  <si>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</si>
  <si>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</si>
  <si>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</si>
  <si>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</si>
  <si>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</si>
  <si>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</si>
  <si>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</si>
  <si>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</si>
  <si>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</si>
  <si>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</si>
  <si>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</si>
  <si>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</si>
  <si>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</si>
  <si>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</si>
  <si>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</si>
  <si>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</si>
  <si>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</si>
  <si>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</si>
  <si>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</si>
  <si>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</si>
  <si>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</si>
  <si>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</si>
  <si>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</si>
  <si>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</si>
  <si>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</si>
  <si>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</si>
  <si>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</si>
  <si>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</si>
  <si>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</si>
  <si>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</si>
  <si>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</si>
  <si>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</si>
  <si>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</si>
  <si>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</si>
  <si>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</si>
  <si>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</si>
  <si>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</si>
  <si>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</si>
  <si>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</si>
  <si>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</si>
  <si>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</si>
  <si>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</si>
  <si>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</si>
  <si>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</si>
  <si>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</si>
  <si>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</si>
  <si>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</si>
  <si>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</si>
  <si>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</si>
  <si>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</si>
  <si>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</si>
  <si>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</si>
  <si>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</si>
  <si>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</si>
  <si>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</si>
  <si>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</si>
  <si>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</si>
  <si>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</si>
  <si>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</si>
  <si>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</si>
  <si>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</si>
  <si>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</si>
  <si>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</si>
  <si>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</si>
  <si>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</si>
  <si>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</si>
  <si>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</si>
  <si>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</si>
  <si>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</si>
  <si>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</si>
  <si>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</si>
  <si>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</si>
  <si>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</si>
  <si>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</si>
  <si>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</si>
  <si>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</si>
  <si>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</si>
  <si>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</si>
  <si>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</si>
  <si>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</si>
  <si>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</si>
  <si>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</si>
  <si>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</si>
  <si>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</si>
  <si>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</si>
  <si>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</si>
  <si>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</si>
  <si>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</si>
  <si>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</si>
  <si>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</si>
  <si>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</si>
  <si>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</si>
  <si>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</si>
  <si>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</si>
  <si>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</si>
  <si>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</si>
  <si>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</si>
  <si>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</si>
  <si>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</si>
  <si>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</si>
  <si>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</si>
  <si>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</si>
  <si>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</si>
  <si>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</si>
  <si>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</si>
  <si>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</si>
  <si>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</si>
  <si>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</si>
  <si>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</si>
  <si>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</si>
  <si>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</si>
  <si>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</si>
  <si>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</si>
  <si>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</si>
  <si>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</si>
  <si>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</si>
  <si>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</si>
  <si>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</si>
  <si>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</si>
  <si>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</si>
  <si>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</si>
  <si>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</si>
  <si>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</si>
  <si>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</si>
  <si>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</si>
  <si>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</si>
  <si>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</si>
  <si>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</si>
  <si>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</si>
  <si>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</si>
  <si>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</si>
  <si>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</si>
  <si>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</si>
  <si>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</si>
  <si>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</si>
  <si>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</si>
  <si>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</si>
  <si>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</si>
  <si>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</si>
  <si>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</si>
  <si>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</si>
  <si>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</si>
  <si>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</si>
  <si>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</si>
  <si>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</si>
  <si>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</si>
  <si>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</si>
  <si>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</si>
  <si>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</si>
  <si>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</si>
  <si>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</si>
  <si>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</si>
  <si>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</si>
  <si>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</si>
  <si>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</si>
  <si>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</si>
  <si>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</si>
  <si>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</si>
  <si>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</si>
  <si>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</si>
  <si>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</si>
  <si>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</si>
  <si>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</si>
  <si>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</si>
  <si>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</si>
  <si>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</si>
  <si>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</si>
  <si>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</si>
  <si>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</si>
  <si>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</si>
  <si>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</si>
  <si>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</si>
  <si>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</si>
  <si>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</si>
  <si>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</si>
  <si>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</si>
  <si>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</si>
  <si>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</si>
  <si>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</si>
  <si>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</si>
  <si>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</si>
  <si>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</si>
  <si>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</si>
  <si>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</si>
  <si>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</si>
  <si>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</si>
  <si>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</si>
  <si>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</si>
  <si>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</si>
  <si>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</si>
  <si>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</si>
  <si>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</si>
  <si>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</si>
  <si>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</si>
  <si>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</si>
  <si>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</si>
  <si>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</si>
  <si>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</si>
  <si>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</si>
  <si>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</si>
  <si>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</si>
  <si>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</si>
  <si>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</si>
  <si>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</si>
  <si>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</si>
  <si>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</si>
  <si>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</si>
  <si>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</si>
  <si>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</si>
  <si>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</si>
  <si>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</si>
  <si>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</si>
  <si>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</si>
  <si>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</si>
  <si>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</si>
  <si>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</si>
  <si>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</si>
  <si>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</si>
  <si>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</si>
  <si>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</si>
  <si>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</si>
  <si>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</si>
  <si>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</si>
  <si>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</si>
  <si>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</si>
  <si>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</si>
  <si>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</si>
  <si>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</si>
  <si>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</si>
  <si>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</si>
  <si>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</si>
  <si>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</si>
  <si>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</si>
  <si>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</si>
  <si>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</si>
  <si>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</si>
  <si>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</si>
  <si>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</si>
  <si>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</si>
  <si>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</si>
  <si>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</si>
  <si>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</si>
  <si>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</si>
  <si>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</si>
  <si>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</si>
  <si>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</si>
  <si>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</si>
  <si>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</si>
  <si>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</si>
  <si>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</si>
  <si>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</si>
  <si>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</si>
  <si>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</si>
  <si>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</si>
  <si>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</si>
  <si>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</si>
  <si>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</si>
  <si>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</si>
  <si>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</si>
  <si>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</si>
  <si>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</si>
  <si>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</si>
  <si>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</si>
  <si>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</si>
  <si>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</si>
  <si>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</si>
  <si>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</si>
  <si>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</si>
  <si>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</si>
  <si>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</si>
  <si>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</si>
  <si>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</si>
  <si>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</si>
  <si>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</si>
  <si>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</si>
  <si>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</si>
  <si>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</si>
  <si>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</si>
  <si>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</si>
  <si>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</si>
  <si>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</si>
  <si>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</si>
  <si>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</si>
  <si>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</si>
  <si>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</si>
  <si>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</si>
  <si>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</si>
  <si>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</si>
  <si>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</si>
  <si>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</si>
  <si>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</si>
  <si>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</si>
  <si>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</si>
  <si>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</si>
  <si>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</si>
  <si>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</si>
  <si>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</si>
  <si>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</si>
  <si>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</si>
  <si>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</si>
  <si>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</si>
  <si>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</si>
  <si>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</si>
  <si>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</si>
  <si>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</si>
  <si>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</si>
  <si>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</si>
  <si>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</si>
  <si>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</si>
  <si>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</si>
  <si>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</si>
  <si>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</si>
  <si>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</si>
  <si>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</si>
  <si>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</si>
  <si>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</si>
  <si>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</si>
  <si>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</si>
  <si>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</si>
  <si>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</si>
  <si>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</si>
  <si>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</si>
  <si>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</si>
  <si>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</si>
  <si>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</si>
  <si>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</si>
  <si>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</si>
  <si>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</si>
  <si>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</si>
  <si>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</si>
  <si>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</si>
  <si>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</si>
  <si>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</si>
  <si>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</si>
  <si>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</si>
  <si>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</si>
  <si>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</si>
  <si>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</si>
  <si>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</si>
  <si>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</si>
  <si>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</si>
  <si>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</si>
  <si>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</si>
  <si>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</si>
  <si>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</si>
  <si>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</si>
  <si>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</si>
  <si>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</si>
  <si>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</si>
  <si>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</si>
  <si>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</si>
  <si>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</si>
  <si>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</si>
  <si>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</si>
  <si>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</si>
  <si>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</si>
  <si>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</si>
  <si>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</si>
  <si>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</si>
  <si>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</si>
  <si>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</si>
  <si>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</si>
  <si>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</si>
  <si>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</si>
  <si>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</si>
  <si>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</si>
  <si>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</si>
  <si>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</si>
  <si>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</si>
  <si>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</si>
  <si>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</si>
  <si>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</si>
  <si>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</si>
  <si>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</si>
  <si>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</si>
  <si>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</si>
  <si>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</si>
  <si>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</si>
  <si>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</si>
  <si>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</si>
  <si>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</si>
  <si>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</si>
  <si>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</si>
  <si>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</si>
  <si>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</si>
  <si>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</si>
  <si>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</si>
  <si>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</si>
  <si>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</si>
  <si>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</si>
  <si>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</si>
  <si>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</si>
  <si>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</si>
  <si>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</si>
  <si>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</si>
  <si>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</si>
  <si>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</si>
  <si>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</si>
  <si>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</si>
  <si>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</si>
  <si>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</si>
  <si>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</si>
  <si>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</si>
  <si>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</si>
  <si>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</si>
  <si>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</si>
  <si>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</si>
  <si>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</si>
  <si>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</si>
  <si>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</si>
  <si>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</si>
  <si>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</si>
  <si>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</si>
  <si>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</si>
  <si>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</si>
  <si>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</si>
  <si>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</si>
  <si>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</si>
  <si>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</si>
  <si>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</si>
  <si>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</si>
  <si>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</si>
  <si>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</si>
  <si>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</si>
  <si>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</si>
  <si>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</si>
  <si>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</si>
  <si>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</si>
  <si>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</si>
  <si>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</si>
  <si>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</si>
  <si>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</si>
  <si>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</si>
  <si>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</si>
  <si>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</si>
  <si>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</si>
  <si>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</si>
  <si>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</si>
  <si>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</si>
  <si>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</si>
  <si>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</si>
  <si>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</si>
  <si>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</si>
  <si>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</si>
  <si>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</si>
  <si>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</si>
  <si>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</si>
  <si>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</si>
  <si>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</si>
  <si>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</si>
  <si>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</si>
  <si>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</si>
  <si>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</si>
  <si>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</si>
  <si>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</si>
  <si>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</si>
  <si>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</si>
  <si>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</si>
  <si>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</si>
  <si>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</si>
  <si>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</si>
  <si>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</si>
  <si>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</si>
  <si>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</si>
  <si>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</si>
  <si>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</si>
  <si>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</si>
  <si>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</si>
  <si>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</si>
  <si>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</si>
  <si>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</si>
  <si>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</si>
  <si>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</si>
  <si>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</si>
  <si>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</si>
  <si>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</si>
  <si>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</si>
  <si>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</si>
  <si>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</si>
  <si>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</si>
  <si>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CvRF Grants</t>
  </si>
  <si>
    <t>Report all remaining grant expenditures incurred on CvRF.</t>
  </si>
  <si>
    <t>Notes: Grant amount should reflect the total grant award, obligation amount should reflect the amount committed to the grant this quarter, and the expenditure amount should reflect actual spend against the grant this quarter. As FEMA is now reimbursing at a 100% reimbursement rate, costs eligible for FEMA reimbursement should not be reported.</t>
  </si>
  <si>
    <t>Grant Details</t>
  </si>
  <si>
    <t>Grantee Name</t>
  </si>
  <si>
    <t>Award Number</t>
  </si>
  <si>
    <t>Award Description</t>
  </si>
  <si>
    <t>Award Payment Method</t>
  </si>
  <si>
    <t>Award Date</t>
  </si>
  <si>
    <t>Total Grant Amount</t>
  </si>
  <si>
    <t>CvRF Grant Amount</t>
  </si>
  <si>
    <t>CvRF Transfers</t>
  </si>
  <si>
    <t>Report all remaining transfer expenditures incurred on CvRF.</t>
  </si>
  <si>
    <t>Notes: Transfer amount should reflect the total transfer amount, obligation amount should reflect the amount committed to the transfer this quarter, and the expenditure amount should reflect actual spend against the transfer this quarter. As FEMA is now reimbursing at a 100% reimbursement rate, costs eligible for FEMA reimbursement should not be reported.</t>
  </si>
  <si>
    <t>Transfer Details</t>
  </si>
  <si>
    <t>Transferee/Gov't 
Entity Name</t>
  </si>
  <si>
    <t>Transfer Number</t>
  </si>
  <si>
    <t>Transfer Description</t>
  </si>
  <si>
    <t>Transfer Type</t>
  </si>
  <si>
    <t>Transfer Date</t>
  </si>
  <si>
    <t>Total Transfer  Amount</t>
  </si>
  <si>
    <t>CvRF Transfer Amount</t>
  </si>
  <si>
    <t>CvRF Direct Payments</t>
  </si>
  <si>
    <t>Report all remaining direct payment expenditures incurred on CvRF.</t>
  </si>
  <si>
    <t>Notes: For payroll expenses, please bucket expenses by function (e.g., police OT). You do not need to report by individual employee.  As FEMA is now reimbursing at a 100% reimbursement rate, costs eligible for FEMA reimbursement should not be reported.</t>
  </si>
  <si>
    <t>Payment Details</t>
  </si>
  <si>
    <t>Payee Name</t>
  </si>
  <si>
    <t>Payment Number</t>
  </si>
  <si>
    <t>Payment Description</t>
  </si>
  <si>
    <t>Payment Date</t>
  </si>
  <si>
    <t>Payment Service Start Date</t>
  </si>
  <si>
    <t>Payment Service End Date</t>
  </si>
  <si>
    <t>Total Quarterly Payment Amount</t>
  </si>
  <si>
    <t>Final Submission Summary</t>
  </si>
  <si>
    <t>After submission of this report, remaining amount to be reported should be $0 or greater. If greater than $0, the municipality will owe the difference to the Commonwealth in the close out process.</t>
  </si>
  <si>
    <t>Total Eligible Amount</t>
  </si>
  <si>
    <t>Total CvRF Amount Received</t>
  </si>
  <si>
    <t>Total Amount Previously Reported</t>
  </si>
  <si>
    <t>Remaining Amount to be Reported</t>
  </si>
  <si>
    <t>Municipal Final Checklist</t>
  </si>
  <si>
    <t>Please certify the following steps are complete before uploading your reporting submission.</t>
  </si>
  <si>
    <t>Confirm Completion (Y/N)</t>
  </si>
  <si>
    <t>Tab Name</t>
  </si>
  <si>
    <t>Action</t>
  </si>
  <si>
    <t>Enter Value</t>
  </si>
  <si>
    <t>Start Here</t>
  </si>
  <si>
    <t>Contact information is populated and certification section is complete.</t>
  </si>
  <si>
    <t>Contracts, Grants, Transfers, Direct Payments</t>
  </si>
  <si>
    <t xml:space="preserve">All columns highlighted in yellow are populated for each cost reported. </t>
  </si>
  <si>
    <t>End Here</t>
  </si>
  <si>
    <t>Summary information (above) has been reviewed for accuracy.</t>
  </si>
  <si>
    <t xml:space="preserve">Once checklist is complete, please upload your completed reporting submission here: </t>
  </si>
  <si>
    <t>DOR Code</t>
  </si>
  <si>
    <t>DUNS</t>
  </si>
  <si>
    <t>MMARS Code</t>
  </si>
  <si>
    <t>Transfer #</t>
  </si>
  <si>
    <t>Municipality</t>
  </si>
  <si>
    <t>County</t>
  </si>
  <si>
    <t>App Received Round 1?</t>
  </si>
  <si>
    <t>App Received Round 2?</t>
  </si>
  <si>
    <t>Population (2018 Est)</t>
  </si>
  <si>
    <t>Total Eligible Amount (Revised)</t>
  </si>
  <si>
    <t>Round 1 Amount Received</t>
  </si>
  <si>
    <t>Round 2 Amount Received</t>
  </si>
  <si>
    <t>Reconciliation Period Amount Received</t>
  </si>
  <si>
    <t>Total Amount Received</t>
  </si>
  <si>
    <t>Remaining Eligible Amount</t>
  </si>
  <si>
    <t>1 - Template Received</t>
  </si>
  <si>
    <t>1 - Excel Spreadsheet</t>
  </si>
  <si>
    <t>1 - Amount Reported</t>
  </si>
  <si>
    <t>2 - Template Received</t>
  </si>
  <si>
    <t>2 - Excel Spreadsheet</t>
  </si>
  <si>
    <t>2 - Amount Reported</t>
  </si>
  <si>
    <t>3 - Template Received</t>
  </si>
  <si>
    <t>3 - Excel Spreadsheet</t>
  </si>
  <si>
    <t>3 - Amount Reported</t>
  </si>
  <si>
    <t>4 - Amount Reported</t>
  </si>
  <si>
    <t>5 - Amount Reported</t>
  </si>
  <si>
    <t>6 - Amount Reported</t>
  </si>
  <si>
    <t>FEMA Back Out</t>
  </si>
  <si>
    <t>Total Amount Reported</t>
  </si>
  <si>
    <t>Total CHECK</t>
  </si>
  <si>
    <t>Amount Remaining to be Reported</t>
  </si>
  <si>
    <t>Amount Reported &gt; TEA</t>
  </si>
  <si>
    <t>Total Amount Reported OIG</t>
  </si>
  <si>
    <t>Reported Aggregate?</t>
  </si>
  <si>
    <t>Comments</t>
  </si>
  <si>
    <t>N/A</t>
  </si>
  <si>
    <t>Abington</t>
  </si>
  <si>
    <t>Plymouth</t>
  </si>
  <si>
    <t>No</t>
  </si>
  <si>
    <t>Not Eligible</t>
  </si>
  <si>
    <t>OK</t>
  </si>
  <si>
    <t>n/a</t>
  </si>
  <si>
    <t>088984968</t>
  </si>
  <si>
    <t>VC6000191689</t>
  </si>
  <si>
    <t>20COVIDRELIEFFUND001-VC6000191689</t>
  </si>
  <si>
    <t>Acton</t>
  </si>
  <si>
    <t>Middlesex</t>
  </si>
  <si>
    <t>Yes</t>
  </si>
  <si>
    <t>https://drive.google.com/uc?id=1URTdsGJCZ7YpSXuEJLk18MRla2i-d4g1&amp;export=download&amp;display=/97221696_Acton.1.xlsx_97221696_Acton.1.xlsx</t>
  </si>
  <si>
    <t>https://drive.google.com/uc?id=1k_kftdE8zXy5ppp8Yah0Nt0A_1Dzenb8&amp;export=download&amp;display=/97221696_Acton.2.xlsx_97221696_Acton.2.xlsx</t>
  </si>
  <si>
    <t>https://drive.google.com/uc?id=15H0fSWvW75VEAvFniQcCyoOYqz9cPKJV&amp;export=download&amp;display=/97221696_Acton.3.xlsx_97221696_Acton.3.xlsx</t>
  </si>
  <si>
    <t>145458266</t>
  </si>
  <si>
    <t>VC6000191690</t>
  </si>
  <si>
    <t>20COVIDRELIEFFUND001-VC6000191690</t>
  </si>
  <si>
    <t>Acushnet</t>
  </si>
  <si>
    <t>Bristol</t>
  </si>
  <si>
    <t>https://drive.google.com/uc?id=1FYcf59QPbYWM-qBcJZsAUIN-xNm5IooB&amp;export=download&amp;display=/97221696_CARESsubmission9.25.20.xlsx_97221696_CARESsubmission9.25.20.xlsx</t>
  </si>
  <si>
    <t>https://drive.google.com/uc?id=1v5DqGNNzGfg-LfqSoLDfZJnAoP5y5iow&amp;export=download&amp;display=/97221696_70238425097221696_98767792_CARESRound2Invoicesubmission.xlsx_97221696_70238425097221696_98767792_CARESRound2Invoicesubmission.xlsx</t>
  </si>
  <si>
    <t>049033236</t>
  </si>
  <si>
    <t>VC6000191691</t>
  </si>
  <si>
    <t>20COVIDRELIEFFUND001-VC6000191691</t>
  </si>
  <si>
    <t>Adams</t>
  </si>
  <si>
    <t>Berkshire</t>
  </si>
  <si>
    <t>https://drive.google.com/uc?id=1Npc9fGfmnHEWcZO7Kn8INCweDafLVqX-&amp;export=download&amp;display=/97221696_Adams.1.xlsx_97221696_Adams.1.xlsx</t>
  </si>
  <si>
    <t>https://drive.google.com/uc?id=1x_02e7z88PotxH7Nu61SYwG1T77-0yIl&amp;export=download&amp;display=/97221696_Adams.2.xlsx_97221696_Adams.2.xlsx</t>
  </si>
  <si>
    <t>https://drive.google.com/uc?id=1kUnBfK1NJVnBc4tLt898Epz8AfnYpImC&amp;export=download&amp;display=/97221696_Adams3.xlsx_97221696_Adams3.xlsx</t>
  </si>
  <si>
    <t>956044473</t>
  </si>
  <si>
    <t>VC6000191692</t>
  </si>
  <si>
    <t>20COVIDRELIEFFUND001-VC6000191692</t>
  </si>
  <si>
    <t>Agawam</t>
  </si>
  <si>
    <t>Hampden</t>
  </si>
  <si>
    <t>https://drive.google.com/uc?id=1WPvXUM1EQOFGWQvhd4jz40mNbUsTdPj7&amp;export=download&amp;display=/97221696_agawam.1.xlsx_97221696_agawam.1.xlsx</t>
  </si>
  <si>
    <t>https://drive.google.com/uc?id=1wbOOGLMpCkC0EtcbJI71U1vpOFSBB62j&amp;export=download&amp;display=/97221696_agawam.2.xlsx_97221696_agawam.2.xlsx</t>
  </si>
  <si>
    <t>https://drive.google.com/uc?id=1NgWW5pb9zdo0W1SQCVzDPWgBngjVWYI1&amp;export=download&amp;display=/97221696_agawam.3.xlsx_97221696_agawam.3.xlsx</t>
  </si>
  <si>
    <t>957925266</t>
  </si>
  <si>
    <t>VC6000191687</t>
  </si>
  <si>
    <t>20COVIDRELIEFFUND001-VC6000191687</t>
  </si>
  <si>
    <t>Alford</t>
  </si>
  <si>
    <t>https://drive.google.com/uc?id=1cWcgPy0woYU_UQ0FYvH9noDiBav2QfMk&amp;export=download&amp;display=/97221696_TownofAlford.june2020.xlsx.xlsx_97221696_TownofAlford.june2020.xlsx.xlsx</t>
  </si>
  <si>
    <t>https://drive.google.com/uc?id=1EbH3DN6YQZIHNptsthWsQyUyxM9B2ysr&amp;export=download&amp;display=/97221696_Alford.2.xlsx_97221696_Alford.2.xlsx</t>
  </si>
  <si>
    <t>https://drive.google.com/uc?id=1NV8ABv2BgfJyD7oeCVgbcWPgblHnZluM&amp;export=download&amp;display=/97221696_Alford.3.xlsx12312020.xlsx_97221696_Alford.3.xlsx12312020.xlsx</t>
  </si>
  <si>
    <t>073807398</t>
  </si>
  <si>
    <t>VC6000191693</t>
  </si>
  <si>
    <t>20COVIDRELIEFFUND001-VC6000191693</t>
  </si>
  <si>
    <t>Amesbury</t>
  </si>
  <si>
    <t>Essex</t>
  </si>
  <si>
    <t>https://s3.amazonaws.com/files.formstack.com/uploads/4015411/97221696/658507862/97221696_amesbury.06302020.xlsx</t>
  </si>
  <si>
    <t>https://drive.google.com/uc?id=1ZzkiD7MQ-9ZiXa6Tl5QjU0UKvkvjuLCX&amp;export=download&amp;display=/97221696_Amesbury.2.XLSX_97221696_Amesbury.2.XLSX</t>
  </si>
  <si>
    <t>https://drive.google.com/uc?id=1VzkK-3IcaKvEUNa-X41C_zqHneUnEOcu&amp;export=download&amp;display=/97221696_CopyofMuniCvRFReportingTemplateSubmission3.xlsx_97221696_CopyofMuniCvRFReportingTemplateSubmission3.xlsx</t>
  </si>
  <si>
    <t>066984261</t>
  </si>
  <si>
    <t>VC6000191695</t>
  </si>
  <si>
    <t>20COVIDRELIEFFUND001-VC6000191695</t>
  </si>
  <si>
    <t>Amherst</t>
  </si>
  <si>
    <t>Hampshire</t>
  </si>
  <si>
    <t>https://drive.google.com/uc?id=1xz1cT8QootMPAdG176T9IDj13gk9llIf&amp;export=download&amp;display=/97221696_Amherst.1.xlsx_97221696_Amherst.1.xlsx</t>
  </si>
  <si>
    <t>https://drive.google.com/uc?id=1cnDZg5HgqlPVJIXhX3JEFPP7SKFpvwgW&amp;export=download&amp;display=/97221696_Amherst.2.xlsx_97221696_Amherst.2.xlsx</t>
  </si>
  <si>
    <t>https://drive.google.com/uc?id=10kRJeieekK6TBkL0JFvBJkHunG37xVPO&amp;export=download&amp;display=/97221696_Amherst.3.xlsx_97221696_Amherst.3.xlsx</t>
  </si>
  <si>
    <t>958094609</t>
  </si>
  <si>
    <t>VC6000191696</t>
  </si>
  <si>
    <t>20COVIDRELIEFFUND001-VC6000191696</t>
  </si>
  <si>
    <t>Andover</t>
  </si>
  <si>
    <t>https://drive.google.com/uc?id=1R0ORIe57EUo6TPiCS0o6RXGAHEwHwnkc&amp;export=download&amp;display=/97221696_Andover.1.xlsx_97221696_Andover.1.xlsx</t>
  </si>
  <si>
    <t>https://drive.google.com/uc?id=1ommWxDox9O8cfv7p_kr4kIo_sm-ht5Zn&amp;export=download&amp;display=/97221696_Andover.2.xlsx_97221696_Andover.2.xlsx</t>
  </si>
  <si>
    <t>https://drive.google.com/uc?id=1w-sf4eP9hzObVMK3NAzDA6W_fXgMW0MG&amp;export=download&amp;display=/97221696_Andover.3.xlsx_97221696_Andover.3.xlsx</t>
  </si>
  <si>
    <t>884225434</t>
  </si>
  <si>
    <t>VC6000191796</t>
  </si>
  <si>
    <t>20COVIDRELIEFFUND001-VC6000191796</t>
  </si>
  <si>
    <t>Aquinnah</t>
  </si>
  <si>
    <t>Dukes</t>
  </si>
  <si>
    <t>https://drive.google.com/uc?id=1jfsvnFS-DqBzLy9d6tr9DJjRk8aasdfG&amp;export=download&amp;display=/97221696_Aquinnah.1.xlsx_97221696_Aquinnah.1.xlsx</t>
  </si>
  <si>
    <t>https://drive.google.com/uc?id=1qKPozUrH3RxRbvS4ofr19l_E4OKKofSS&amp;export=download&amp;display=/97221696_Aquinnah.2.xlsx_97221696_Aquinnah.2.xlsx</t>
  </si>
  <si>
    <t>No expenditures</t>
  </si>
  <si>
    <t>073802126</t>
  </si>
  <si>
    <t>VC6000191698</t>
  </si>
  <si>
    <t>20COVIDRELIEFFUND001-VC6000191698</t>
  </si>
  <si>
    <t>Arlington</t>
  </si>
  <si>
    <t>https://drive.google.com/uc?id=1yNiE_oeFtUR819CVPI_6Ux6bQikG1vc6&amp;export=download&amp;display=/97221696_ARLINGTON3.1.20thru6.30.20.xlsx_97221696_ARLINGTON3.1.20thru6.30.20.xlsx</t>
  </si>
  <si>
    <t>https://drive.google.com/uc?id=1JgAamhZ4_10evqzhYCRvhUGqtwWssXFv&amp;export=download&amp;display=/97221696_Arlington.2.xlsx_97221696_Arlington.2.xlsx</t>
  </si>
  <si>
    <t>https://drive.google.com/uc?id=1tHwNHLpJJsEs_PWW9o75UcvX4b7RTHLq&amp;export=download&amp;display=/97221696_Arlington.3.xlsx_97221696_Arlington.3.xlsx</t>
  </si>
  <si>
    <t>949266340</t>
  </si>
  <si>
    <t>VC6000191699</t>
  </si>
  <si>
    <t>20COVIDRELIEFFUND001-VC6000191699</t>
  </si>
  <si>
    <t>Ashburnham</t>
  </si>
  <si>
    <t>Worcester</t>
  </si>
  <si>
    <t>https://drive.google.com/uc?id=1Teb_Po30LLGhVlrZwftczW9wO_iM3ov-&amp;export=download&amp;display=/97221696_Ashburnham.1.xlsx_97221696_Ashburnham.1.xlsx</t>
  </si>
  <si>
    <t>https://drive.google.com/uc?id=1B3gBTvFkYAwTeEWp2v06TIzgqrHrIepV&amp;export=download&amp;display=/97221696_Ashburnham_MuniCvRFReportingcycle1.xlsx_97221696_Ashburnham_MuniCvRFReportingcycle1.xlsx</t>
  </si>
  <si>
    <t>https://drive.google.com/uc?id=1h4UATEcFNGmWHbu6WwULH5iIyiTp41Zf&amp;export=download&amp;display=/97221696_MuniCvRFReportingSubmission3.xlsx_97221696_MuniCvRFReportingSubmission3.xlsx</t>
  </si>
  <si>
    <t>075359513</t>
  </si>
  <si>
    <t>VC6000191700</t>
  </si>
  <si>
    <t>21COVIDRELIEFFUND001-VC6000191700</t>
  </si>
  <si>
    <t>Ashby</t>
  </si>
  <si>
    <t>OK - Did not receive Round 1 funding</t>
  </si>
  <si>
    <t>043752419</t>
  </si>
  <si>
    <t>VC6000191701</t>
  </si>
  <si>
    <t>21COVIDRELIEFFUND002-VC6000191701</t>
  </si>
  <si>
    <t>Ashfield</t>
  </si>
  <si>
    <t>Franklin</t>
  </si>
  <si>
    <t>https://drive.google.com/uc?id=1EdioQEmebsXW24jDyVnBAaL96cWrb15A&amp;export=download&amp;display=/97221696_Ashfield2.xlsx_97221696_Ashfield2.xlsx</t>
  </si>
  <si>
    <t>https://drive.google.com/uc?id=1Ej46ZcfkKk4xQUF5aOZHPFbGQCCP8mVS&amp;export=download&amp;display=/97221696_Ashfield.1.xlsx_97221696_Ashfield.1.xlsx</t>
  </si>
  <si>
    <t>Round 6 data overwrites all data from previous reports</t>
  </si>
  <si>
    <t>088981535</t>
  </si>
  <si>
    <t>VC6000191703</t>
  </si>
  <si>
    <t>20COVIDRELIEFFUND001-VC6000191703</t>
  </si>
  <si>
    <t>Ashland</t>
  </si>
  <si>
    <t>https://drive.google.com/uc?id=1f0vDodjYZWt7SS197qaVGgoviwnnI03x&amp;export=download&amp;display=/97221696_Ashland.1.xlsx.xlsx_97221696_Ashland.1.xlsx.xlsx</t>
  </si>
  <si>
    <t>https://drive.google.com/uc?id=1cpGe1R3xvpGJ6GeE_ATytVTOT2PMGRX1&amp;export=download&amp;display=/97221696_Ashland.3.xlsx_97221696_Ashland.3.xlsx</t>
  </si>
  <si>
    <t>084211226</t>
  </si>
  <si>
    <t>VC6000191704</t>
  </si>
  <si>
    <t>21COVIDRELIEFFUND002-VC6000191704</t>
  </si>
  <si>
    <t>Athol</t>
  </si>
  <si>
    <t>https://drive.google.com/uc?id=1iDPHuFQHP4qAJIGdW7tbHEjG_Skgfxuf&amp;export=download&amp;display=/97221696_Athol.1.xlsx_97221696_Athol.1.xlsx</t>
  </si>
  <si>
    <t>https://drive.google.com/uc?id=1qQVXwxLVuV1D0n11tbAIBr4Ea7JRSLDo&amp;export=download&amp;display=/97221696_Athol.2.xlsx_97221696_Athol.2.xlsx</t>
  </si>
  <si>
    <t>https://drive.google.com/uc?id=1q-wjUJVGYhiatYi_r0BlM4YnWRZeO_hk&amp;export=download&amp;display=/97221696_Athol.1.xlsx_97221696_Athol.1.xlsx</t>
  </si>
  <si>
    <t>075710475</t>
  </si>
  <si>
    <t>VC6000192072</t>
  </si>
  <si>
    <t>20COVIDRELIEFFUND001-VC6000192072</t>
  </si>
  <si>
    <t>Attleboro</t>
  </si>
  <si>
    <t>https://drive.google.com/uc?id=1M4O2myTbo8XuYBF8UGsS_SlgO2InccZQ&amp;export=download&amp;display=/97221696_Attleboro.1.xlsx_97221696_Attleboro.1.xlsx</t>
  </si>
  <si>
    <t>https://drive.google.com/uc?id=1T4xgzo9Tmx0BZLLozeicNJBYb12A_lpg&amp;export=download&amp;display=/97221696_CopyofATTLEBORO.xlsx_97221696_CopyofATTLEBORO.xlsx</t>
  </si>
  <si>
    <t>https://drive.google.com/uc?id=12h1ImHFpvq4FdDFRcGZtSHSrk8BwWO0U&amp;export=download&amp;display=/97221696_Copyofattleboro.3.xlsx_97221696_Copyofattleboro.3.xlsx</t>
  </si>
  <si>
    <t>108268038</t>
  </si>
  <si>
    <t>VC6000191706</t>
  </si>
  <si>
    <t>20COVIDRELIEFFUND001-VC6000191706</t>
  </si>
  <si>
    <t>Auburn</t>
  </si>
  <si>
    <t>https://drive.google.com/uc?id=1mQyuPpibGzPn7OXGTin5l5Xx2BljHoH3&amp;export=download&amp;display=/97221696_Auburn.1.xlsx_97221696_Auburn.1.xlsx</t>
  </si>
  <si>
    <t>https://drive.google.com/uc?id=1wg5Ad4x1rUnOXVaZ-nYIsPBd6eUWGxxb&amp;export=download&amp;display=/97221696_AuburnFY21Q1.2.xlsx_97221696_AuburnFY21Q1.2.xlsx</t>
  </si>
  <si>
    <t>https://drive.google.com/uc?id=1VrcFFRn4_ZeH5OEjpQi6DdlqHGhQsStP&amp;export=download&amp;display=/97221696_AuburnOcttoDecemberSubmission3.xlsx_97221696_AuburnOcttoDecemberSubmission3.xlsx</t>
  </si>
  <si>
    <t>949134324</t>
  </si>
  <si>
    <t>VC6000191708</t>
  </si>
  <si>
    <t>20COVIDRELIEFFUND001-VC6000191708</t>
  </si>
  <si>
    <t>Avon</t>
  </si>
  <si>
    <t>Norfolk</t>
  </si>
  <si>
    <t>https://drive.google.com/uc?id=1m6E-kCjD_X75WT01jCPMiLClmJXDP0Nn&amp;export=download&amp;display=/97221696_Avon.1.xlsx_97221696_Avon.1.xlsx</t>
  </si>
  <si>
    <t>https://drive.google.com/uc?id=13bU5qfO3VbkiOh-EdEr86ueTJWU-aMIX&amp;export=download&amp;display=/97221696_Avon.2.xlsx_97221696_Avon.2.xlsx</t>
  </si>
  <si>
    <t>https://drive.google.com/uc?id=1eUU-JiDJcjezjoMfYZeSRZN7s0neEi-C&amp;export=download&amp;display=/97221696_Avon.3.xlsx_97221696_Avon.3.xlsx</t>
  </si>
  <si>
    <t>949482145</t>
  </si>
  <si>
    <t>VC6000191709</t>
  </si>
  <si>
    <t>20COVIDRELIEFFUND001-VC6000191709</t>
  </si>
  <si>
    <t>Ayer</t>
  </si>
  <si>
    <t>https://drive.google.com/uc?id=1zZjPHly2ILtcGMwXzGDG3w6vAKEv0wuK&amp;export=download&amp;display=/97221696_Ayer.1.xlsx_97221696_Ayer.1.xlsx; https://drive.google.com/uc?id=1-qMuAe6gpepvuDjOO5_punlBKwnUkqdC&amp;export=download&amp;display=/97221696_Ayer.2.xlsx_97221696_Ayer.2.xlsx</t>
  </si>
  <si>
    <t>https://drive.google.com/uc?id=1-qMuAe6gpepvuDjOO5_punlBKwnUkqdC&amp;export=download&amp;display=/97221696_Ayer.2.xlsx_97221696_Ayer.2.xlsx</t>
  </si>
  <si>
    <t>079530747</t>
  </si>
  <si>
    <t>VC6000191710</t>
  </si>
  <si>
    <t>20COVIDRELIEFFUND001-VC6000191710</t>
  </si>
  <si>
    <t>Barnstable</t>
  </si>
  <si>
    <t>https://drive.google.com/uc?id=1445kxY9dVxf9yUG2AZp9fkuxIGvLZM8s&amp;export=download&amp;display=/97221696_Barnstable.1.xlsx_97221696_Barnstable.1.xlsx</t>
  </si>
  <si>
    <t>https://drive.google.com/uc?id=1ZYLwkoA6UO7SBSO2RGWrqaP5bBJ_ht0W&amp;export=download&amp;display=/97221696_Barnstable.2.xlsx_97221696_Barnstable.2.xlsx</t>
  </si>
  <si>
    <t>https://drive.google.com/uc?id=1QBb0o2Ug4rovV9JgOHjLDL0eO3VQdDOz&amp;export=download&amp;display=/97221696_Barnstable.3.xlsx_97221696_Barnstable.3.xlsx</t>
  </si>
  <si>
    <t>956429559</t>
  </si>
  <si>
    <t>VC6000191711</t>
  </si>
  <si>
    <t>20COVIDRELIEFFUND001-VC6000191711</t>
  </si>
  <si>
    <t>Barre</t>
  </si>
  <si>
    <t>https://drive.google.com/uc?id=1nJk0cF5a-m_M75gD4ecbwN8NfkcL8aeE&amp;export=download&amp;display=/97221696_Barre.1.xlsx_97221696_Barre.1.xlsx</t>
  </si>
  <si>
    <t>https://drive.google.com/uc?id=1T3pwVC2m79VufInM2S9J67vtab3cfl6o&amp;export=download&amp;display=/97221696_Barre.2.xlsx_97221696_Barre.2.xlsx</t>
  </si>
  <si>
    <t>https://drive.google.com/uc?id=1LQeOwgcafTyS0Jdh0SQWA4XRYm1w2baY&amp;export=download&amp;display=/97221696_TownofBarresubmission3.xlsx_97221696_TownofBarresubmission3.xlsx</t>
  </si>
  <si>
    <t>170000442</t>
  </si>
  <si>
    <t>VC6000191712</t>
  </si>
  <si>
    <t>20COVIDRELIEFFUND001-VC6000191712</t>
  </si>
  <si>
    <t>Becket</t>
  </si>
  <si>
    <t>https://drive.google.com/uc?id=132QQltZmk90qQbF7kQ-1BzMsKHl5c_Ek&amp;export=download&amp;display=/97221696_Becket1.xlsx_97221696_Becket1.xlsx</t>
  </si>
  <si>
    <t>https://drive.google.com/uc?id=1g2BHD3tBE8oXVXyZCFqk7ZEsssgyoBQ3&amp;export=download&amp;display=/97221696_Becket20CRFMP20Reporting20Submission202.xlsx_97221696_Becket20CRFMP20Reporting20Submission202.xlsx</t>
  </si>
  <si>
    <t>https://drive.google.com/uc?id=1mT669yi81dnofW6FsyHAR6pWmM6eAnaS&amp;export=download&amp;display=/97221696_MuniCvRFReportingTemplateSubmission3.xlsx_97221696_MuniCvRFReportingTemplateSubmission3.xlsx</t>
  </si>
  <si>
    <t>097451355</t>
  </si>
  <si>
    <t>VC6000191713</t>
  </si>
  <si>
    <t>20COVIDRELIEFFUND001-VC6000191713</t>
  </si>
  <si>
    <t>Bedford</t>
  </si>
  <si>
    <t>https://s3.amazonaws.com/files.formstack.com/uploads/4015411/97221696/659509208/97221696_muni_crf-mp_reporting_bedford.1.xlsx</t>
  </si>
  <si>
    <t>https://drive.google.com/uc?id=1eq712a0HrjTEW1GrxUNS0Og70AqYVj9c&amp;export=download&amp;display=/97221696_BedfordCARESReportingexpenses093020.xlsx_97221696_BedfordCARESReportingexpenses093020.xlsx</t>
  </si>
  <si>
    <t>011989860</t>
  </si>
  <si>
    <t>VC6000191714</t>
  </si>
  <si>
    <t>20COVIDRELIEFFUND001-VC6000191714</t>
  </si>
  <si>
    <t>Belchertown</t>
  </si>
  <si>
    <t>https://drive.google.com/uc?id=1hVAbAHlaEnZulVfQ9fHnZJKOS1QgMf6k&amp;export=download&amp;display=/97221696_Belchertown.1.xlsx_97221696_Belchertown.1.xlsx</t>
  </si>
  <si>
    <t>https://drive.google.com/uc?id=1HVAiQBlowN3T4Zs0MStUTD6WLb-m5YrU&amp;export=download&amp;display=/97221696_Belchertown.2.xlsx_97221696_Belchertown.2.xlsx</t>
  </si>
  <si>
    <t>091491266</t>
  </si>
  <si>
    <t>VC6000191715</t>
  </si>
  <si>
    <t>20COVIDRELIEFFUND001-VC6000191715</t>
  </si>
  <si>
    <t>Bellingham</t>
  </si>
  <si>
    <t>https://drive.google.com/uc?id=1NyLfSxPKMXsXOQNWAX949nfqbyznuhdc&amp;export=download&amp;display=/97221696_bellingham.1.xlsx_97221696_bellingham.1.xlsx</t>
  </si>
  <si>
    <t>https://drive.google.com/uc?id=1OJ0pl4GZ7Jmqgw3BAQ4AtjYz7MItB_Ak&amp;export=download&amp;display=/97221696_BCertificationFormRound2Amended.pdf_97221696_BCertificationFormRound2Amended.pdf</t>
  </si>
  <si>
    <t>073820680</t>
  </si>
  <si>
    <t>VC6000191717</t>
  </si>
  <si>
    <t>20COVIDRELIEFFUND001-VC6000191717</t>
  </si>
  <si>
    <t>Belmont</t>
  </si>
  <si>
    <t>https://drive.google.com/uc?id=15GcOmF6HPFwNsXOyf2IRZU2blhctpZEJ&amp;export=download&amp;display=/97221696_belmont.1.xlsx_97221696_belmont.1.xlsx</t>
  </si>
  <si>
    <t>https://drive.google.com/uc?id=1OrwOwYVnfULo3buXPM8KLBv7WIImRLsr&amp;export=download&amp;display=/97221696_Belmont.2.xlsx_97221696_Belmont.2.xlsx</t>
  </si>
  <si>
    <t>https://drive.google.com/uc?id=1Sc91BZi-96afDJzxOBxM2uunf3C6Gk9t&amp;export=download&amp;display=/97221696_Belmont.3.xlsx_97221696_Belmont.3.xlsx</t>
  </si>
  <si>
    <t>883466948</t>
  </si>
  <si>
    <t>VC6000191718</t>
  </si>
  <si>
    <t>20COVIDRELIEFFUND001-VC6000191718</t>
  </si>
  <si>
    <t>Berkley</t>
  </si>
  <si>
    <t>https://drive.google.com/uc?id=1RJnsMmkeOjto4QvAyYNGodHPhv7udH5g&amp;export=download&amp;display=/97221696_Berkleyversion1.xls_97221696_Berkleyversion1.xls</t>
  </si>
  <si>
    <t>https://drive.google.com/uc?id=1_wFgFsVXQKfQe-6H4cICC12HLomQB6__&amp;export=download&amp;display=/97221696_Berkley.2.xlsx_97221696_Berkley.2.xlsx</t>
  </si>
  <si>
    <t>https://drive.google.com/uc?id=1FOEOfN40DRvmg6Kc-XMySgcpyOOMILd3&amp;export=download&amp;display=/97221696_CopyofMuniCvRFReportingTemplateSubmission3.xlsx_97221696_CopyofMuniCvRFReportingTemplateSubmission3.xlsx</t>
  </si>
  <si>
    <t>069920361</t>
  </si>
  <si>
    <t>VC6000191720</t>
  </si>
  <si>
    <t>20COVIDRELIEFFUND001-VC6000191720</t>
  </si>
  <si>
    <t>Berlin</t>
  </si>
  <si>
    <t>https://drive.google.com/uc?id=1vqcsW7z7BjKpsdJfeC3uYebC3FSgzGuG&amp;export=download&amp;display=/97221696_Berlin.1.xlsx_97221696_Berlin.1.xlsx</t>
  </si>
  <si>
    <t>https://drive.google.com/uc?id=1Mklxgu6Jyt4ABlZewA8I1rzXT7jUJDC8&amp;export=download&amp;display=/97221696_Berlin.2.xlsx_97221696_Berlin.2.xlsx</t>
  </si>
  <si>
    <t>https://drive.google.com/uc?id=1VsL85p4fYg1MrcnduiYzoOP0yd1Cubh6&amp;export=download&amp;display=/97221696_Berlin.3.xlsx_97221696_Berlin.3.xlsx</t>
  </si>
  <si>
    <t>045031135</t>
  </si>
  <si>
    <t>VC6000191722</t>
  </si>
  <si>
    <t>20COVIDRELIEFFUND001-VC6000191722</t>
  </si>
  <si>
    <t>Bernardston</t>
  </si>
  <si>
    <t>https://drive.google.com/uc?id=1Z4nRDsHaofQ-x_wneDvznlMciDPtecaU&amp;export=download&amp;display=/97221696_bernardston.1.xlsx_97221696_bernardston.1.xlsx</t>
  </si>
  <si>
    <t>https://drive.google.com/uc?id=1KMLFz7wgvw4GlJjdKL8oZgNq08GEY0uy&amp;export=download&amp;display=/97221696_Bernardston.2.xlsx_97221696_Bernardston.2.xlsx</t>
  </si>
  <si>
    <t>https://drive.google.com/uc?id=1ub12w9iunZoe2xtsyx_SZGWrN5tksttZ&amp;export=download&amp;display=/97221696_Bernardston.3.xlsx_97221696_Bernardston.3.xlsx</t>
  </si>
  <si>
    <t>Moved 10411.72 from vendor code in Dec/Jan report to July report</t>
  </si>
  <si>
    <t>079515219</t>
  </si>
  <si>
    <t>VC6000192074</t>
  </si>
  <si>
    <t>20COVIDRELIEFFUND001-VC6000192074</t>
  </si>
  <si>
    <t>Beverly</t>
  </si>
  <si>
    <t>https://drive.google.com/uc?id=1J36jbBiOMOirnsnwqh8t90BBaWn4D8FN&amp;export=download&amp;display=/97221696_Beverly.1.xlsFINAL.xlsx_97221696_Beverly.1.xlsFINAL.xlsx</t>
  </si>
  <si>
    <t>https://drive.google.com/uc?id=1e6awvTrJf0PkG2PBwRV0DjommyuEM0uQ&amp;export=download&amp;display=/97221696_BeverlyCRFMPReportingSubmission2Nov132020.xlsx_97221696_BeverlyCRFMPReportingSubmission2Nov132020.xlsx</t>
  </si>
  <si>
    <t>https://drive.google.com/uc?id=1lCoUNYxeDC_SFz-Cx6yauwAx2OasghiI&amp;export=download&amp;display=/97221696_Beverly.3updated.xlsx_97221696_Beverly.3updated.xlsx</t>
  </si>
  <si>
    <t>073802712</t>
  </si>
  <si>
    <t>VC6000191723</t>
  </si>
  <si>
    <t>21COVIDRELIEFFUND001-VC6000191723</t>
  </si>
  <si>
    <t>Billerica</t>
  </si>
  <si>
    <t>https://drive.google.com/uc?id=1zSnLyionBqobeWpDZkYSi6OX6sUOzIK7&amp;export=download&amp;display=/97221696_Billerica20CRFMP20Reporting20Submission1.xlsx_97221696_Billerica20CRFMP20Reporting20Submission1.xlsx</t>
  </si>
  <si>
    <t>https://drive.google.com/uc?id=1gTZCHlTkAakFMRQnZgoBmSQSS9Qp1aCo&amp;export=download&amp;display=/97221696_TOWNOFBILLERICA.xlsx_97221696_TOWNOFBILLERICA.xlsx</t>
  </si>
  <si>
    <t>957300882</t>
  </si>
  <si>
    <t>VC6000191724</t>
  </si>
  <si>
    <t>21COVIDRELIEFFUND002-VC6000191724</t>
  </si>
  <si>
    <t>Blackstone</t>
  </si>
  <si>
    <t>https://drive.google.com/uc?id=1DF02STRVhCBkGUzL_u5Bi6GJx3Ejx9o7&amp;export=download&amp;display=/97221696_Blackstone.3.xlsx_97221696_Blackstone.3.xlsx</t>
  </si>
  <si>
    <t>087445698</t>
  </si>
  <si>
    <t>VC6000191725</t>
  </si>
  <si>
    <t>21COVIDRELIEFFUND001-VC6000191725</t>
  </si>
  <si>
    <t>Blandford</t>
  </si>
  <si>
    <t>https://drive.google.com/uc?id=1Ndxmc5AGUHq6H3WLivEH_62NZCmSLWx3&amp;export=download&amp;display=/97221696_BlandfordCRFMPReportingSubmission..xlsx_97221696_BlandfordCRFMPReportingSubmission..xlsx</t>
  </si>
  <si>
    <t>https://drive.google.com/uc?id=1qkmY01xcLjfnXHQIby8yW2C2JP4csbQU&amp;export=download&amp;display=/97221696_Blandford.3.xlsx_97221696_Blandford.3.xlsx</t>
  </si>
  <si>
    <t>782899355</t>
  </si>
  <si>
    <t>VC6000191726</t>
  </si>
  <si>
    <t>20COVIDRELIEFFUND001-VC6000191726</t>
  </si>
  <si>
    <t>Bolton</t>
  </si>
  <si>
    <t>https://drive.google.com/uc?id=1qrDTVBYjOIOnn03EW64REe93hi2RwxXD&amp;export=download&amp;display=/97221696_MuniCRFMPReportingBolton.xlsx_97221696_MuniCRFMPReportingBolton.xlsx</t>
  </si>
  <si>
    <t>https://drive.google.com/uc?id=14m8uS4Q3yK0oal2Ex6D8srkrTfGySSF6&amp;export=download&amp;display=/97221696_Bolton.2.xlsx_97221696_Bolton.2.xlsx</t>
  </si>
  <si>
    <t>https://drive.google.com/uc?id=1n9fF76LGYNfI1LDd4uYnRxY42loCivUp&amp;export=download&amp;display=/97221696_Bolton.3.xlsx_97221696_Bolton.3.xlsx</t>
  </si>
  <si>
    <t>Boston</t>
  </si>
  <si>
    <t>Suffolk</t>
  </si>
  <si>
    <t>170569164</t>
  </si>
  <si>
    <t>VC6000191727</t>
  </si>
  <si>
    <t>20COVIDRELIEFFUND001-VC6000191727</t>
  </si>
  <si>
    <t>Bourne</t>
  </si>
  <si>
    <t>https://drive.google.com/uc?id=1nPHt0rxdHaoCxbqFB_fvzckGQBlvmz7d&amp;export=download&amp;display=/97221696_Bourne.1.xlsx_97221696_Bourne.1.xlsx</t>
  </si>
  <si>
    <t>https://drive.google.com/uc?id=1qOX_OcfrTEYYJzvMIkY4Gesq4M1pLsPW&amp;export=download&amp;display=/97221696_Bourne.2.xlsx_97221696_Bourne.2.xlsx</t>
  </si>
  <si>
    <t>https://drive.google.com/uc?id=1dt4wmET_EI-SKEyS_FM6FdspyoVjVFLS&amp;export=download&amp;display=/97221696_MuniCvRFReportingTemplateSubmission3.xlsx_97221696_MuniCvRFReportingTemplateSubmission3.xlsx</t>
  </si>
  <si>
    <t>081575441</t>
  </si>
  <si>
    <t>VC6000191728</t>
  </si>
  <si>
    <t>21COVIDRELIEFFUND002-VC6000191728</t>
  </si>
  <si>
    <t>Boxborough</t>
  </si>
  <si>
    <t>https://drive.google.com/uc?id=116YlH7oLA9kPgk-c-q0W6o6SeuxkVWox&amp;export=download&amp;display=/97221696_Boxborough.2.xlsx_97221696_Boxborough.2.xlsx</t>
  </si>
  <si>
    <t>https://drive.google.com/uc?id=1IcieN6BTjlUCi4Lvif90b-zMhQwQL65S&amp;export=download&amp;display=/97221696_Boxborough.3.xlsx_97221696_Boxborough.3.xlsx</t>
  </si>
  <si>
    <t>079515367</t>
  </si>
  <si>
    <t>VC6000191730</t>
  </si>
  <si>
    <t>20COVIDRELIEFFUND001-VC6000191730</t>
  </si>
  <si>
    <t>Boxford</t>
  </si>
  <si>
    <t>https://drive.google.com/uc?id=1DAqbcqU62iQx8fnmGalaZBIw59_WW4tt&amp;export=download&amp;display=/97221696_boxford.1.xlsx_97221696_boxford.1.xlsx</t>
  </si>
  <si>
    <t>https://drive.google.com/uc?id=1KHiFCw-O7UcST5KACo_KOc9xWa39VfI0&amp;export=download&amp;display=/97221696_boxford.2xlsx.xlsx_97221696_boxford.2xlsx.xlsx</t>
  </si>
  <si>
    <t>https://drive.google.com/uc?id=1T13Vvx0_JXF0ZSh7zimLm1mHwlkM1wxz&amp;export=download&amp;display=/97221696_boxford.3..xlsx_97221696_boxford.3..xlsx</t>
  </si>
  <si>
    <t>956446298</t>
  </si>
  <si>
    <t>VC6000191731</t>
  </si>
  <si>
    <t>20COVIDRELIEFFUND001-VC6000191731</t>
  </si>
  <si>
    <t>Boylston</t>
  </si>
  <si>
    <t>https://drive.google.com/uc?id=1S0kLuftWKQwdBeJ10RLqEKLzQv5R8i6e&amp;export=download&amp;display=/97221696_Boylston.1.xlsx_97221696_Boylston.1.xlsx</t>
  </si>
  <si>
    <t>https://drive.google.com/uc?id=1PZmh1as9vq64FitIu7dzOPRbcktSEPEY&amp;export=download&amp;display=/97221696_Boylston.1.xlsx_97221696_Boylston.1.xlsx</t>
  </si>
  <si>
    <t>https://drive.google.com/uc?id=1_nm3Vx792AAu4iW0x_5zXNpo8Rer80zB&amp;export=download&amp;display=/97221696_Boylston.3.xlsx_97221696_Boylston.3.xlsx</t>
  </si>
  <si>
    <t>948916101</t>
  </si>
  <si>
    <t>VC6000191733</t>
  </si>
  <si>
    <t>20COVIDRELIEFFUND001-VC6000191733</t>
  </si>
  <si>
    <t>Braintree</t>
  </si>
  <si>
    <t>https://drive.google.com/uc?id=1hxkC-iLqKOjYhw9z0j6RLFxTC1wAy3I7&amp;export=download&amp;display=/97221696_Braintree.1.xlsx_97221696_Braintree.1.xlsx</t>
  </si>
  <si>
    <t>https://drive.google.com/uc?id=1ql5Li38J1oeSy-y0jrJWsc3hzUMxgT3B&amp;export=download&amp;display=/97221696_Braintree.2Revised2.xlsx_97221696_Braintree.2Revised2.xlsx</t>
  </si>
  <si>
    <t>https://drive.google.com/uc?id=1jYi3SNSx37EtVuoXqDq_J69UqUAdPO5p&amp;export=download&amp;display=/97221696_Braintree.1.xlsx_97221696_Braintree.1.xlsx</t>
  </si>
  <si>
    <t>046032934</t>
  </si>
  <si>
    <t>VC6000191734</t>
  </si>
  <si>
    <t>20COVIDRELIEFFUND001-VC6000191734</t>
  </si>
  <si>
    <t>Brewster</t>
  </si>
  <si>
    <t>https://drive.google.com/uc?id=11hcT8SwSKi9b8IzHjmiRp741WjZYW8RE&amp;export=download&amp;display=/97221696_Brewster.1.xlsx_97221696_Brewster.1.xlsx</t>
  </si>
  <si>
    <t>https://drive.google.com/uc?id=18HGRj113Co61S9QdVoMccjHOwWLZNXZo&amp;export=download&amp;display=/97221696_Brewster.2.xlsx_97221696_Brewster.2.xlsx</t>
  </si>
  <si>
    <t>https://drive.google.com/uc?id=1k9kTBIXQuN8gyWDEn-wr9_asg51RQsBD&amp;export=download&amp;display=/97221696_Brewster.3.xlsx_97221696_Brewster.3.xlsx</t>
  </si>
  <si>
    <t>Bridgewater</t>
  </si>
  <si>
    <t>052248341</t>
  </si>
  <si>
    <t>VC6000191736</t>
  </si>
  <si>
    <t>20COVIDRELIEFFUND001-VC6000191736</t>
  </si>
  <si>
    <t>Brimfield</t>
  </si>
  <si>
    <t>https://drive.google.com/uc?id=1EvN8YD1XUUtyIsGeCUBqJ8v1110SdHQO&amp;export=download&amp;display=/97221696_Brimfield.12.xlsx_97221696_Brimfield.12.xlsx</t>
  </si>
  <si>
    <t>https://drive.google.com/uc?id=1mDlLzvCTymcyoAI3mASO7aUwzlnpGdBL&amp;export=download&amp;display=/97221696_Brimfield.1..xlsx_97221696_Brimfield.1..xlsx</t>
  </si>
  <si>
    <t>Brockton</t>
  </si>
  <si>
    <t>126291426</t>
  </si>
  <si>
    <t>VC6000191737</t>
  </si>
  <si>
    <t>21COVIDRELIEFFUND002-VC6000191737</t>
  </si>
  <si>
    <t>Brookfield</t>
  </si>
  <si>
    <t>https://drive.google.com/uc?id=1-1QXN_GVoAMuat40dKN0T31tcbvIHDR6&amp;export=download&amp;display=/97221696_Brookfield.2.xlsx_97221696_Brookfield.2.xlsx</t>
  </si>
  <si>
    <t>https://drive.google.com/uc?id=1-O0W_iDtAp0DeeOB9xeVp45oEkXJi8Mj&amp;export=download&amp;display=/97221696_Brookfield.1.xlsx_97221696_Brookfield.1.xlsx</t>
  </si>
  <si>
    <t>105322817</t>
  </si>
  <si>
    <t>VC6000191738</t>
  </si>
  <si>
    <t>20COVIDRELIEFFUND001-VC6000191738</t>
  </si>
  <si>
    <t>Brookline</t>
  </si>
  <si>
    <t>https://drive.google.com/uc?id=1wUhXIRVhiwCXY2iSZSRlE8giW9bN5SRw&amp;export=download&amp;display=/97221696_Brookline.1JCD.xlsx_97221696_Brookline.1JCD.xlsx</t>
  </si>
  <si>
    <t>https://drive.google.com/uc?id=1rAOHSLAaJwWPzr8vioVUR5stffqbnxM8&amp;export=download&amp;display=/97221696_Brookline.2.xlsx_97221696_Brookline.2.xlsx</t>
  </si>
  <si>
    <t>https://drive.google.com/uc?id=1q_E2y1rn30UN-3U1mryGybyriT4YdnKL&amp;export=download&amp;display=/97221696_Brookline.3.xlsx_97221696_Brookline.3.xlsx</t>
  </si>
  <si>
    <t>066991084</t>
  </si>
  <si>
    <t>VC6000191739</t>
  </si>
  <si>
    <t>20COVIDRELIEFFUND001-VC6000191739</t>
  </si>
  <si>
    <t>Buckland</t>
  </si>
  <si>
    <t>https://drive.google.com/uc?id=1jNnlzXAJqbytRgpjTBMmYWBMvPSkbIej&amp;export=download&amp;display=/97221696_Buckland.1.xlsx1.xlsx_97221696_Buckland.1.xlsx1.xlsx</t>
  </si>
  <si>
    <t>https://drive.google.com/uc?id=1eCZVCn5M79MgZKO2FMmoIKGmoMbapbYT&amp;export=download&amp;display=/97221696_Buckland.2.xlsx_97221696_Buckland.2.xlsx</t>
  </si>
  <si>
    <t>https://drive.google.com/uc?id=1vADjkRMNTrma1vmzoRujMPAvPAfKu4El&amp;export=download&amp;display=/97221696_Buckland.3.xlsx_97221696_Buckland.3.xlsx</t>
  </si>
  <si>
    <t>100280072</t>
  </si>
  <si>
    <t>VC6000191741</t>
  </si>
  <si>
    <t>21COVIDRELIEFFUND002-VC6000191741</t>
  </si>
  <si>
    <t>Burlington</t>
  </si>
  <si>
    <t>https://drive.google.com/uc?id=1HWgOL62klob076Ts9FbQ0L9CgsGvdUbX&amp;export=download&amp;display=/97221696_Burlington1.xlsx_97221696_Burlington1.xlsx</t>
  </si>
  <si>
    <t>https://drive.google.com/uc?id=1W8UzFhRp8C2gPrdMitzoUAwfpmDY3gyW&amp;export=download&amp;display=/97221696_BurlingtonCRFMPReportingSubmission2.xlsx_97221696_BurlingtonCRFMPReportingSubmission2.xlsx</t>
  </si>
  <si>
    <t>https://drive.google.com/uc?id=1QpefKDg3xPiO-zI8qx1awSvTGTgHCBeJ&amp;export=download&amp;display=/97221696_Burlington.3.xlsx_97221696_Burlington.3.xlsx</t>
  </si>
  <si>
    <t>076584341</t>
  </si>
  <si>
    <t>VC6000192080</t>
  </si>
  <si>
    <t>20COVIDRELIEFFUND001-VC6000192080</t>
  </si>
  <si>
    <t>Cambridge</t>
  </si>
  <si>
    <t>https://drive.google.com/uc?id=1wv7-ks6nD5vpHYJlgyrjKyGl54gB9h-q&amp;export=download&amp;display=/97221696_Cambridge_1.xlsx_97221696_Cambridge_1.xlsx</t>
  </si>
  <si>
    <t>https://drive.google.com/uc?id=1bOPxL5C31cgXwJSjAOfO4MBV53TrdRYV&amp;export=download&amp;display=/97221696_Cambridge.1.xlsx_97221696_Cambridge.1.xlsx</t>
  </si>
  <si>
    <t>https://drive.google.com/uc?id=1e6UXfWtZXcqHvdmQoq2gg5fGYqDhwMgp&amp;export=download&amp;display=/97221696_Cambridge_303.22.21.xlsx_97221696_Cambridge_303.22.21.xlsx</t>
  </si>
  <si>
    <t>076617711</t>
  </si>
  <si>
    <t>VC6000191742</t>
  </si>
  <si>
    <t>21COVIDRELIEFFUND001-VC6000191742</t>
  </si>
  <si>
    <t>Canton</t>
  </si>
  <si>
    <t>https://drive.google.com/uc?id=1Jr1wzbEOeYMnk1W3oCLI_RK2p4U5Ugai&amp;export=download&amp;display=/97221696_CANTON.1.xlsx_97221696_CANTON.1.xlsx</t>
  </si>
  <si>
    <t>https://drive.google.com/uc?id=1dET19WYB75tbqEQ6v9TGJRNcuNR7Ryig&amp;export=download&amp;display=/97221696_Canton.2.xlsx_97221696_Canton.2.xlsx</t>
  </si>
  <si>
    <t>https://drive.google.com/uc?id=1tMKn4DXxXQW2FxaQ3GY4eEo2tTY3mosb&amp;export=download&amp;display=/97221696_Canton.3.xlsx_97221696_Canton.3.xlsx</t>
  </si>
  <si>
    <t>024907438</t>
  </si>
  <si>
    <t>VC6000191743</t>
  </si>
  <si>
    <t>20COVIDRELIEFFUND001-VC6000191743</t>
  </si>
  <si>
    <t>Carlisle</t>
  </si>
  <si>
    <t>https://drive.google.com/uc?id=1ImZI0Th2DmFF-zJk1zQNoBMaoREuKEJ4&amp;export=download&amp;display=/97221696_Carlisle.1.xlsx_97221696_Carlisle.1.xlsx</t>
  </si>
  <si>
    <t>https://drive.google.com/uc?id=1a6pv0QDhtbBhBpPqyTmOnGW6-iMVrz-R&amp;export=download&amp;display=/97221696_Carlisle.2.xlsx_97221696_Carlisle.2.xlsx</t>
  </si>
  <si>
    <t>https://drive.google.com/uc?id=1BqCrWu_jiF6sIfkHPZkemj92Qi9DrhzF&amp;export=download&amp;display=/97221696_Carlisle.3.xlsx_97221696_Carlisle.3.xlsx</t>
  </si>
  <si>
    <t>Carver</t>
  </si>
  <si>
    <t>829856355</t>
  </si>
  <si>
    <t>VC6000191745</t>
  </si>
  <si>
    <t>20COVIDRELIEFFUND001-VC6000191745</t>
  </si>
  <si>
    <t>Charlemont</t>
  </si>
  <si>
    <t>https://drive.google.com/uc?id=13m1NpUOM_Pypdu_sT4sb2iYnInqJrW8J&amp;export=download&amp;display=/97221696_Charlemont.1xlsx.xlsx_97221696_Charlemont.1xlsx.xlsx</t>
  </si>
  <si>
    <t>https://drive.google.com/uc?id=1OtgnY2vXaHQOQpMqKGFciUdPpZ3lfKCv&amp;export=download&amp;display=/97221696_Charlemont20CRFMP20Reporting20Submission202.xlsx_97221696_Charlemont20CRFMP20Reporting20Submission202.xlsx</t>
  </si>
  <si>
    <t>https://drive.google.com/uc?id=1Q-iN165IiQIAVvg6xpqeXteg4dq-c5t6&amp;export=download&amp;display=/97221696_CharlemontSubmission3.xlsx_97221696_CharlemontSubmission3.xlsx</t>
  </si>
  <si>
    <t>005963850</t>
  </si>
  <si>
    <t>VC6000191746</t>
  </si>
  <si>
    <t>20COVIDRELIEFFUND001-VC6000191746</t>
  </si>
  <si>
    <t>Charlton</t>
  </si>
  <si>
    <t>https://drive.google.com/uc?id=1erXu7bAe0J9U3JJdzG9-dxNOpPH9_B_Z&amp;export=download&amp;display=/97221696_Charlton.1.xlsx_97221696_Charlton.1.xlsx</t>
  </si>
  <si>
    <t>https://drive.google.com/uc?id=1L4FjzgTtQbBDx9-q1yEL7urtjR7L2sFD&amp;export=download&amp;display=/97221696_Charlton.2.xlsx_97221696_Charlton.2.xlsx</t>
  </si>
  <si>
    <t>https://drive.google.com/uc?id=1-8rgjU_2oHwbw4AUxMn6uxR57R9u4Irb&amp;export=download&amp;display=/97221696_Charlton.3.xlsx_97221696_Charlton.3.xlsx</t>
  </si>
  <si>
    <t>076623768</t>
  </si>
  <si>
    <t>VC6000191747</t>
  </si>
  <si>
    <t>20COVIDRELIEFFUND001-VC6000191747</t>
  </si>
  <si>
    <t>Chatham</t>
  </si>
  <si>
    <t>https://drive.google.com/uc?id=1jNnR5J4Ye1htMdcahwVAtfKVZF7A3eyl&amp;export=download&amp;display=/97221696_Chatham.1.xlsx.xlsx_97221696_Chatham.1.xlsx.xlsx</t>
  </si>
  <si>
    <t>https://drive.google.com/uc?id=1z3gPuHyFaxo0tgkycGASUXusU4f93oh5&amp;export=download&amp;display=/97221696_Chatham.2.xlsx_97221696_Chatham.2.xlsx</t>
  </si>
  <si>
    <t>https://drive.google.com/uc?id=1w8uXkohVGnup2Bsbm_OBuJH8Whu3s6kc&amp;export=download&amp;display=/97221696_Chatham.3.xlsx_97221696_Chatham.3.xlsx</t>
  </si>
  <si>
    <t>081575375</t>
  </si>
  <si>
    <t>VC6000191748</t>
  </si>
  <si>
    <t>20COVIDRELIEFFUND001-VC6000191748</t>
  </si>
  <si>
    <t>Chelmsford</t>
  </si>
  <si>
    <t>https://drive.google.com/uc?id=1gtXzzeiDUmhuu0wgftzmS3q6Xj8wJMDV&amp;export=download&amp;display=/97221696_Chelmsford.1.xlsx_97221696_Chelmsford.1.xlsx</t>
  </si>
  <si>
    <t>https://drive.google.com/uc?id=1vaA7F1wWiLd5E3PYJhiPKXFZAfR3emEh&amp;export=download&amp;display=/97221696_Chelmsford.2.xlsx_97221696_Chelmsford.2.xlsx</t>
  </si>
  <si>
    <t>https://drive.google.com/uc?id=1NnCngxoPhygm6vtviZmJHpEH0fY7OppK&amp;export=download&amp;display=/97221696_chelmsford.3.xlsx_97221696_chelmsford.3.xlsx</t>
  </si>
  <si>
    <t>100031087</t>
  </si>
  <si>
    <t>VC6000192083</t>
  </si>
  <si>
    <t>20COVIDRELIEFFUND001-VC6000192083</t>
  </si>
  <si>
    <t>Chelsea</t>
  </si>
  <si>
    <t>https://drive.google.com/uc?id=1_T5-2sY-YqQLXXkLddPCrATnbe37GopC&amp;export=download&amp;display=/97221696_Chelsea.1.xlsx_97221696_Chelsea.1.xlsx</t>
  </si>
  <si>
    <t>https://drive.google.com/uc?id=1aCjD-Uk7-Q224btWJuYKVxFuoTR2nb-R&amp;export=download&amp;display=/97221696_Chelsea.2.xlsx_97221696_Chelsea.2.xlsx</t>
  </si>
  <si>
    <t>https://drive.google.com/uc?id=1F_PNb-lIkuvVJEdMKZ-bG99LNl6Eltrv&amp;export=download&amp;display=/97221696_Chelsea.3.xlsx_97221696_Chelsea.3.xlsx</t>
  </si>
  <si>
    <t>957200876</t>
  </si>
  <si>
    <t>VC6000191749</t>
  </si>
  <si>
    <t>20COVIDRELIEFFUND001-VC6000191749</t>
  </si>
  <si>
    <t>Cheshire</t>
  </si>
  <si>
    <t>https://drive.google.com/uc?id=1yBzjJ7zpUay6gosQJKGr8xTfCzeWK18b&amp;export=download&amp;display=/97221696_cheshire.1.xlsx_97221696_cheshire.1.xlsx</t>
  </si>
  <si>
    <t>https://drive.google.com/uc?id=1xDnPgLkZvL3N83VObKPFkSaQR0JZzbEj&amp;export=download&amp;display=/97221696_cheshire.1.xlsx_97221696_cheshire.1.xlsx</t>
  </si>
  <si>
    <t>https://drive.google.com/uc?id=1TObLmTQKQVZx-5ZmrdcbuaXYovdD70il&amp;export=download&amp;display=/97221696_Cheshire.3.xlsx_97221696_Cheshire.3.xlsx</t>
  </si>
  <si>
    <t>087452264</t>
  </si>
  <si>
    <t>VC6000191750</t>
  </si>
  <si>
    <t>20COVIDRELIEFFUND001-VC6000191750</t>
  </si>
  <si>
    <t>Chester</t>
  </si>
  <si>
    <t>https://drive.google.com/uc?id=17pVz1R4ccB7MndqM29MdlG5LEsYpxggN&amp;export=download&amp;display=/97221696_Chester.1.xlsx_97221696_Chester.1.xlsx</t>
  </si>
  <si>
    <t>https://drive.google.com/uc?id=1saaptRE9Xna5KbBPVbAxUcbkmM8_zjav&amp;export=download&amp;display=/97221696_Chester.2.xlsx_97221696_Chester.2.xlsx</t>
  </si>
  <si>
    <t>https://drive.google.com/uc?id=1cRvHmyizOPsawFTLYhcaI8iKSUVmBymG&amp;export=download&amp;display=/97221696_Chester.1.xlxs.xlsx_97221696_Chester.1.xlxs.xlsx</t>
  </si>
  <si>
    <t>830604091</t>
  </si>
  <si>
    <t>VC6000191751</t>
  </si>
  <si>
    <t>21COVIDRELIEFFUND001-VC6000191751</t>
  </si>
  <si>
    <t>Chesterfield</t>
  </si>
  <si>
    <t>https://drive.google.com/uc?id=1FeIi-cF0yEHXlt8AqmWGbTmndWlMpipN&amp;export=download&amp;display=/97221696_Chesterfield.2.xlsx_97221696_Chesterfield.2.xlsx</t>
  </si>
  <si>
    <t>https://drive.google.com/uc?id=1as_kZI7TC63YFSjxyro2flEkhn-0nAYG&amp;export=download&amp;display=/97221696_Chesterfield.1.xlsx_97221696_Chesterfield.1.xlsx</t>
  </si>
  <si>
    <t>175288315</t>
  </si>
  <si>
    <t>VC6000192086</t>
  </si>
  <si>
    <t>21COVIDRELIEFFUND002-VC6000192086</t>
  </si>
  <si>
    <t>Chicopee</t>
  </si>
  <si>
    <t>https://drive.google.com/uc?id=1UgzYJaliGKmlrdlntGbs8bn3yvScr4MZ&amp;export=download&amp;display=/97221696_Chicopee.2.xlsx_97221696_Chicopee.2.xlsx</t>
  </si>
  <si>
    <t>https://drive.google.com/uc?id=1Et0QJkthgeOWiOqyouAmVkkeHRiz5XTW&amp;export=download&amp;display=/97221696_MuniCvRFReportingTemplateSubmission3.xlsx_97221696_MuniCvRFReportingTemplateSubmission3.xlsx</t>
  </si>
  <si>
    <t>878591494</t>
  </si>
  <si>
    <t>VC6000191752</t>
  </si>
  <si>
    <t>20COVIDRELIEFFUND001-VC6000191752</t>
  </si>
  <si>
    <t>Chilmark</t>
  </si>
  <si>
    <t>https://drive.google.com/uc?id=1_WhbQtmVOhFB25giv1EcuMgSE_JXNjBM&amp;export=download&amp;display=/97221696_Chilmark2.xlsx_97221696_Chilmark2.xlsx</t>
  </si>
  <si>
    <t>https://drive.google.com/uc?id=1-8fg5jouFYoZ-7c5Apya7GHgiacunl4m&amp;export=download&amp;display=/97221696_TownofChilmark3.xlsx_97221696_TownofChilmark3.xlsx</t>
  </si>
  <si>
    <t>099686438</t>
  </si>
  <si>
    <t>VC6000191753</t>
  </si>
  <si>
    <t>20COVIDRELIEFFUND001-VC6000191753</t>
  </si>
  <si>
    <t>Clarksburg</t>
  </si>
  <si>
    <t>https://drive.google.com/uc?id=1oG0jZGa7wZEpvYInWmFDvAF_h8u2apC1&amp;export=download&amp;display=/97221696_Clarksburg.1.xlsx_97221696_Clarksburg.1.xlsx</t>
  </si>
  <si>
    <t>OK - communicated no expenditures incurred</t>
  </si>
  <si>
    <t>069914604</t>
  </si>
  <si>
    <t>VC6000191754</t>
  </si>
  <si>
    <t>20COVIDRELIEFFUND001-VC6000191754</t>
  </si>
  <si>
    <t>Clinton</t>
  </si>
  <si>
    <t>https://drive.google.com/uc?id=13JDJV2Qw8Dy2qb5naZ-gv2LEobpn2Zzi&amp;export=download&amp;display=/97221696_clinton.1.xlsx_97221696_clinton.1.xlsx</t>
  </si>
  <si>
    <t>073815888</t>
  </si>
  <si>
    <t>VC6000191755</t>
  </si>
  <si>
    <t>20COVIDRELIEFFUND001-VC6000191755</t>
  </si>
  <si>
    <t>Cohasset</t>
  </si>
  <si>
    <t>https://drive.google.com/uc?id=1XaoZ4wAT_EZjhkzOH35dQHqhJYzS2xyE&amp;export=download&amp;display=/97221696_Cohasset1.xlsx_97221696_Cohasset1.xlsx</t>
  </si>
  <si>
    <t>https://drive.google.com/uc?id=1QhcOhwaVY2gOSe8POgWg2npY86GXWBTC&amp;export=download&amp;display=/97221696_Cohasset.2.xlsx_97221696_Cohasset.2.xlsx</t>
  </si>
  <si>
    <t>https://drive.google.com/uc?id=1hiIYc7uVliGVcKEIIBYO5dGlqQGh6QhB&amp;export=download&amp;display=/97221696_Cohasset.3.xlsx_97221696_Cohasset.3.xlsx</t>
  </si>
  <si>
    <t>015593234</t>
  </si>
  <si>
    <t>VC6000191756</t>
  </si>
  <si>
    <t>21COVIDRELIEFFUND001-VC6000191756</t>
  </si>
  <si>
    <t>Colrain</t>
  </si>
  <si>
    <t>https://drive.google.com/uc?id=1pP3UIlE2Ul_-emN3aHhAZk7iNH5KLwYI&amp;export=download&amp;display=/97221696_CopyofColrainCRFMPReportingSubmission.xlsx_97221696_CopyofColrainCRFMPReportingSubmission.xlsx</t>
  </si>
  <si>
    <t>https://drive.google.com/uc?id=10DXzTQe7ugo3WQ-jhL4kAIKs6U_vEreD&amp;export=download&amp;display=/97221696_Colrain.3.xlsx_97221696_Colrain.3.xlsx</t>
  </si>
  <si>
    <t>079526729</t>
  </si>
  <si>
    <t>VC6000191757</t>
  </si>
  <si>
    <t>21COVIDRELIEFFUND002-VC6000191757</t>
  </si>
  <si>
    <t>Concord</t>
  </si>
  <si>
    <t>https://drive.google.com/uc?id=11B2Q6WQHZbKZPwkxLwlQ_AUOdgu73g_o&amp;export=download&amp;display=/97221696_Concord.2.xlsx_97221696_Concord.2.xlsx</t>
  </si>
  <si>
    <t>104130336</t>
  </si>
  <si>
    <t>VC6000191759</t>
  </si>
  <si>
    <t>20COVIDRELIEFFUND001-VC6000191759</t>
  </si>
  <si>
    <t>Conway</t>
  </si>
  <si>
    <t>https://drive.google.com/uc?id=1hiGBWuGtqf1nV-TCzebbFIirE08JSyGZ&amp;export=download&amp;display=/97221696_Conway.1.xlsx_97221696_Conway.1.xlsx</t>
  </si>
  <si>
    <t>https://drive.google.com/uc?id=1r8r_QGHITyJVgK3LCQFhi402dwzQY6e8&amp;export=download&amp;display=/97221696_Conway.2.xlsx_97221696_Conway.2.xlsx</t>
  </si>
  <si>
    <t>https://drive.google.com/uc?id=1q7gJWLtLwdPW3q3pSipl7aNXpIP3z22G&amp;export=download&amp;display=/97221696_Conway.3.xlsx_97221696_Conway.3.xlsx</t>
  </si>
  <si>
    <t>932487101</t>
  </si>
  <si>
    <t>VC6000191760</t>
  </si>
  <si>
    <t>21COVIDRELIEFFUND001-VC6000191760</t>
  </si>
  <si>
    <t>Cummington</t>
  </si>
  <si>
    <t>https://drive.google.com/uc?id=14vML-_EWlVytFvJI89Xxv9sk4XdoH3Ug&amp;export=download&amp;display=/97221696_Cummington.3.xlsx_97221696_Cummington.3.xlsx</t>
  </si>
  <si>
    <t>091891770</t>
  </si>
  <si>
    <t>VC6000191761</t>
  </si>
  <si>
    <t>21COVIDRELIEFFUND002-VC6000191761</t>
  </si>
  <si>
    <t>Dalton</t>
  </si>
  <si>
    <t>138046339</t>
  </si>
  <si>
    <t>VC6000191762</t>
  </si>
  <si>
    <t>20COVIDRELIEFFUND001-VC6000191762</t>
  </si>
  <si>
    <t>Danvers</t>
  </si>
  <si>
    <t>https://drive.google.com/uc?id=1vQ1t1VIgUIneEPUU15OnTZhvxlxGVxtW&amp;export=download&amp;display=/97221696_Danvers.1.xlsx_97221696_Danvers.1.xlsx</t>
  </si>
  <si>
    <t>https://drive.google.com/uc?id=1Ht9EZc8RMxuDZQUdj-22DMOrVC1ybl2N&amp;export=download&amp;display=/97221696_Danvers.2..xlsx_97221696_Danvers.2..xlsx</t>
  </si>
  <si>
    <t>https://drive.google.com/uc?id=1s9iyf6NtGEv4z7xDxqucD7FlkKhOkXrj&amp;export=download&amp;display=/97221696_Danvers.3.xlsx_97221696_Danvers.3.xlsx</t>
  </si>
  <si>
    <t>781237362</t>
  </si>
  <si>
    <t>VC6000191765</t>
  </si>
  <si>
    <t>20COVIDRELIEFFUND001-VC6000191765</t>
  </si>
  <si>
    <t>Dartmouth</t>
  </si>
  <si>
    <t>https://drive.google.com/uc?id=1odNAlXi5PWldOOfq-544AN55Y_SCY5s6&amp;export=download&amp;display=/97221696_Dartmouth.1.xlsx_97221696_Dartmouth.1.xlsx</t>
  </si>
  <si>
    <t>https://drive.google.com/uc?id=1YC3tqCHSQ31jQhyuI14LyX4zURNfBzd_&amp;export=download&amp;display=/97221696_Dartmouth.2.xlsx_97221696_Dartmouth.2.xlsx</t>
  </si>
  <si>
    <t>https://drive.google.com/uc?id=1D7NQAZMqhkML3KuyW-TgNSN3BpkNPpgR&amp;export=download&amp;display=/97221696_Dartmouth.3.xlsx_97221696_Dartmouth.3.xlsx</t>
  </si>
  <si>
    <t>096294293</t>
  </si>
  <si>
    <t>VC6000191767</t>
  </si>
  <si>
    <t>20COVIDRELIEFFUND001-VC6000191767</t>
  </si>
  <si>
    <t>Dedham</t>
  </si>
  <si>
    <t>https://drive.google.com/uc?id=1gl3Trf8Ac16WCqeljc3q6Q0rkaEXkm3g&amp;export=download&amp;display=/97221696_Dedham.1.xlsx_97221696_Dedham.1.xlsx</t>
  </si>
  <si>
    <t>https://drive.google.com/uc?id=17kRD3_TvWkTmvAEyEk0EFLC17f1SFNuh&amp;export=download&amp;display=/97221696_Dedham.2.xlsx_97221696_Dedham.2.xlsx</t>
  </si>
  <si>
    <t>https://drive.google.com/uc?id=1Zbi3ZH6PcW1BqlAZcMINZQEiIeINHmzk&amp;export=download&amp;display=/97221696_Dedham.3.xlsx_97221696_Dedham.3.xlsx</t>
  </si>
  <si>
    <t>199691981</t>
  </si>
  <si>
    <t>VC6000191764</t>
  </si>
  <si>
    <t>20COVIDRELIEFFUND001-VC6000191764</t>
  </si>
  <si>
    <t>Deerfield</t>
  </si>
  <si>
    <t>https://drive.google.com/uc?id=1FVsyqKOWWpcFHHlOJC94y76YpljbGLnu&amp;export=download&amp;display=/97221696_Deerfield.1rvsd.xlsx_97221696_Deerfield.1rvsd.xlsx</t>
  </si>
  <si>
    <t>https://drive.google.com/uc?id=1HJA4tOa7WWwN_eicvVAftcFJntgOKnx9&amp;export=download&amp;display=/97221696_Deerfield.2Certified2020.12.17.xlsx_97221696_Deerfield.2Certified2020.12.17.xlsx</t>
  </si>
  <si>
    <t>https://drive.google.com/uc?id=1-D_9Y93JcRYSZWJTONHtPzhhsntfwkcO&amp;export=download&amp;display=/97221696_77437689097221696_103089095_Deerfield.3.xlsx_97221696_77437689097221696_103089095_Deerfield.3.xlsx</t>
  </si>
  <si>
    <t>088516141</t>
  </si>
  <si>
    <t>VC6000191768</t>
  </si>
  <si>
    <t>20COVIDRELIEFFUND001-VC6000191768</t>
  </si>
  <si>
    <t>Dennis</t>
  </si>
  <si>
    <t>https://drive.google.com/uc?id=1gaBTjPNv3LQ9zoo6ohljziBfZWPPJWkv&amp;export=download&amp;display=/97221696_Dennis.1xlsx.xlsx_97221696_Dennis.1xlsx.xlsx</t>
  </si>
  <si>
    <t>https://drive.google.com/uc?id=1JuJ4L-pwp4wivkYJZmfMaizCOU1xD_e3&amp;export=download&amp;display=/97221696_Dennis.2.xlsx_97221696_Dennis.2.xlsx</t>
  </si>
  <si>
    <t>https://drive.google.com/uc?id=1dEKVw7pf9EdlzyksvcYR3vPdHguz8LFe&amp;export=download&amp;display=/97221696_Dennis.3.xlsx_97221696_Dennis.3.xlsx</t>
  </si>
  <si>
    <t>005255476</t>
  </si>
  <si>
    <t>VC6000191769</t>
  </si>
  <si>
    <t>20COVIDRELIEFFUND001-VC6000191769</t>
  </si>
  <si>
    <t>Dighton</t>
  </si>
  <si>
    <t>https://drive.google.com/uc?id=1d041B1fyjcaozNeM4oRM-RaarlL-6Dul&amp;export=download&amp;display=/97221696_Dighton.1.xlsx_97221696_Dighton.1.xlsx</t>
  </si>
  <si>
    <t>https://drive.google.com/uc?id=1k2JcGqwX0_3eS-CAzpLBvEo-FkXR3w_Q&amp;export=download&amp;display=/97221696_Dighton.2.xlsx_97221696_Dighton.2.xlsx</t>
  </si>
  <si>
    <t>https://drive.google.com/uc?id=1awiHThf2bNdRiB1qRFu3bGX7GRSvXkw8&amp;export=download&amp;display=/97221696_MuniCvRFReportingTemplateSubmission3.xlsx_97221696_MuniCvRFReportingTemplateSubmission3.xlsx</t>
  </si>
  <si>
    <t>155340862</t>
  </si>
  <si>
    <t>VC6000191770</t>
  </si>
  <si>
    <t>20COVIDRELIEFFUND001-VC6000191770</t>
  </si>
  <si>
    <t>Douglas</t>
  </si>
  <si>
    <t>https://drive.google.com/uc?id=1wZ4JyWaweao_GlTAaBfNYxOMfhTM_nxn&amp;export=download&amp;display=/97221696_Douglas.1.xlsx_97221696_Douglas.1.xlsx</t>
  </si>
  <si>
    <t>https://drive.google.com/uc?id=1T1mXYXm6D0I0VQfE69ZnHSHWl5cD5P1K&amp;export=download&amp;display=/97221696_Douglas.2.xlsx_97221696_Douglas.2.xlsx</t>
  </si>
  <si>
    <t>https://drive.google.com/uc?id=1JMlKmC3lKly7r6iMSCeFy8wG5zESWWhN&amp;export=download&amp;display=/97221696_Douglas.3.xlsx_97221696_Douglas.3.xlsx</t>
  </si>
  <si>
    <t>002959802</t>
  </si>
  <si>
    <t>VC6000191771</t>
  </si>
  <si>
    <t>20COVIDRELIEFFUND001-VC6000191771</t>
  </si>
  <si>
    <t>Dover</t>
  </si>
  <si>
    <t>https://drive.google.com/uc?id=1pdkByIA5lZK-iesFDF5BqgQu4qyusVCQ&amp;export=download&amp;display=/97221696_Dover.1.xls.xlsx_97221696_Dover.1.xls.xlsx</t>
  </si>
  <si>
    <t>https://drive.google.com/uc?id=1XNmeHxPD4FVDXpYp6wmyc07-Ty2GkoM8&amp;export=download&amp;display=/97221696_Dover.2.xlsx_97221696_Dover.2.xlsx</t>
  </si>
  <si>
    <t>076601731</t>
  </si>
  <si>
    <t>VC6000191772</t>
  </si>
  <si>
    <t>20COVIDRELIEFFUND001-VC6000191772</t>
  </si>
  <si>
    <t>Dracut</t>
  </si>
  <si>
    <t>https://drive.google.com/uc?id=1tKN8RtmNT8fkF2dlmAYvPWQhDsr0w6l1&amp;export=download&amp;display=/97221696_Dracut.1.xlsx_97221696_Dracut.1.xlsx</t>
  </si>
  <si>
    <t>https://drive.google.com/uc?id=1SV8Y1R_ubaLdXZ6RDUPCuo96ZHbI4pp5&amp;export=download&amp;display=/97221696_CARESActAuditReportthru9302020.xlsx_97221696_CARESActAuditReportthru9302020.xlsx</t>
  </si>
  <si>
    <t>https://drive.google.com/uc?id=1T22rNmB6OVeasfOWLuUE3qLUuK_XqCCu&amp;export=download&amp;display=/97221696_DracutMARound3Reporting.xlsx_97221696_DracutMARound3Reporting.xlsx</t>
  </si>
  <si>
    <t>069914562</t>
  </si>
  <si>
    <t>VC6000191773</t>
  </si>
  <si>
    <t>20COVIDRELIEFFUND001-VC6000191773</t>
  </si>
  <si>
    <t>Dudley</t>
  </si>
  <si>
    <t>https://drive.google.com/uc?id=1Sqv8IZJ0aicJIH6NuEinq2P-RCUkUDx2&amp;export=download&amp;display=/97221696_Dudley.1.xlsx_97221696_Dudley.1.xlsx</t>
  </si>
  <si>
    <t>https://drive.google.com/uc?id=1D5phS9mQtVWuppbiCRq0po8UpeQdfvkW&amp;export=download&amp;display=/97221696_Dudley.2.xlsx_97221696_Dudley.2.xlsx</t>
  </si>
  <si>
    <t>https://drive.google.com/uc?id=1qnc5rrvopwGduxtRwJBgycyaQ9zISvcB&amp;export=download&amp;display=/97221696_Dudley.3.xlsx_97221696_Dudley.3.xlsx</t>
  </si>
  <si>
    <t>948400163</t>
  </si>
  <si>
    <t>VC6000191774</t>
  </si>
  <si>
    <t>20COVIDRELIEFFUND001-VC6000191774</t>
  </si>
  <si>
    <t>Dunstable</t>
  </si>
  <si>
    <t>https://drive.google.com/uc?id=1Cpsd6fd2cRKLQ_i9PvbiLbVHIdKL0Cn5&amp;export=download&amp;display=/97221696_Dunstable1.xlsx_97221696_Dunstable1.xlsx</t>
  </si>
  <si>
    <t>https://drive.google.com/uc?id=18GXrooAqr5im25WwPU1_SQk70p16VfHw&amp;export=download&amp;display=/97221696_Dunstable20CRFMPReportingSubmission.xlsx_97221696_Dunstable20CRFMPReportingSubmission.xlsx</t>
  </si>
  <si>
    <t>https://drive.google.com/uc?id=11bV8CJflxllspPHxCGo2fO1gJ7W2_U7z&amp;export=download&amp;display=/97221696_Dunstable.3.xlsx_97221696_Dunstable.3.xlsx</t>
  </si>
  <si>
    <t>Duxbury</t>
  </si>
  <si>
    <t>East Bridgewater</t>
  </si>
  <si>
    <t>799925453</t>
  </si>
  <si>
    <t>VC6000191777</t>
  </si>
  <si>
    <t>20COVIDRELIEFFUND001-VC6000191777</t>
  </si>
  <si>
    <t>East Brookfield</t>
  </si>
  <si>
    <t>https://drive.google.com/uc?id=1CKJj14cCifMNTAl97CY86gM3PmYLKNZ0&amp;export=download&amp;display=/97221696_EastBrookfieldCRFMPReportingSubmission1.xlsx_97221696_EastBrookfieldCRFMPReportingSubmission1.xlsx</t>
  </si>
  <si>
    <t>https://drive.google.com/uc?id=1Gi1i4R83fFsARQTID3q3NuSoId1jsYg8&amp;export=download&amp;display=/97221696_CompletefileEastBrookfieldma.xlsx_97221696_CompletefileEastBrookfieldma.xlsx</t>
  </si>
  <si>
    <t>079218921</t>
  </si>
  <si>
    <t>VC6000191778</t>
  </si>
  <si>
    <t>20COVIDRELIEFFUND001-VC6000191778</t>
  </si>
  <si>
    <t>East Longmeadow</t>
  </si>
  <si>
    <t>https://drive.google.com/uc?id=12DnvapsSXs2quQxQ4WUYZAerDyONL9AI&amp;export=download&amp;display=/97221696_EastLongmeadow.1.xlsx_97221696_EastLongmeadow.1.xlsx</t>
  </si>
  <si>
    <t>https://drive.google.com/uc?id=1QMJKuxKoeMG54N1CGlY9N7NMgKZjE19R&amp;export=download&amp;display=/97221696_EastLongmeadow.2.xlsx_97221696_EastLongmeadow.2.xlsx</t>
  </si>
  <si>
    <t>https://drive.google.com/uc?id=1fMb-m0TDS3wS0Gg__F7sP-uvjtxXW8Bf&amp;export=download&amp;display=/97221696_EastLongmeadow.3.xlsx_97221696_EastLongmeadow.3.xlsx</t>
  </si>
  <si>
    <t>047045810</t>
  </si>
  <si>
    <t>VC6000191779</t>
  </si>
  <si>
    <t>20COVIDRELIEFFUND001-VC6000191779</t>
  </si>
  <si>
    <t>Eastham</t>
  </si>
  <si>
    <t>https://drive.google.com/uc?id=19U1lhSEZhquj_K-0S6fGLSXCqY4SUSha&amp;export=download&amp;display=/97221696_Eastham.1.xlsx_97221696_Eastham.1.xlsx</t>
  </si>
  <si>
    <t>https://drive.google.com/uc?id=1fpDcBZG23jvNcxkU1ucFhucMBzwRfRz3&amp;export=download&amp;display=/97221696_Eastham2.xlsx_97221696_Eastham2.xlsx</t>
  </si>
  <si>
    <t>https://drive.google.com/uc?id=1VKKeGpltsuWHgW7sHUQY0Tl1H6MnXV-Q&amp;export=download&amp;display=/97221696_Eastham.3.xlsx_97221696_Eastham.3.xlsx</t>
  </si>
  <si>
    <t>097440838</t>
  </si>
  <si>
    <t>VC6000191782</t>
  </si>
  <si>
    <t>20COVIDRELIEFFUND001-VC6000191782</t>
  </si>
  <si>
    <t>Easthampton</t>
  </si>
  <si>
    <t>https://drive.google.com/uc?id=1oTZY_MN3UySmSSWN3B5tzqlzSjGfCkmk&amp;export=download&amp;display=/97221696_easthampton.1.xlsx_97221696_easthampton.1.xlsx</t>
  </si>
  <si>
    <t>https://drive.google.com/uc?id=1DkJISlGLC0ibHg7tJo1H49QARIH4Yy9z&amp;export=download&amp;display=/97221696_Easthampton.2.xlsx_97221696_Easthampton.2.xlsx</t>
  </si>
  <si>
    <t>https://drive.google.com/uc?id=1-g7wwyKMTELXqm9Z8EzYBrIeuYF2m3_9&amp;export=download&amp;display=/97221696_Easthampton.3.xlsx_97221696_Easthampton.3.xlsx</t>
  </si>
  <si>
    <t>052234804</t>
  </si>
  <si>
    <t>VC6000191783</t>
  </si>
  <si>
    <t>20COVIDRELIEFFUND001-VC6000191783</t>
  </si>
  <si>
    <t>Easton</t>
  </si>
  <si>
    <t>https://drive.google.com/uc?id=1Z3ixQJSdlSn3VZPZvK_29twuO3Dn6D1N&amp;export=download&amp;display=/97221696_Easton.1.xlsx_97221696_Easton.1.xlsx</t>
  </si>
  <si>
    <t>https://drive.google.com/uc?id=1weAlxpsoSqZMCVRhnGsIrTdBCcKGemCa&amp;export=download&amp;display=/97221696_Easton2.xlsx_97221696_Easton2.xlsx</t>
  </si>
  <si>
    <t>https://drive.google.com/uc?id=1vPFW5JZ7hqCKz3AxzF3ivmNNK9N85brH&amp;export=download&amp;display=/97221696_Easton.3.xlsx_97221696_Easton.3.xlsx</t>
  </si>
  <si>
    <t>957457229</t>
  </si>
  <si>
    <t>VC6000191784</t>
  </si>
  <si>
    <t>20COVIDRELIEFFUND001-VC6000191784</t>
  </si>
  <si>
    <t>Edgartown</t>
  </si>
  <si>
    <t>https://drive.google.com/uc?id=1O-l3gzOY0EdM6wyniqfscXyFttshK6oK&amp;export=download&amp;display=/97221696_Edgartown.1.xlxs.xlsx_97221696_Edgartown.1.xlxs.xlsx</t>
  </si>
  <si>
    <t>https://drive.google.com/uc?id=1GZrp3mETwLF9urXQIGlQ_fgeUVmzh52Q&amp;export=download&amp;display=/97221696_Edgartown.2.xlsx_97221696_Edgartown.2.xlsx</t>
  </si>
  <si>
    <t>https://drive.google.com/uc?id=1-HaqmCd-K_VH5GnetGjRb0TgOAJLaWpA&amp;export=download&amp;display=/97221696_Edgartown.3.xlsx_97221696_Edgartown.3.xlsx</t>
  </si>
  <si>
    <t>028769151</t>
  </si>
  <si>
    <t>VC6000191785</t>
  </si>
  <si>
    <t>20COVIDRELIEFFUND001-VC6000191785</t>
  </si>
  <si>
    <t>Egremont</t>
  </si>
  <si>
    <t>https://drive.google.com/uc?id=1I3Wsr2YR-S9oYFpiUp2nLFRT3o2WJA8b&amp;export=download&amp;display=/97221696_Egremont.1.xlsx_97221696_Egremont.1.xlsx</t>
  </si>
  <si>
    <t>https://drive.google.com/uc?id=1NDE7OyThRkMwsAHQcEW2yJCaC_U3ze7U&amp;export=download&amp;display=/97221696_Egremont.2.xlsx_97221696_Egremont.2.xlsx</t>
  </si>
  <si>
    <t>https://drive.google.com/uc?id=1C0bO8BhegKLsY5IUEajg1e_fBE_lSctS&amp;export=download&amp;display=/97221696_Egremont.3.xlsx_97221696_Egremont.3.xlsx</t>
  </si>
  <si>
    <t>143521578</t>
  </si>
  <si>
    <t>VC6000191786</t>
  </si>
  <si>
    <t>20COVIDRELIEFFUND001-VC6000191786</t>
  </si>
  <si>
    <t>Erving</t>
  </si>
  <si>
    <t>https://drive.google.com/uc?id=1nyc6LPE9-gQQeWadr_4NcNpvsDJ3R1uL&amp;export=download&amp;display=/97221696_Erving.1v2.xlsx_97221696_Erving.1v2.xlsx</t>
  </si>
  <si>
    <t>https://drive.google.com/uc?id=1TgmklqhbFwFmGeFMSn52icnN-DKHn3bu&amp;export=download&amp;display=/97221696_Erving.2.xlsx_97221696_Erving.2.xlsx</t>
  </si>
  <si>
    <t>https://drive.google.com/uc?id=1LUfyTfrtsTu4NaNU35QImbngdSPyzZdI&amp;export=download&amp;display=/97221696_Erving.3.xlsx_97221696_Erving.3.xlsx</t>
  </si>
  <si>
    <t>081579807</t>
  </si>
  <si>
    <t>VC6000191787</t>
  </si>
  <si>
    <t>20COVIDRELIEFFUND001-VC6000191787</t>
  </si>
  <si>
    <t>https://drive.google.com/uc?id=17CmtB7m6gNHCw83aQaHNWIy4vt5f5yAD&amp;export=download&amp;display=/97221696_Essex.1.xlxs.xlsx_97221696_Essex.1.xlxs.xlsx</t>
  </si>
  <si>
    <t>https://drive.google.com/uc?id=14VfmUB-0-QO-_-5XNwuKxC9g7gysc7wq&amp;export=download&amp;display=/97221696_Essex.2.xlxs.xlsx_97221696_Essex.2.xlxs.xlsx</t>
  </si>
  <si>
    <t>https://drive.google.com/uc?id=1iiGe9M5SbwtbZgR0zkFfHVbJCAkv0-zs&amp;export=download&amp;display=/97221696_Essex.3.xlxs.xlsx_97221696_Essex.3.xlxs.xlsx</t>
  </si>
  <si>
    <t>100281526</t>
  </si>
  <si>
    <t>VC6000192088</t>
  </si>
  <si>
    <t>20COVIDRELIEFFUND001-VC6000192088</t>
  </si>
  <si>
    <t>Everett</t>
  </si>
  <si>
    <t>https://drive.google.com/uc?id=1Zcd6P-BmVcDg8-ZMUUhpC2fEqOenfEvq&amp;export=download&amp;display=/97221696_everett.1.xlsx_97221696_everett.1.xlsx</t>
  </si>
  <si>
    <t>https://drive.google.com/uc?id=1gQY7WIFeChtWqyuKOEBGkg_pRHxNCil3&amp;export=download&amp;display=/97221696_EverettCRFMPReportingSubmission2.xlsx_97221696_EverettCRFMPReportingSubmission2.xlsx</t>
  </si>
  <si>
    <t>https://drive.google.com/uc?id=13Z2cY1WspqIIGOT2TRxlKhbHvfILYLl3&amp;export=download&amp;display=/97221696_MuniCvRFReportingTemplateSubmission3.xlsx_97221696_MuniCvRFReportingTemplateSubmission3.xlsx</t>
  </si>
  <si>
    <t>957365356</t>
  </si>
  <si>
    <t>VC6000191789</t>
  </si>
  <si>
    <t>20COVIDRELIEFFUND001-VC6000191789</t>
  </si>
  <si>
    <t>Fairhaven</t>
  </si>
  <si>
    <t>https://drive.google.com/uc?id=1PUhIispGiw91uqCeMxQ4inL1Y26QFwAt&amp;export=download&amp;display=/97221696_Fairhaven.1.xlsx_97221696_Fairhaven.1.xlsx</t>
  </si>
  <si>
    <t>https://drive.google.com/uc?id=1HCx49J_Ra8gzvzS-t9noUf-kuXlYsdDp&amp;export=download&amp;display=/97221696_Fairhaven.2.xlsx_97221696_Fairhaven.2.xlsx</t>
  </si>
  <si>
    <t>https://drive.google.com/uc?id=1C95rWLXHKMg895ERHQWMLFgLgVYy6yNV&amp;export=download&amp;display=/97221696_Fairhaven.3.xlsx_97221696_Fairhaven.3.xlsx</t>
  </si>
  <si>
    <t>781571096</t>
  </si>
  <si>
    <t>VC6000192090</t>
  </si>
  <si>
    <t>21COVIDRELIEFFUND002-VC6000192090</t>
  </si>
  <si>
    <t>Fall River</t>
  </si>
  <si>
    <t>https://drive.google.com/uc?id=1-f3UydwneilVDE3e-BIWYfdwwd-oUV9k&amp;export=download&amp;display=/97221696_FallRiver.2.xlsx_97221696_FallRiver.2.xlsx</t>
  </si>
  <si>
    <t>https://drive.google.com/uc?id=1kWIAmT-R0LYtnafaGggQzFOvvWj2DQ4O&amp;export=download&amp;display=/97221696_FallRiver.3.xlsx_97221696_FallRiver.3.xlsx</t>
  </si>
  <si>
    <t>073797219</t>
  </si>
  <si>
    <t>VC6000191790</t>
  </si>
  <si>
    <t>20COVIDRELIEFFUND001-VC6000191790</t>
  </si>
  <si>
    <t>Falmouth</t>
  </si>
  <si>
    <t>https://drive.google.com/uc?id=1hzpyDInaeelA5hnugpj75GrJiBlm_3y_&amp;export=download&amp;display=/97221696_Falmouth.1.xlsx.xlsx_97221696_Falmouth.1.xlsx.xlsx</t>
  </si>
  <si>
    <t>https://drive.google.com/uc?id=1CYP7iiMAEJ8-ZCIiXP5ktp3xky9dDgWj&amp;export=download&amp;display=/97221696_Falmouth.2.xlsx_97221696_Falmouth.2.xlsx</t>
  </si>
  <si>
    <t>https://drive.google.com/uc?id=1v_VJ6l5UL9OQ7wlBvWHyop9q21dGzbgM&amp;export=download&amp;display=/97221696_Falmouth3.xlsx_97221696_Falmouth3.xlsx</t>
  </si>
  <si>
    <t>949287072</t>
  </si>
  <si>
    <t>VC6000192093</t>
  </si>
  <si>
    <t>20COVIDRELIEFFUND001-VC6000192093</t>
  </si>
  <si>
    <t>Fitchburg</t>
  </si>
  <si>
    <t>https://drive.google.com/uc?id=12gKlomlvjlt0u7YFEo9VzBr20QJPsbHP&amp;export=download&amp;display=/97221696_Fitchburg.1.xlsx_97221696_Fitchburg.1.xlsx</t>
  </si>
  <si>
    <t>https://drive.google.com/uc?id=1qmmyQeKdeSSLcSED-dAbd1XqGOFOpK_H&amp;export=download&amp;display=/97221696_Fitchburg.1.xlsx_97221696_Fitchburg.1.xlsx</t>
  </si>
  <si>
    <t>https://drive.google.com/uc?id=1SERGJfQd5KJW3_QrzMbpM5KJ2eej2uqG&amp;export=download&amp;display=/97221696_Fitchburg.3.xlsx_97221696_Fitchburg.3.xlsx</t>
  </si>
  <si>
    <t>Florida</t>
  </si>
  <si>
    <t>https://drive.google.com/uc?id=1wwX9t93U-9qudM6j6bLlalZWHqn6_E3w&amp;export=download&amp;display=/97221696_TownofFloridaCaresAct.xlsx_97221696_TownofFloridaCaresAct.xlsx</t>
  </si>
  <si>
    <t>Did not receive funding</t>
  </si>
  <si>
    <t>088987284</t>
  </si>
  <si>
    <t>VC6000191792</t>
  </si>
  <si>
    <t>20COVIDRELIEFFUND001-VC6000191792</t>
  </si>
  <si>
    <t>Foxborough</t>
  </si>
  <si>
    <t>https://drive.google.com/uc?id=1tnk-hP5Ipv-19Egil0Z18Od7SleHdRhw&amp;export=download&amp;display=/97221696_Foxborough.1.xlsx_97221696_Foxborough.1.xlsx</t>
  </si>
  <si>
    <t>https://drive.google.com/uc?id=1KfxxEcBhtLF0kgJV2LDEyzFFRh5HwILm&amp;export=download&amp;display=/97221696_Foxborough.2.xlsx_97221696_Foxborough.2.xlsx</t>
  </si>
  <si>
    <t>https://drive.google.com/uc?id=1ubtjI0c4ln_PtxRYc0llo70n4mdYeWlW&amp;export=download&amp;display=/97221696_Foxborough.3.xlsx_97221696_Foxborough.3.xlsx</t>
  </si>
  <si>
    <t>112946280</t>
  </si>
  <si>
    <t>VC6000191793</t>
  </si>
  <si>
    <t>20COVIDRELIEFFUND001-VC6000191793</t>
  </si>
  <si>
    <t>Framingham</t>
  </si>
  <si>
    <t>https://drive.google.com/uc?id=1Mh1D8963ITN11P3sQqVv_eKEzhjXHG06&amp;export=download&amp;display=/97221696_CityofFraminghamCRFMPReportQ1.xlsx_97221696_CityofFraminghamCRFMPReportQ1.xlsx</t>
  </si>
  <si>
    <t>https://drive.google.com/uc?id=1pkLfbeKhIpRFYqmKfnLYH6NX3Re3Xg8I&amp;export=download&amp;display=/97221696_FraminghamReportingSubmission2.xlsx_97221696_FraminghamReportingSubmission2.xlsx</t>
  </si>
  <si>
    <t>https://drive.google.com/uc?id=16wihDCh7qMg9LEOwduwHguwNYyTU22xI&amp;export=download&amp;display=/97221696_FraminghamCvRFReportingTemplateSubmission3.xlsx_97221696_FraminghamCvRFReportingTemplateSubmission3.xlsx</t>
  </si>
  <si>
    <t>021000195</t>
  </si>
  <si>
    <t>VC6000191794</t>
  </si>
  <si>
    <t>20COVIDRELIEFFUND001-VC6000191794</t>
  </si>
  <si>
    <t>https://drive.google.com/uc?id=1U5aO95edw5PO0JDG3RkOrOlqhG3Rk1aY&amp;export=download&amp;display=/97221696_Franklin.1.xlsx_97221696_Franklin.1.xlsx</t>
  </si>
  <si>
    <t>https://drive.google.com/uc?id=1YNEMxPbTQFscA0yKwKgk-UJ4oM9C2jNS&amp;export=download&amp;display=/97221696_Franklin.2.xlsx_97221696_Franklin.2.xlsx</t>
  </si>
  <si>
    <t>https://drive.google.com/uc?id=11nc41G_cadV9U9kUOi6UkrX9sY8zeMhU&amp;export=download&amp;display=/97221696_Franklin.3.AdditionalRows.xlsx_97221696_Franklin.3.AdditionalRows.xlsx</t>
  </si>
  <si>
    <t>170574396</t>
  </si>
  <si>
    <t>VC6000191795</t>
  </si>
  <si>
    <t>20COVIDRELIEFFUND001-VC6000191795</t>
  </si>
  <si>
    <t>Freetown</t>
  </si>
  <si>
    <t>https://drive.google.com/uc?id=1K5C4_sfZ7YTBvzIsmGISYyy7cUMHiOs3&amp;export=download&amp;display=/97221696_Freetown.1.xlsx_97221696_Freetown.1.xlsx</t>
  </si>
  <si>
    <t>https://drive.google.com/uc?id=1jXM6FoUpeqGI08_ua2_uRUgSqg8fYaVZ&amp;export=download&amp;display=/97221696_FreetownMuniCVRFReportingTemplateSubmission.3.xlsx_97221696_FreetownMuniCVRFReportingTemplateSubmission.3.xlsx</t>
  </si>
  <si>
    <t>081586075</t>
  </si>
  <si>
    <t>VC6000192095</t>
  </si>
  <si>
    <t>20COVIDRELIEFFUND001-VC6000192095</t>
  </si>
  <si>
    <t>Gardner</t>
  </si>
  <si>
    <t>https://drive.google.com/uc?id=1kcCGKB0HaqkS5WhFNtrWIQgf_pBq3qa-&amp;export=download&amp;display=/97221696_GARDNER.1.xlsx.xlsx_97221696_GARDNER.1.xlsx.xlsx</t>
  </si>
  <si>
    <t>https://drive.google.com/uc?id=1cgiAeeJ-n-VcYZyR1TJdh2yoADfnHqdq&amp;export=download&amp;display=/97221696_Gardner.2.xlsx_97221696_Gardner.2.xlsx</t>
  </si>
  <si>
    <t>https://drive.google.com/uc?id=1953EzfLsnHnq4wrii9fCIQPUQqFnNUSv&amp;export=download&amp;display=/97221696_Gardner.3.xlsx_97221696_Gardner.3.xlsx</t>
  </si>
  <si>
    <t>784694077</t>
  </si>
  <si>
    <t>VC6000191797</t>
  </si>
  <si>
    <t>20COVIDRELIEFFUND001-VC6000191797</t>
  </si>
  <si>
    <t>Georgetown</t>
  </si>
  <si>
    <t>https://drive.google.com/uc?id=1udFei3xQ8VECkt6p8aP-T7oSklsSvq-o&amp;export=download&amp;display=/97221696_georgetown.1.xlsx_97221696_georgetown.1.xlsx</t>
  </si>
  <si>
    <t>https://drive.google.com/uc?id=1Grj_gD_h8TGc1y1Vaf2n_xabFYXhVFxu&amp;export=download&amp;display=/97221696_Georgetown.2.xlsx_97221696_Georgetown.2.xlsx</t>
  </si>
  <si>
    <t>https://drive.google.com/uc?id=11jGEeUqsz7CxlQRP8Z_GFh63EHrhR0N4&amp;export=download&amp;display=/97221696_Georgetown.3.xlsx_97221696_Georgetown.3.xlsx</t>
  </si>
  <si>
    <t>957904493</t>
  </si>
  <si>
    <t>VC6000191798</t>
  </si>
  <si>
    <t>20COVIDRELIEFFUND001-VC6000191798</t>
  </si>
  <si>
    <t>Gill</t>
  </si>
  <si>
    <t>https://drive.google.com/uc?id=1DWkJH28LhLq61Y6dpRlMt0wOHXtgMASO&amp;export=download&amp;display=/97221696_Gill.1.xlsx_97221696_Gill.1.xlsx</t>
  </si>
  <si>
    <t>https://drive.google.com/uc?id=1wn3GoQU3RBoyHSFFxttj2lnt4YyNLZ_j&amp;export=download&amp;display=/97221696_Gill.2.xlsx_97221696_Gill.2.xlsx</t>
  </si>
  <si>
    <t>https://drive.google.com/uc?id=1MfHhxi7IqLZYFtAfwe_1tQkeWS1dL46Z&amp;export=download&amp;display=/97221696_Gill.3.xlsx_97221696_Gill.3.xlsx</t>
  </si>
  <si>
    <t>957286529</t>
  </si>
  <si>
    <t>VC6000192096</t>
  </si>
  <si>
    <t>20COVIDRELIEFFUND001-VC6000192096</t>
  </si>
  <si>
    <t>Gloucester</t>
  </si>
  <si>
    <t>https://drive.google.com/uc?id=1Bmjtiki3xBFQpvmIQcVyTvyP5HxVUZNN&amp;export=download&amp;display=/97221696_MuniCRFMPReportingTemplatedue09.25.2020.xlsx_97221696_MuniCRFMPReportingTemplatedue09.25.2020.xlsx</t>
  </si>
  <si>
    <t>https://drive.google.com/uc?id=1aQtPkxLTyVsO_Lpvt80xj5Oo7uzZiO-V&amp;export=download&amp;display=/97221696_Gloucester20CRFMP20Reporting20Submission202.xlsx_97221696_Gloucester20CRFMP20Reporting20Submission202.xlsx</t>
  </si>
  <si>
    <t>https://drive.google.com/uc?id=1rHBk12PuosUKHTRljuCV6PVEBS2ItAbT&amp;export=download&amp;display=/97221696_GloucesterMuniCvRFReportingTemplateSubmission4.xlsx_97221696_GloucesterMuniCvRFReportingTemplateSubmission4.xlsx</t>
  </si>
  <si>
    <t>014319644</t>
  </si>
  <si>
    <t>VC6000191799</t>
  </si>
  <si>
    <t>20COVIDRELIEFFUND001-VC6000191799</t>
  </si>
  <si>
    <t>Goshen</t>
  </si>
  <si>
    <t>https://drive.google.com/uc?id=1JWgDWj6CVCx1nKn4tR5KNePxzWtPvOyH&amp;export=download&amp;display=/97221696_Goshen.1.xlsx_97221696_Goshen.1.xlsx</t>
  </si>
  <si>
    <t>https://drive.google.com/uc?id=1jUg8aG9FJsOLppM8eIkF2f7P7-qk_LKp&amp;export=download&amp;display=/97221696_Goshen.2.xlsx_97221696_Goshen.2.xlsx</t>
  </si>
  <si>
    <t>https://drive.google.com/uc?id=1JFgMUhwc9yLOQmFBky2gemo9t8_FG03B&amp;export=download&amp;display=/97221696_Goshen.3.xlsx_97221696_Goshen.3.xlsx</t>
  </si>
  <si>
    <t>603868956</t>
  </si>
  <si>
    <t>VC6000191800</t>
  </si>
  <si>
    <t>20COVIDRELIEFFUND001-VC6000191800</t>
  </si>
  <si>
    <t>Gosnold</t>
  </si>
  <si>
    <t>https://drive.google.com/uc?id=1D8RZOW-M3pq8kat43rOjXS4o6_TkEUV5&amp;export=download&amp;display=/97221696_Gosnold.1.xlsx_97221696_Gosnold.1.xlsx</t>
  </si>
  <si>
    <t>069915726</t>
  </si>
  <si>
    <t>VC6000191802</t>
  </si>
  <si>
    <t>20COVIDRELIEFFUND001-VC6000191802</t>
  </si>
  <si>
    <t>Grafton</t>
  </si>
  <si>
    <t>https://drive.google.com/uc?id=1GvdkcK1CyxzGa0izep-n6CtCVVM_bnBx&amp;export=download&amp;display=/97221696_Grafton.1.xlsx.xlsx_97221696_Grafton.1.xlsx.xlsx</t>
  </si>
  <si>
    <t>https://drive.google.com/uc?id=1-oaw8rsCn3dB7XY-NhQm6p8WyqC8J4Oy&amp;export=download&amp;display=/97221696_Grafton.2.xlsx_97221696_Grafton.2.xlsx</t>
  </si>
  <si>
    <t>https://drive.google.com/uc?id=1Nrb7Ddf0vla5LdK4qZmQHEFPFyPujGOx&amp;export=download&amp;display=/97221696_Grafton.3.xlsx_97221696_Grafton.3.xlsx</t>
  </si>
  <si>
    <t>868360173</t>
  </si>
  <si>
    <t>VC6000191803</t>
  </si>
  <si>
    <t>20COVIDRELIEFFUND001-VC6000191803</t>
  </si>
  <si>
    <t>Granby</t>
  </si>
  <si>
    <t>https://drive.google.com/uc?id=1Hv8V0FPJnbDpldq4ejKOoGyVLm9vuVDw&amp;export=download&amp;display=/97221696_Granby.1.xlsx_97221696_Granby.1.xlsx</t>
  </si>
  <si>
    <t>https://drive.google.com/uc?id=1pZtUZsZy4M2lU4lHPPf3NySAmxJZnSFJ&amp;export=download&amp;display=/97221696_GRANBY.2.xlsx_97221696_GRANBY.2.xlsx</t>
  </si>
  <si>
    <t>https://drive.google.com/uc?id=14nCj7m9qQdp4uDenZggksEqUWOp2a9XN&amp;export=download&amp;display=/97221696_Granby.3.xlsx_97221696_Granby.3.xlsx</t>
  </si>
  <si>
    <t>052511169</t>
  </si>
  <si>
    <t>VC6000191805</t>
  </si>
  <si>
    <t>20COVIDRELIEFFUND001-VC6000191805</t>
  </si>
  <si>
    <t>Granville</t>
  </si>
  <si>
    <t>https://drive.google.com/uc?id=1og-yXLxSfDDylkXWCjJS21E4dePsQrcZ&amp;export=download&amp;display=/97221696_Granville.1.xlsx_97221696_Granville.1.xlsx</t>
  </si>
  <si>
    <t>Moved 26000 from vendor code in Dec/Jan report to July report</t>
  </si>
  <si>
    <t>051276814</t>
  </si>
  <si>
    <t>VC6000191806</t>
  </si>
  <si>
    <t>20COVIDRELIEFFUND001-VC6000191806</t>
  </si>
  <si>
    <t>Great Barrington</t>
  </si>
  <si>
    <t>https://drive.google.com/uc?id=1wa58Yg0yQtcrcodb4z9HfdVQh2-7Cujv&amp;export=download&amp;display=/97221696_CoronavirusReliefFundMunicipalReporting3.1.206.30.20.xlsx_97221696_CoronavirusReliefFundMunicipalReporting3.1.206.30.20.xlsx</t>
  </si>
  <si>
    <t>https://drive.google.com/uc?id=1i00DlwMZIyElBmcqRK2Vhmq44zAdOjHG&amp;export=download&amp;display=/97221696_GreatBarrington.2.xlsx_97221696_GreatBarrington.2.xlsx</t>
  </si>
  <si>
    <t>https://drive.google.com/uc?id=1KCutyRLMhS1aPfsUT7WUTgJ_hlerv9NE&amp;export=download&amp;display=/97221696_GreatBarrington.3.xlsx_97221696_GreatBarrington.3.xlsx</t>
  </si>
  <si>
    <t>949956957</t>
  </si>
  <si>
    <t>VC6000191807</t>
  </si>
  <si>
    <t>20COVIDRELIEFFUND001-VC6000191807</t>
  </si>
  <si>
    <t>Greenfield</t>
  </si>
  <si>
    <t>https://drive.google.com/uc?id=16QEnJbMnuYnao_ij5r11F2VhhxnhHxRv&amp;export=download&amp;display=/97221696_Greenfield.1.xlsx_97221696_Greenfield.1.xlsx</t>
  </si>
  <si>
    <t>https://drive.google.com/uc?id=1920BWzR1wOKBtggM5kku792ihrEk4SxN&amp;export=download&amp;display=/97221696_Greenfield.2.xlsx_97221696_Greenfield.2.xlsx</t>
  </si>
  <si>
    <t>https://drive.google.com/uc?id=1aqADAw6b3zsHHGRra_hccBP-CzXvv_Jr&amp;export=download&amp;display=/97221696_Greenfield.3.xlsx_97221696_Greenfield.3.xlsx</t>
  </si>
  <si>
    <t>Moved 412056.96 from vendor code in Dec/Jan report to July report; missing $31 FEMA back out from April report</t>
  </si>
  <si>
    <t>160213476</t>
  </si>
  <si>
    <t>VC6000191809</t>
  </si>
  <si>
    <t>20COVIDRELIEFFUND001-VC6000191809</t>
  </si>
  <si>
    <t>Groton</t>
  </si>
  <si>
    <t>https://drive.google.com/uc?id=1WPkGN6PMZFWCYZctf_M54gHiShxNHGvd&amp;export=download&amp;display=/97221696_Groton.1.xlsx_97221696_Groton.1.xlsx</t>
  </si>
  <si>
    <t>https://drive.google.com/uc?id=1zSlSM3-tY4zIrxoMWshHEoFZhJAwpaYr&amp;export=download&amp;display=/97221696_Groton.2.xlsx_97221696_Groton.2.xlsx</t>
  </si>
  <si>
    <t>https://drive.google.com/uc?id=1BLHYrie02qifoNM-e2_D-Npp5doBdqaA&amp;export=download&amp;display=/97221696_Groton.3.xlsx_97221696_Groton.3.xlsx</t>
  </si>
  <si>
    <t>079529277</t>
  </si>
  <si>
    <t>VC6000191810</t>
  </si>
  <si>
    <t>20COVIDRELIEFFUND001-VC6000191810</t>
  </si>
  <si>
    <t>Groveland</t>
  </si>
  <si>
    <t>https://drive.google.com/uc?id=1-yHIGAc3e_CdIZxREeCaoNduD1PtZqvV&amp;export=download&amp;display=/97221696_Groveland.1.xlsx_97221696_Groveland.1.xlsx</t>
  </si>
  <si>
    <t>https://drive.google.com/uc?id=1gnMciIPZnTH3zJHsRCA0hN7FVPT8-36B&amp;export=download&amp;display=/97221696_Groveland.2.xlsx_97221696_Groveland.2.xlsx</t>
  </si>
  <si>
    <t>https://drive.google.com/uc?id=1RlCiATfYtaNv2yJmBbTlDcPcP-nDDcpi&amp;export=download&amp;display=/97221696_Groveland.3.xlsx_97221696_Groveland.3.xlsx</t>
  </si>
  <si>
    <t>144281297</t>
  </si>
  <si>
    <t>VC6000191811</t>
  </si>
  <si>
    <t>21COVIDRELIEFFUND002-VC6000191811</t>
  </si>
  <si>
    <t>Hadley</t>
  </si>
  <si>
    <t>https://drive.google.com/uc?id=15F3_L97nJgWqtTJVptBTHCBY6xHWSEey&amp;export=download&amp;display=/97221696_Hadley.2.xlsx_97221696_Hadley.2.xlsx</t>
  </si>
  <si>
    <t>https://drive.google.com/uc?id=1YlhYGsIuGS2XEtCcAwxp-4pdSSB6z0NA&amp;export=download&amp;display=/97221696_Hadley.1.xlsx_97221696_Hadley.1.xlsx</t>
  </si>
  <si>
    <t>Halifax</t>
  </si>
  <si>
    <t>079517033</t>
  </si>
  <si>
    <t>VC6000191814</t>
  </si>
  <si>
    <t>20COVIDRELIEFFUND001-VC6000191814</t>
  </si>
  <si>
    <t>Hamilton</t>
  </si>
  <si>
    <t>https://drive.google.com/uc?id=14EZV7t3XwSBCILF5EeykpduBPQrOg-PY&amp;export=download&amp;display=/97221696_Hamilton.1.xlsx.xlsx_97221696_Hamilton.1.xlsx.xlsx</t>
  </si>
  <si>
    <t>https://drive.google.com/uc?id=1yj8xxpTMzTaUv6z_L5LayrugfnJuEkmn&amp;export=download&amp;display=/97221696_Hamilton.2.xlxs.xlsx_97221696_Hamilton.2.xlxs.xlsx</t>
  </si>
  <si>
    <t>https://drive.google.com/uc?id=12kZBFHHmvMy02I-8n2ytW_3iino74WAC&amp;export=download&amp;display=/97221696_Hamilton.3.xlsx_97221696_Hamilton.3.xlsx</t>
  </si>
  <si>
    <t>Moved 57708.8375 from vendor code Dec/Jan report to July report</t>
  </si>
  <si>
    <t>066976002</t>
  </si>
  <si>
    <t>VC6000191815</t>
  </si>
  <si>
    <t>20COVIDRELIEFFUND001-VC6000191815</t>
  </si>
  <si>
    <t>https://drive.google.com/uc?id=15FVADWMP6UKonhGrqWGIMeg_k3kxNFFv&amp;export=download&amp;display=/97221696_Hampden.2.xlsx_97221696_Hampden.2.xlsx</t>
  </si>
  <si>
    <t>051362457</t>
  </si>
  <si>
    <t>VC6000191816</t>
  </si>
  <si>
    <t>20COVIDRELIEFFUND001-VC6000191816</t>
  </si>
  <si>
    <t>Hancock</t>
  </si>
  <si>
    <t>https://drive.google.com/uc?id=1jUwdXZJKMlOqVKktUS3sAEcgIQVqsWB-&amp;export=download&amp;display=/97221696_Hancock.3.xlsx_97221696_Hancock.3.xlsx</t>
  </si>
  <si>
    <t>Hanover</t>
  </si>
  <si>
    <t>Hanson</t>
  </si>
  <si>
    <t>196670160</t>
  </si>
  <si>
    <t>VC6000191819</t>
  </si>
  <si>
    <t>20COVIDRELIEFFUND001-VC6000191819</t>
  </si>
  <si>
    <t>Hardwick</t>
  </si>
  <si>
    <t>https://drive.google.com/uc?id=1BqCLy8KlZxGZfDuTh_Th_YMhCksUICIB&amp;export=download&amp;display=/97221696_Hardwick.2.xlsx_97221696_Hardwick.2.xlsx</t>
  </si>
  <si>
    <t>196887137</t>
  </si>
  <si>
    <t>VC6000191821</t>
  </si>
  <si>
    <t>20COVIDRELIEFFUND001-VC6000191821</t>
  </si>
  <si>
    <t>Harvard</t>
  </si>
  <si>
    <t>https://drive.google.com/uc?id=1lyo-65nADNO377Yy7gGHyI5zMrU5Vqv-&amp;export=download&amp;display=/97221696_Harvard.1.xlxs.xlsx_97221696_Harvard.1.xlxs.xlsx</t>
  </si>
  <si>
    <t>https://drive.google.com/uc?id=1NFCq0xdDYevh1cQz-4L_ceWNJu3oFMxb&amp;export=download&amp;display=/97221696_harvard.1.xlxs.xlsx_97221696_harvard.1.xlxs.xlsx</t>
  </si>
  <si>
    <t>https://drive.google.com/uc?id=103c9WtlPvXObd15TwDSPEzGI1q6qxmV1&amp;export=download&amp;display=/97221696_Harvard.3.xlxs.xlsx_97221696_Harvard.3.xlxs.xlsx</t>
  </si>
  <si>
    <t>Moved 109251.9375 from vendor code Dec/Jan report to July report</t>
  </si>
  <si>
    <t>079518239</t>
  </si>
  <si>
    <t>VC6000191822</t>
  </si>
  <si>
    <t>21COVIDRELIEFFUND002-VC6000191822</t>
  </si>
  <si>
    <t>Harwich</t>
  </si>
  <si>
    <t>https://drive.google.com/uc?id=15YttKPWeH4nB_YKTNf7_BZAP0ZxnqPFO&amp;export=download&amp;display=/97221696_Harwich.1.xlsx_97221696_Harwich.1.xlsx</t>
  </si>
  <si>
    <t>https://drive.google.com/uc?id=1ve5uNkd2tpxt8OqlT-uTKi7g66H3J7g2&amp;export=download&amp;display=/97221696_Harwich.2.xlsx_97221696_Harwich.2.xlsx</t>
  </si>
  <si>
    <t>https://drive.google.com/uc?id=1I25NLtTS68sQwmqbZ-_5VH8NVx8QM84u&amp;export=download&amp;display=/97221696_Harwich.3.xlsx_97221696_Harwich.3.xlsx</t>
  </si>
  <si>
    <t>956825038</t>
  </si>
  <si>
    <t>VC6000191823</t>
  </si>
  <si>
    <t>20COVIDRELIEFFUND001-VC6000191823</t>
  </si>
  <si>
    <t>Hatfield</t>
  </si>
  <si>
    <t>https://drive.google.com/uc?id=1y14Y8wOyTi_aeS5giQXzof2snbX2ppev&amp;export=download&amp;display=/97221696_FINALMuniCRFMPReportingTemplate.xlsx_97221696_FINALMuniCRFMPReportingTemplate.xlsx</t>
  </si>
  <si>
    <t>https://drive.google.com/uc?id=1nVD1L0fb6tTSrkHRsnNqoeOzUifwPCpA&amp;export=download&amp;display=/97221696_Hatfield20CRFMP20Reporting20Submission2021.xlsx_97221696_Hatfield20CRFMP20Reporting20Submission2021.xlsx</t>
  </si>
  <si>
    <t>https://drive.google.com/uc?id=1zUWh0-xgj--Xfe54Lmy2wB_NeltuBqYh&amp;export=download&amp;display=/97221696_100120123020CopyofUpdatedMuniCvRFReportingTemplateSubmission3.xlsx_97221696_100120123020CopyofUpdatedMuniCvRFReportingTemplateSubmission3.xlsx</t>
  </si>
  <si>
    <t>076596204</t>
  </si>
  <si>
    <t>VC6000192101</t>
  </si>
  <si>
    <t>20COVIDRELIEFFUND001-VC6000192101</t>
  </si>
  <si>
    <t>Haverhill</t>
  </si>
  <si>
    <t>https://drive.google.com/uc?id=14m05IvyYPO0DQKvhT67tb01kddyFHLqp&amp;export=download&amp;display=/97221696_Haverhill.Muni.Hold.xlsx_97221696_Haverhill.Muni.Hold.xlsx</t>
  </si>
  <si>
    <t>https://drive.google.com/uc?id=1QVa_cksuYNL7kB-G-mXzvLyiECgOZsmW&amp;export=download&amp;display=/97221696_MuniCRFMPReportingTemplate.HaverhillRound293020.submittal.xlsx_97221696_MuniCRFMPReportingTemplate.HaverhillRound293020.submittal.xlsx</t>
  </si>
  <si>
    <t>https://drive.google.com/uc?id=1H-fsxElcQsKi7XXf6QVvNvf3-kk37Fe_&amp;export=download&amp;display=/97221696_Haverhill.1.xlxs.xlsx_97221696_Haverhill.1.xlxs.xlsx</t>
  </si>
  <si>
    <t>364200816</t>
  </si>
  <si>
    <t>VC6000191824</t>
  </si>
  <si>
    <t>21COVIDRELIEFFUND001-VC6000191824</t>
  </si>
  <si>
    <t>Hawley</t>
  </si>
  <si>
    <t>https://drive.google.com/uc?id=1VFJLh7wrs8zauodfc564Olh6vvtpK2iU&amp;export=download&amp;display=/97221696_Hawley.2.xlsx.xlsx_97221696_Hawley.2.xlsx.xlsx</t>
  </si>
  <si>
    <t>https://drive.google.com/uc?id=13hvzOPZnbCLsCQb4glpe8XHLimPGlvOw&amp;export=download&amp;display=/97221696_Hawley.1.xlxs.xlsx_97221696_Hawley.1.xlxs.xlsx</t>
  </si>
  <si>
    <t>008782166</t>
  </si>
  <si>
    <t>VC6000191825</t>
  </si>
  <si>
    <t>20COVIDRELIEFFUND001-VC6000191825</t>
  </si>
  <si>
    <t>Heath</t>
  </si>
  <si>
    <t>https://drive.google.com/uc?id=1v-nZ-SjUih51MpYtJgmiQE4-Btfw5iUR&amp;export=download&amp;display=/97221696_Heath1.xlsx_97221696_Heath1.xlsx</t>
  </si>
  <si>
    <t>https://drive.google.com/uc?id=1amlmuyC162XN1E9RoG_zYDrF3PSZz7Dx&amp;export=download&amp;display=/97221696_Heath20CRFMP20Reporting20Submission202AutoRecovered.xlsx_97221696_Heath20CRFMP20Reporting20Submission202AutoRecovered.xlsx</t>
  </si>
  <si>
    <t>https://drive.google.com/uc?id=1mb0RNIbk8rYAr8lT4QkcWKDb0zPr1cF7&amp;export=download&amp;display=/97221696_HeathCvRFReportingSubmission3.xlsx_97221696_HeathCvRFReportingSubmission3.xlsx</t>
  </si>
  <si>
    <t>Hingham</t>
  </si>
  <si>
    <t>957204175</t>
  </si>
  <si>
    <t>VC6000191828</t>
  </si>
  <si>
    <t>20COVIDRELIEFFUND001-VC6000191828</t>
  </si>
  <si>
    <t>Hinsdale</t>
  </si>
  <si>
    <t>https://drive.google.com/uc?id=12DT1ZJ9j4aqUYiZaLmChL3AfoGkwJjwf&amp;export=download&amp;display=/97221696_Hinsdale.1.xlsx_97221696_Hinsdale.1.xlsx</t>
  </si>
  <si>
    <t>https://drive.google.com/uc?id=1BgBKJJAjFbBUf4EMw3NDVLJqnQGKefU2&amp;export=download&amp;display=/97221696_Hinsdale.2.xlsx_97221696_Hinsdale.2.xlsx</t>
  </si>
  <si>
    <t>https://drive.google.com/uc?id=18N_rgs-AmJ0m6GBcKluJ7KK-WnQelQu2&amp;export=download&amp;display=/97221696_Hinsdale.3.xlsx_97221696_Hinsdale.3.xlsx</t>
  </si>
  <si>
    <t>092188119</t>
  </si>
  <si>
    <t>VC6000191830</t>
  </si>
  <si>
    <t>20COVIDRELIEFFUND001-VC6000191830</t>
  </si>
  <si>
    <t>Holbrook</t>
  </si>
  <si>
    <t>https://drive.google.com/uc?id=1WYEgGmgNL5g4aO_aKogBxKQ9ACymxtdE&amp;export=download&amp;display=/97221696_finalHolbrook.1.xlsx_97221696_finalHolbrook.1.xlsx</t>
  </si>
  <si>
    <t>https://drive.google.com/uc?id=1kMzjfEA4IiR0msA59AfEk4UL4LZkfDUk&amp;export=download&amp;display=/97221696_Holbrook20CRFMP20Reporting20Submission202.xlsx_97221696_Holbrook20CRFMP20Reporting20Submission202.xlsx</t>
  </si>
  <si>
    <t>https://drive.google.com/uc?id=1dLbGF2a6Yu8UCgW0Ib6RPb5yJzXpmDdI&amp;export=download&amp;display=/97221696_OcttoDec20MuniCvRFReportingTemplateSubmission3.xlsx_97221696_OcttoDec20MuniCvRFReportingTemplateSubmission3.xlsx</t>
  </si>
  <si>
    <t>069920908</t>
  </si>
  <si>
    <t>VC6000191831</t>
  </si>
  <si>
    <t>21COVIDRELIEFFUND002-VC6000191831</t>
  </si>
  <si>
    <t>Holden</t>
  </si>
  <si>
    <t>https://drive.google.com/uc?id=1yWz5pu9O1m9jiTr4HTi3u5Fs2-M4Qwyt&amp;export=download&amp;display=/97221696_HoldenCRFMPReportingSubmission1.xlsx_97221696_HoldenCRFMPReportingSubmission1.xlsx</t>
  </si>
  <si>
    <t>Did not attach</t>
  </si>
  <si>
    <t>052527900</t>
  </si>
  <si>
    <t>VC6000191833</t>
  </si>
  <si>
    <t>20COVIDRELIEFFUND001-VC6000191833</t>
  </si>
  <si>
    <t>Holland</t>
  </si>
  <si>
    <t>https://drive.google.com/uc?id=1vxByd4jY0ijKBGe3FnvowWza4rsqBwcl&amp;export=download&amp;display=/97221696_Holland.1MuniCRFMPReporting.xlsx_97221696_Holland.1MuniCRFMPReporting.xlsx</t>
  </si>
  <si>
    <t>https://drive.google.com/uc?id=1y9065ZBBAhsX7llWCpkDckrc5T5OcE9p&amp;export=download&amp;display=/97221696_Holland.Round2.xlsx_97221696_Holland.Round2.xlsx</t>
  </si>
  <si>
    <t>https://drive.google.com/uc?id=12qSX7_58FHfcdL9epd0tkPsDqX7Hfblc&amp;export=download&amp;display=/97221696_Holland.3.xlsx_97221696_Holland.3.xlsx</t>
  </si>
  <si>
    <t>959820267</t>
  </si>
  <si>
    <t>VC6000191834</t>
  </si>
  <si>
    <t>20COVIDRELIEFFUND001-VC6000191834</t>
  </si>
  <si>
    <t>Holliston</t>
  </si>
  <si>
    <t>https://drive.google.com/uc?id=17MqSmkLXnw4jsyXGuEpmiZNtMdKnRKmE&amp;export=download&amp;display=/97221696_Holliston.1.xlsx_97221696_Holliston.1.xlsx</t>
  </si>
  <si>
    <t>https://drive.google.com/uc?id=1SgGd1NNmiZhK8I2qiyptlOKVJxi19MHZ&amp;export=download&amp;display=/97221696_Holliston.2.xlsx_97221696_Holliston.2.xlsx</t>
  </si>
  <si>
    <t>https://drive.google.com/uc?id=1kNemuT2IASD65MPDkBntWmLHbcQ5qbaq&amp;export=download&amp;display=/97221696_holliston.3.xlsx_97221696_holliston.3.xlsx</t>
  </si>
  <si>
    <t>066981572</t>
  </si>
  <si>
    <t>VC6000192102</t>
  </si>
  <si>
    <t>20COVIDRELIEFFUND001-VC6000192102</t>
  </si>
  <si>
    <t>Holyoke</t>
  </si>
  <si>
    <t>https://drive.google.com/uc?id=1vJ4MKhAYOpQFbZ4TOZfgFytEYIvoMlHQ&amp;export=download&amp;display=/97221696_Holyoke.1.xlsx_97221696_Holyoke.1.xlsx</t>
  </si>
  <si>
    <t>https://drive.google.com/uc?id=1APzQvIpbkTCrmPdJZw2ourKDHr-xy5Nk&amp;export=download&amp;display=/97221696_Holyoke.2.xlsx_97221696_Holyoke.2.xlsx</t>
  </si>
  <si>
    <t>https://drive.google.com/uc?id=1tPLrQ4S8LGMT5keIaPkqxnS5QCt-rhCp&amp;export=download&amp;display=/97221696_Holyoke.3.xlsx_97221696_Holyoke.3.xlsx</t>
  </si>
  <si>
    <t>151063112</t>
  </si>
  <si>
    <t>VC6000191835</t>
  </si>
  <si>
    <t>20COVIDRELIEFFUND001-VC6000191835</t>
  </si>
  <si>
    <t>Hopedale</t>
  </si>
  <si>
    <t>https://drive.google.com/uc?id=1H5-DiZhTLotWTMzgZZD6SaOgU25L6J8g&amp;export=download&amp;display=/97221696_Hopedale.1.xlsx_97221696_Hopedale.1.xlsx</t>
  </si>
  <si>
    <t>https://drive.google.com/uc?id=1yN9OsnZ6hX1r5NMzCynNyhEOS7fLvmu9&amp;export=download&amp;display=/97221696_Hopedale.2Sept3020202.xlsx_97221696_Hopedale.2Sept3020202.xlsx</t>
  </si>
  <si>
    <t>https://drive.google.com/uc?id=1S_J2LR9YJH-WDjU1KHFBCPx90l7sDthW&amp;export=download&amp;display=/97221696_Hopedale.3.xlsx_97221696_Hopedale.3.xlsx</t>
  </si>
  <si>
    <t>138059907</t>
  </si>
  <si>
    <t>VC6000191836</t>
  </si>
  <si>
    <t>20COVIDRELIEFFUND001-VC6000191836</t>
  </si>
  <si>
    <t>Hopkinton</t>
  </si>
  <si>
    <t>https://drive.google.com/uc?id=1hXLNhH0JNLBZGSalRcLLnsnTwGNFixan&amp;export=download&amp;display=/97221696_Hopkinton.1.xlsx_97221696_Hopkinton.1.xlsx</t>
  </si>
  <si>
    <t>https://drive.google.com/uc?id=1LmKfoV0FXIG4KqAj7JGjwGNG0wr4BySl&amp;export=download&amp;display=/97221696_Hopkinton.2.xlsx_97221696_Hopkinton.2.xlsx</t>
  </si>
  <si>
    <t>https://drive.google.com/uc?id=17gnJIoYd5QO4_2TivsvF1EjBCSeHczdK&amp;export=download&amp;display=/97221696_Hopkinton.3.xlsx_97221696_Hopkinton.3.xlsx</t>
  </si>
  <si>
    <t>012083890</t>
  </si>
  <si>
    <t>VC6000191837</t>
  </si>
  <si>
    <t>20COVIDRELIEFFUND001-VC6000191837</t>
  </si>
  <si>
    <t>Hubbardston</t>
  </si>
  <si>
    <t>https://drive.google.com/uc?id=1bbiVgdvprNHJIyt6HiTiAJn-qQrqNl6i&amp;export=download&amp;display=/97221696_municrfmpreportingtemplate_01.xlsx_97221696_municrfmpreportingtemplate_01.xlsx</t>
  </si>
  <si>
    <t>https://drive.google.com/uc?id=1ZX_k2hhaFRTU25p61HuEVYaOUEGbj61m&amp;export=download&amp;display=/97221696_HubbardstonCRFMPReportingSubmission2July2020.xlsx_97221696_HubbardstonCRFMPReportingSubmission2July2020.xlsx</t>
  </si>
  <si>
    <t>https://drive.google.com/uc?id=1p_olKcMnaUJrorDwHmd8JF_vqq6UMcve&amp;export=download&amp;display=/97221696_Hubbardston.3.xlsx_97221696_Hubbardston.3.xlsx</t>
  </si>
  <si>
    <t>Moved 149129.59 from vendor code Dec/Jan report to July report</t>
  </si>
  <si>
    <t>073810756</t>
  </si>
  <si>
    <t>VC6000191839</t>
  </si>
  <si>
    <t>20COVIDRELIEFFUND001-VC6000191839</t>
  </si>
  <si>
    <t>Hudson</t>
  </si>
  <si>
    <t>Hull</t>
  </si>
  <si>
    <t>015232860</t>
  </si>
  <si>
    <t>VC6000191841</t>
  </si>
  <si>
    <t>20COVIDRELIEFFUND001-VC6000191841</t>
  </si>
  <si>
    <t>Huntington</t>
  </si>
  <si>
    <t>https://drive.google.com/uc?id=1XP1bLh2jDjjs03-qFtBeAF1l-pSjXcG3&amp;export=download&amp;display=/97221696_huntington.1.xlsx_97221696_huntington.1.xlsx</t>
  </si>
  <si>
    <t>https://drive.google.com/uc?id=1XAf2SoQKDQxGxFTehFKL-VgSi9Op5rFm&amp;export=download&amp;display=/97221696_huntington.2.xlsx_97221696_huntington.2.xlsx</t>
  </si>
  <si>
    <t>https://drive.google.com/uc?id=1JXI7vogrpVDAQGHoCCC1MqpXaB-Yr7dB&amp;export=download&amp;display=/97221696_huntington.3.xlsx_97221696_huntington.3.xlsx</t>
  </si>
  <si>
    <t>030828420</t>
  </si>
  <si>
    <t>VC6000191843</t>
  </si>
  <si>
    <t>20COVIDRELIEFFUND001-VC6000191843</t>
  </si>
  <si>
    <t>Ipswich</t>
  </si>
  <si>
    <t>https://drive.google.com/uc?id=1gLtfk6kT7SQ4y-YduwC7PLevY9WH4teA&amp;export=download&amp;display=/97221696_IpswichCARESAuditMarch1June302020.xlsx_97221696_IpswichCARESAuditMarch1June302020.xlsx</t>
  </si>
  <si>
    <t>https://drive.google.com/uc?id=1QxNCQ5IlKZnaWDBquaSzQ5rd7M21Tqeq&amp;export=download&amp;display=/97221696_IpswichCARESAuditJuly12020thruSeptember302020Revised111720.xlsx_97221696_IpswichCARESAuditJuly12020thruSeptember302020Revised111720.xlsx</t>
  </si>
  <si>
    <t>https://drive.google.com/uc?id=1SQk7CUUDPrz0GK3aEoP1EN3SDVieC_MT&amp;export=download&amp;display=/97221696_IpswichCARESAuditOctober12020thruDecember312020.xlsx_97221696_IpswichCARESAuditOctober12020thruDecember312020.xlsx</t>
  </si>
  <si>
    <t>Economic Support EC issue - fix in July report</t>
  </si>
  <si>
    <t>Kingston</t>
  </si>
  <si>
    <t>Lakeville</t>
  </si>
  <si>
    <t>081575383</t>
  </si>
  <si>
    <t>VC6000191847</t>
  </si>
  <si>
    <t>21COVIDRELIEFFUND002-VC6000191847</t>
  </si>
  <si>
    <t>Lancaster</t>
  </si>
  <si>
    <t>https://drive.google.com/uc?id=163enN_ANqvLBaYwxUuoNqWIVcjdkigxf&amp;export=download&amp;display=/97221696_LancasterJulythruSept.2.xlsx_97221696_LancasterJulythruSept.2.xlsx</t>
  </si>
  <si>
    <t>https://drive.google.com/uc?id=1TjFZFsilB0aF5WBqrG0alXuRjowAWJ2S&amp;export=download&amp;display=/97221696_LancasterOcttoDecSubmission3.xlsx_97221696_LancasterOcttoDecSubmission3.xlsx</t>
  </si>
  <si>
    <t>828886957</t>
  </si>
  <si>
    <t>VC6000191848</t>
  </si>
  <si>
    <t>20COVIDRELIEFFUND001-VC6000191848</t>
  </si>
  <si>
    <t>Lanesborough</t>
  </si>
  <si>
    <t>https://drive.google.com/uc?id=177ym2beb4l6EMgkRQjhPGzgcIZMpIhWJ&amp;export=download&amp;display=/97221696_Lanesborough.12.xlsx_97221696_Lanesborough.12.xlsx</t>
  </si>
  <si>
    <t>141414834</t>
  </si>
  <si>
    <t>VC6000192104</t>
  </si>
  <si>
    <t>21COVIDRELIEFFUND002-VC6000192104</t>
  </si>
  <si>
    <t>Lawrence</t>
  </si>
  <si>
    <t>https://drive.google.com/uc?id=1pTjD3rSOEnro67EkHqYf3IelYMTLoMmS&amp;export=download&amp;display=/97221696_Lawrence.2.xlsx_97221696_Lawrence.2.xlsx</t>
  </si>
  <si>
    <t>https://drive.google.com/uc?id=1cNQT4HwYMRQwWuLu3HhFHU4SHP9rbpPw&amp;export=download&amp;display=/97221696_Lawrence.3.xlsx_97221696_Lawrence.3.xlsx</t>
  </si>
  <si>
    <t>106622970</t>
  </si>
  <si>
    <t>VC6000191850</t>
  </si>
  <si>
    <t>20COVIDRELIEFFUND001-VC6000191850</t>
  </si>
  <si>
    <t>Lee</t>
  </si>
  <si>
    <t>https://drive.google.com/uc?id=1n463IgqOVVmInkYiYcaFpv-eSke4yqBU&amp;export=download&amp;display=/97221696_Lee.1.xlsx_97221696_Lee.1.xlsx</t>
  </si>
  <si>
    <t>https://drive.google.com/uc?id=1vy6rVDzRc6Ckes7OM8MRv9mBwEWrCc8p&amp;export=download&amp;display=/97221696_Lee.2.xlsx_97221696_Lee.2.xlsx</t>
  </si>
  <si>
    <t>https://drive.google.com/uc?id=1-1EEOlWO6gJXZjZKH0x-ruBKAAO_0Unb&amp;export=download&amp;display=/97221696_Lee.3.xlsx_97221696_Lee.3.xlsx</t>
  </si>
  <si>
    <t>100031970</t>
  </si>
  <si>
    <t>VC6000191851</t>
  </si>
  <si>
    <t>20COVIDRELIEFFUND001-VC6000191851</t>
  </si>
  <si>
    <t>Leicester</t>
  </si>
  <si>
    <t>https://drive.google.com/uc?id=1pJ6SRbuYjqxjOkag9H2R4wHMMGvgKfcE&amp;export=download&amp;display=/97221696_LeicesterFY20CARESActReport.xlsx_97221696_LeicesterFY20CARESActReport.xlsx</t>
  </si>
  <si>
    <t>https://drive.google.com/uc?id=1OuTK0qITXtCj7TvtVi_K3BSb14Bn4teL&amp;export=download&amp;display=/97221696_LeicesterRound2CaresActReport.xlsx_97221696_LeicesterRound2CaresActReport.xlsx</t>
  </si>
  <si>
    <t>https://drive.google.com/uc?id=15Iiq1zX4CnMhsHsRk9x3xIu1gYj0s-A9&amp;export=download&amp;display=/97221696_Leicester.3.xlsx_97221696_Leicester.3.xlsx</t>
  </si>
  <si>
    <t>037376423</t>
  </si>
  <si>
    <t>VC6000191853</t>
  </si>
  <si>
    <t>20COVIDRELIEFFUND001-VC6000191853</t>
  </si>
  <si>
    <t>Lenox</t>
  </si>
  <si>
    <t>https://drive.google.com/uc?id=1SimJfnpRDMqKEHsLUWYY8gpUes5hrM5p&amp;export=download&amp;display=/97221696_Lenox.1.xlsx_97221696_Lenox.1.xlsx; https://drive.google.com/uc?id=1urdOffEtKtJaffSr5-HOVbfq97ru2ENg&amp;export=download&amp;display=/97221696_Lenox.2.xlsx_97221696_Lenox.2.xlsx</t>
  </si>
  <si>
    <t>https://drive.google.com/uc?id=1-d8DbymLKhIkj3AvPCcsAzGuz3fch_5S&amp;export=download&amp;display=/97221696_Lenox.2.xlsx_97221696_Lenox.2.xlsx</t>
  </si>
  <si>
    <t>https://drive.google.com/uc?id=1LkjG1leuxBfkeQBrlbQ4BceI957BtwPG&amp;export=download&amp;display=/97221696_Lenox.3.xlsx_97221696_Lenox.3.xlsx</t>
  </si>
  <si>
    <t>075364216</t>
  </si>
  <si>
    <t>VC6000192105</t>
  </si>
  <si>
    <t>20COVIDRELIEFFUND001-VC6000192105</t>
  </si>
  <si>
    <t>Leominster</t>
  </si>
  <si>
    <t>https://drive.google.com/uc?id=1KvRyZ9CTmkFkSwpZM4uSVvSyCIj9mKzF&amp;export=download&amp;display=/97221696_Leominster.1.xlsx_97221696_Leominster.1.xlsx</t>
  </si>
  <si>
    <t>https://drive.google.com/uc?id=1-JpwH7HC99M8YOa2n09TO4ErZUdVBQQU&amp;export=download&amp;display=/97221696_leominster.2.xlsx_97221696_leominster.2.xlsx</t>
  </si>
  <si>
    <t>https://drive.google.com/uc?id=1xwrAJdocUxtKjnJmgcd4Qkm3ztCE4gOU&amp;export=download&amp;display=/97221696_Leominsterr.1.xlsx_97221696_Leominsterr.1.xlsx</t>
  </si>
  <si>
    <t>145247438</t>
  </si>
  <si>
    <t>VC6000191854</t>
  </si>
  <si>
    <t>20COVIDRELIEFFUND001-VC6000191854</t>
  </si>
  <si>
    <t>Leverett</t>
  </si>
  <si>
    <t>https://drive.google.com/uc?id=1QoBWNbD_bFSunMLCnzo3OLkZ-oysVLet&amp;export=download&amp;display=/97221696_leverett.1.xlsx_97221696_leverett.1.xlsx</t>
  </si>
  <si>
    <t>https://drive.google.com/uc?id=15Aisv1IqaOBwQV8NrwpQartXYGhML54L&amp;export=download&amp;display=/97221696_leverett.2.xls.xlsx_97221696_leverett.2.xls.xlsx</t>
  </si>
  <si>
    <t>https://drive.google.com/uc?id=1Wpjs38MHW8F0jUwIdXYTA49V1OKP6_c5&amp;export=download&amp;display=/97221696_leverett.3.xlsx_97221696_leverett.3.xlsx</t>
  </si>
  <si>
    <t>137979027</t>
  </si>
  <si>
    <t>VC6000191855</t>
  </si>
  <si>
    <t>21COVIDRELIEFFUND002-VC6000191855</t>
  </si>
  <si>
    <t>Lexington</t>
  </si>
  <si>
    <t>https://drive.google.com/uc?id=1MhU0bq5pE9WNpN-Z2ymcCHMxpU_c-GNd&amp;export=download&amp;display=/97221696_Lexington.2.xlsx_97221696_Lexington.2.xlsx</t>
  </si>
  <si>
    <t>https://drive.google.com/uc?id=1_9GjBkZqQf6yeFg38bRh2iUyoJVuwWxn&amp;export=download&amp;display=/97221696_Lexington.3.xlsx_97221696_Lexington.3.xlsx</t>
  </si>
  <si>
    <t>049364516</t>
  </si>
  <si>
    <t>VC6000191857</t>
  </si>
  <si>
    <t>20COVIDRELIEFFUND001-VC6000191857</t>
  </si>
  <si>
    <t>Leyden</t>
  </si>
  <si>
    <t>https://drive.google.com/uc?id=1t2vS5hW0j8rL9iAKuHVtauES-3GdEaCz&amp;export=download&amp;display=/97221696_Leyden.1.xlsx_97221696_Leyden.1.xlsx</t>
  </si>
  <si>
    <t>https://drive.google.com/uc?id=13eACmXAtU1XmEklOvlIVEk69k1Id6Ixi&amp;export=download&amp;display=/97221696_712093020Leyden20CRFMP20Reporting20Submission202.xlsx_97221696_712093020Leyden20CRFMP20Reporting20Submission202.xlsx</t>
  </si>
  <si>
    <t>https://drive.google.com/uc?id=1eSMm4LETc4ArnqZfjslDBZJblYf8wTSO&amp;export=download&amp;display=/97221696_Leyden.3.xlsx_97221696_Leyden.3.xlsx</t>
  </si>
  <si>
    <t>076599901</t>
  </si>
  <si>
    <t>VC6000191858</t>
  </si>
  <si>
    <t>21COVIDRELIEFFUND002-VC6000191858</t>
  </si>
  <si>
    <t>Lincoln</t>
  </si>
  <si>
    <t>https://drive.google.com/uc?id=1kmDDil0yjqnHUikC9e_TmUlo_zM72tAn&amp;export=download&amp;display=/97221696_Lincoln.2.xlsx_97221696_Lincoln.2.xlsx</t>
  </si>
  <si>
    <t>https://drive.google.com/uc?id=1myaQgx_TOcP4ZYu5ctHZUPPxUBC-pmwo&amp;export=download&amp;display=/97221696_MuniCvRFReportingTemplateSubmission3.final.xlsx_97221696_MuniCvRFReportingTemplateSubmission3.final.xlsx</t>
  </si>
  <si>
    <t>081578098</t>
  </si>
  <si>
    <t>VC6000191859</t>
  </si>
  <si>
    <t>20COVIDRELIEFFUND001-VC6000191859</t>
  </si>
  <si>
    <t>Littleton</t>
  </si>
  <si>
    <t>https://drive.google.com/uc?id=1GRkAnClbNCUniHbMKW8wLGwW1S7Xodvq&amp;export=download&amp;display=/97221696_Littleton.1.xlsx_97221696_Littleton.1.xlsx</t>
  </si>
  <si>
    <t>https://drive.google.com/uc?id=1XUmyixxLo38JDpJezBdOy2MON5xYelTY&amp;export=download&amp;display=/97221696_Littleton.2.xlsx_97221696_Littleton.2.xlsx</t>
  </si>
  <si>
    <t>https://drive.google.com/uc?id=1pfF8KemeTyqXYMYGWFQBfcHxqxzvfV_C&amp;export=download&amp;display=/97221696_Littleton.3.xlsx_97221696_Littleton.3.xlsx</t>
  </si>
  <si>
    <t>066980053</t>
  </si>
  <si>
    <t>VC6000191861</t>
  </si>
  <si>
    <t>20COVIDRELIEFFUND001-VC6000191861</t>
  </si>
  <si>
    <t>Longmeadow</t>
  </si>
  <si>
    <t>https://drive.google.com/uc?id=18FaUwbVuJUSdqEWcxyZkBsEVpDcK2aO8&amp;export=download&amp;display=/97221696_longmeadow.1xlsx.xlsx_97221696_longmeadow.1xlsx.xlsx; https://drive.google.com/uc?id=13OJjU3J_6SLUOelIRXOyuveWVecgvL_o&amp;export=download&amp;display=/97221696_Longmeadow.1.xlsx.xlsx_97221696_Longmeadow.1.xlsx.xlsx</t>
  </si>
  <si>
    <t>https://drive.google.com/uc?id=1Jh2kurfQjYuFnw_vfzI_Z2DLmkNrqNFH&amp;export=download&amp;display=/97221696_longmeadow.2.xlsx.xlsx_97221696_longmeadow.2.xlsx.xlsx</t>
  </si>
  <si>
    <t>https://drive.google.com/uc?id=1m1x8konHGS0oF-Net9jxgiGaY7Fgi5F7&amp;export=download&amp;display=/97221696_Longmeadow.3.xlsx.xlsx_97221696_Longmeadow.3.xlsx.xlsx</t>
  </si>
  <si>
    <t>Missing $407 FEMA back out from previous report</t>
  </si>
  <si>
    <t>079521928</t>
  </si>
  <si>
    <t>VC6000192108</t>
  </si>
  <si>
    <t>21COVIDRELIEFFUND002-VC6000192108</t>
  </si>
  <si>
    <t>Lowell</t>
  </si>
  <si>
    <t>https://drive.google.com/uc?id=160brRR3s8Y_aaQxf0TOOFNddYSDwYlqY&amp;export=download&amp;display=/97221696_Lowell.2.xlsx_97221696_Lowell.2.xlsx</t>
  </si>
  <si>
    <t>https://drive.google.com/uc?id=1lt-K7SQZ0jn_PnQn1yQ24xMmxWuKwSgk&amp;export=download&amp;display=/97221696_Lowell.3.xlsx_97221696_Lowell.3.xlsx</t>
  </si>
  <si>
    <t>066982414</t>
  </si>
  <si>
    <t>VC6000191862</t>
  </si>
  <si>
    <t>20COVIDRELIEFFUND001-VC6000191862</t>
  </si>
  <si>
    <t>Ludlow</t>
  </si>
  <si>
    <t>https://drive.google.com/uc?id=16ntrrY_H4aztrikEzADx3rvz3K01teyB&amp;export=download&amp;display=/97221696_Ludlow.1.xlsx_97221696_Ludlow.1.xlsx</t>
  </si>
  <si>
    <t>https://drive.google.com/uc?id=13byoMcCL2M9WAqQeG04Ns5NE4evSiqhQ&amp;export=download&amp;display=/97221696_LudlowFY21Q1.2.xlsx_97221696_LudlowFY21Q1.2.xlsx</t>
  </si>
  <si>
    <t>049764301</t>
  </si>
  <si>
    <t>VC6000191863</t>
  </si>
  <si>
    <t>20COVIDRELIEFFUND001-VC6000191863</t>
  </si>
  <si>
    <t>Lunenburg</t>
  </si>
  <si>
    <t>https://drive.google.com/uc?id=1_sPU6Wx2_4J1qSRQTFsXwAzwB7arSW4X&amp;export=download&amp;display=/97221696_Lunenburg.1.xlsx_97221696_Lunenburg.1.xlsx</t>
  </si>
  <si>
    <t>https://drive.google.com/uc?id=1AQAYuGZhC5OwIxX3omscdShbg9Rb5FHS&amp;export=download&amp;display=/97221696_Lunenburg.2.xlsx_97221696_Lunenburg.2.xlsx</t>
  </si>
  <si>
    <t>https://drive.google.com/uc?id=1XG28CQ_P4KJXD0j1iXOXfNnwollssO_o&amp;export=download&amp;display=/97221696_Lunenburg.3.xlsx_97221696_Lunenburg.3.xlsx</t>
  </si>
  <si>
    <t>079525606</t>
  </si>
  <si>
    <t>VC6000192109</t>
  </si>
  <si>
    <t>20COVIDRELIEFFUND001-VC6000192109</t>
  </si>
  <si>
    <t>Lynn</t>
  </si>
  <si>
    <t>https://drive.google.com/uc?id=1W2N3E9hLjlfmC4apBqRUchTR6YXmL3tK&amp;export=download&amp;display=/97221696_City0fLynn.1.xls.xlsx_97221696_City0fLynn.1.xls.xlsx</t>
  </si>
  <si>
    <t>https://drive.google.com/uc?id=14xCToGbZkxfys8cBpu09-l891WURXG4T&amp;export=download&amp;display=/97221696_Lynn2.xlxs.xlsx_97221696_Lynn2.xlxs.xlsx</t>
  </si>
  <si>
    <t>https://drive.google.com/uc?id=1ea-0esMdH_Dssvjazhw7WslE6VZsFx5o&amp;export=download&amp;display=/97221696_Lynn.3.xlxs.xlsx_97221696_Lynn.3.xlxs.xlsx</t>
  </si>
  <si>
    <t>603948266</t>
  </si>
  <si>
    <t>VC6000191865</t>
  </si>
  <si>
    <t>20COVIDRELIEFFUND001-VC6000191865</t>
  </si>
  <si>
    <t>Lynnfield</t>
  </si>
  <si>
    <t>https://drive.google.com/uc?id=1ILS1hUMn3Y9Dbdlh6DASKRfh-L6-v4U9&amp;export=download&amp;display=/97221696_Unlocked_MuniCRFMPReportingTemplate.xlsx_97221696_Unlocked_MuniCRFMPReportingTemplate.xlsx</t>
  </si>
  <si>
    <t>https://drive.google.com/uc?id=1U9hhpY9uMAgpWiTNhSJgI4fdtM44U1C4&amp;export=download&amp;display=/97221696_Lynnfield.2.xlsx_97221696_Lynnfield.2.xlsx</t>
  </si>
  <si>
    <t>https://drive.google.com/uc?id=1w5k4MSj1N9b30CYmVys0k6V_RYETNMfX&amp;export=download&amp;display=/97221696_Lynnfield.3.xlsx_97221696_Lynnfield.3.xlsx</t>
  </si>
  <si>
    <t>Round 3 report overwrites data from old reports</t>
  </si>
  <si>
    <t>100032101</t>
  </si>
  <si>
    <t>VC6000192110</t>
  </si>
  <si>
    <t>20COVIDRELIEFFUND001-VC6000192110</t>
  </si>
  <si>
    <t>Malden</t>
  </si>
  <si>
    <t>https://drive.google.com/uc?id=1BvUnEvCKylcCP1a_gWcZqW1CbXkYDXb-&amp;export=download&amp;display=/97221696_Malden.1.xlsx_97221696_Malden.1.xlsx</t>
  </si>
  <si>
    <t>https://drive.google.com/uc?id=19h-180azxKUtSryEJPK2NoEG7OwweMl9&amp;export=download&amp;display=/97221696_Malden.2.xlsx_97221696_Malden.2.xlsx</t>
  </si>
  <si>
    <t>https://drive.google.com/uc?id=1hYDGPAGehcMB-Z4v6pO135hXjG4uFRiU&amp;export=download&amp;display=/97221696_Malden.3.xlsx_97221696_Malden.3.xlsx</t>
  </si>
  <si>
    <t>083388975</t>
  </si>
  <si>
    <t>VC6000191866</t>
  </si>
  <si>
    <t>20COVIDRELIEFFUND001-VC6000191866</t>
  </si>
  <si>
    <t>Manchester by the Sea</t>
  </si>
  <si>
    <t>https://drive.google.com/uc?id=1-asynT5lUd2WPesYBLpVEHGvCRHoUW_d&amp;export=download&amp;display=/97221696_ManchesterbytheSea.1.xslx.xlsx_97221696_ManchesterbytheSea.1.xslx.xlsx</t>
  </si>
  <si>
    <t>https://drive.google.com/uc?id=10tnH4hKfA7-GWEhNqm5y9USrwhqbz7Ch&amp;export=download&amp;display=/97221696_ManchesterByTheSea.1.xlsx_97221696_ManchesterByTheSea.1.xlsx</t>
  </si>
  <si>
    <t>https://drive.google.com/uc?id=15ckyVoNQaghZlFrKx4OYwrmvmVgH0Y4O&amp;export=download&amp;display=/97221696_ManchesterbytheSea.1.xlsx.xlsx_97221696_ManchesterbytheSea.1.xlsx.xlsx</t>
  </si>
  <si>
    <t>100032127</t>
  </si>
  <si>
    <t>VC6000191867</t>
  </si>
  <si>
    <t>20COVIDRELIEFFUND001-VC6000191867</t>
  </si>
  <si>
    <t>Mansfield</t>
  </si>
  <si>
    <t>https://s3.amazonaws.com/files.formstack.com/uploads/4015411/97221696/659118121/97221696_mansfield.1.xlsx</t>
  </si>
  <si>
    <t>https://drive.google.com/uc?id=1g8g6fg5xUAHV4KHD4Ya61ravsMsZOC_Y&amp;export=download&amp;display=/97221696_Mansfield.2.xlsx_97221696_Mansfield.2.xlsx</t>
  </si>
  <si>
    <t>https://drive.google.com/uc?id=1_bXVHK-5E9nFoUdFfFf7Z2zJrcNcPLGM&amp;export=download&amp;display=/97221696_Mansfield.3.xlsx_97221696_Mansfield.3.xlsx</t>
  </si>
  <si>
    <t>073821159</t>
  </si>
  <si>
    <t>VC6000191868</t>
  </si>
  <si>
    <t>20COVIDRELIEFFUND001-VC6000191868</t>
  </si>
  <si>
    <t>Marblehead</t>
  </si>
  <si>
    <t>https://drive.google.com/uc?id=1eEuAIXJJ1lvPhWY_dSGq6p9Lh6g4OZxU&amp;export=download&amp;display=/97221696_Marblehead.1.xlsx_97221696_Marblehead.1.xlsx</t>
  </si>
  <si>
    <t>https://drive.google.com/uc?id=1Ewdk9wRvM6JrR1TCBirPCXUq7dOu_f17&amp;export=download&amp;display=/97221696_Marblehead.2.xlsx_97221696_Marblehead.2.xlsx</t>
  </si>
  <si>
    <t>Marion</t>
  </si>
  <si>
    <t>045633484</t>
  </si>
  <si>
    <t>VC6000192112</t>
  </si>
  <si>
    <t>20COVIDRELIEFFUND001-VC6000192112</t>
  </si>
  <si>
    <t>Marlborough</t>
  </si>
  <si>
    <t>https://drive.google.com/uc?id=1NfH53j4OCnfIUDBTvHau2_wzbFpJr7fP&amp;export=download&amp;display=/97221696_Marlborough.1.xlsx.xlsx_97221696_Marlborough.1.xlsx.xlsx</t>
  </si>
  <si>
    <t>https://drive.google.com/uc?id=1wdT4Z1UqcQs-2IARThqI8EHdOlXdiIyi&amp;export=download&amp;display=/97221696_Marlborough.2.xlsx_97221696_Marlborough.2.xlsx</t>
  </si>
  <si>
    <t>https://drive.google.com/uc?id=14uS-nSUsZB2hJ9bnVV8Cfk07qD9RlObs&amp;export=download&amp;display=/97221696_Marlborough.3.xlsx_97221696_Marlborough.3.xlsx</t>
  </si>
  <si>
    <t>Marshfield</t>
  </si>
  <si>
    <t>079514840</t>
  </si>
  <si>
    <t>VC6000191871</t>
  </si>
  <si>
    <t>20COVIDRELIEFFUND001-VC6000191871</t>
  </si>
  <si>
    <t>Mashpee</t>
  </si>
  <si>
    <t>https://drive.google.com/uc?id=1bjR9WYIz2xfLuLss3P86OKeI_tzTWXeF&amp;export=download&amp;display=/97221696_Mashpee.1.xlsx_97221696_Mashpee.1.xlsx</t>
  </si>
  <si>
    <t>https://drive.google.com/uc?id=18wnuUluQTxp98iW4qroATW1e5HxpKEZF&amp;export=download&amp;display=/97221696_Mashpee2.xlsx_97221696_Mashpee2.xlsx</t>
  </si>
  <si>
    <t>https://drive.google.com/uc?id=1KOLUJYS18YBHTqEs_ZtS8YsBaZ7SDEPo&amp;export=download&amp;display=/97221696_Mashpee.3.xlsx_97221696_Mashpee.3.xlsx</t>
  </si>
  <si>
    <t>Mattapoisett</t>
  </si>
  <si>
    <t>097439434</t>
  </si>
  <si>
    <t>VC6000191874</t>
  </si>
  <si>
    <t>20COVIDRELIEFFUND001-VC6000191874</t>
  </si>
  <si>
    <t>Maynard</t>
  </si>
  <si>
    <t>https://drive.google.com/uc?id=1xzEST89RFXiItNVPpG80KVqEIEhln1Nk&amp;export=download&amp;display=/97221696_Maynard.1.xlsx.xlsx_97221696_Maynard.1.xlsx.xlsx</t>
  </si>
  <si>
    <t>https://drive.google.com/uc?id=1w7BHXTzIodnQP_lYWbYDkgtBG-TRUNoG&amp;export=download&amp;display=/97221696_MaynardSecondReport1162020.xlsx_97221696_MaynardSecondReport1162020.xlsx</t>
  </si>
  <si>
    <t>https://drive.google.com/uc?id=1nZe4Z6dbiOA0uSG_P21Ao-KkG2VRnLhg&amp;export=download&amp;display=/97221696_CopyofMuniCvRFReportingTemplateSubmission3Maynard.xlsx_97221696_CopyofMuniCvRFReportingTemplateSubmission3Maynard.xlsx</t>
  </si>
  <si>
    <t>073798068</t>
  </si>
  <si>
    <t>VC6000191875</t>
  </si>
  <si>
    <t>20COVIDRELIEFFUND001-VC6000191875</t>
  </si>
  <si>
    <t>Medfield</t>
  </si>
  <si>
    <t>https://drive.google.com/uc?id=1KwvXimKU6rZQNmlV73xhGiqgXKFr1d61&amp;export=download&amp;display=/97221696_Medfield1.xlsx_97221696_Medfield1.xlsx</t>
  </si>
  <si>
    <t>https://drive.google.com/uc?id=1bqURFMReI_bbqahQO7fY7OTGRNt6Cica&amp;export=download&amp;display=/97221696_Medfield.2..xlsx_97221696_Medfield.2..xlsx</t>
  </si>
  <si>
    <t>https://drive.google.com/uc?id=1Fk4x_G6daC-45vOZRjbGNfMKjgCt5LjS&amp;export=download&amp;display=/97221696_Medfield.3.xlsx_97221696_Medfield.3.xlsx</t>
  </si>
  <si>
    <t>076617547</t>
  </si>
  <si>
    <t>VC6000192114</t>
  </si>
  <si>
    <t>20COVIDRELIEFFUND001-VC6000192114</t>
  </si>
  <si>
    <t>Medford</t>
  </si>
  <si>
    <t>https://drive.google.com/uc?id=1bjoAO3fVUFRIsVURp0k0ChsCVLEkrPTG&amp;export=download&amp;display=/97221696_Medford.1.xlsx_97221696_Medford.1.xlsx</t>
  </si>
  <si>
    <t>https://drive.google.com/uc?id=105FbqKn82RCKPT9VLQH67qcKiCq0bC9W&amp;export=download&amp;display=/97221696_Medford.2.xlsx_97221696_Medford.2.xlsx</t>
  </si>
  <si>
    <t>https://drive.google.com/uc?id=14CPU6h4FINFGbAWi0tuaHbRwXFy6myR0&amp;export=download&amp;display=/97221696_Medford.3.xlsx_97221696_Medford.3.xlsx</t>
  </si>
  <si>
    <t>071721393</t>
  </si>
  <si>
    <t>VC6000191877</t>
  </si>
  <si>
    <t>21COVIDRELIEFFUND001-VC6000191877</t>
  </si>
  <si>
    <t>Medway</t>
  </si>
  <si>
    <t>https://drive.google.com/uc?id=1TaojtbOSDqklg5c5-RgEGnay4t19V7ZF&amp;export=download&amp;display=/97221696_Medway.2.xlsx_97221696_Medway.2.xlsx</t>
  </si>
  <si>
    <t>https://drive.google.com/uc?id=1pUpgi0XD_YmSDsCLNvOeTkMG7RcARR8s&amp;export=download&amp;display=/97221696_Medway.3.xlsx_97221696_Medway.3.xlsx</t>
  </si>
  <si>
    <t>086530508</t>
  </si>
  <si>
    <t>VC6000192115</t>
  </si>
  <si>
    <t>20COVIDRELIEFFUND001-VC6000192115</t>
  </si>
  <si>
    <t>Melrose</t>
  </si>
  <si>
    <t>https://drive.google.com/uc?id=1f8WLysHpfS9ev3BxQuIKwVzyCQd6hPwc&amp;export=download&amp;display=/97221696_Melrose.xlsx_97221696_Melrose.xlsx</t>
  </si>
  <si>
    <t>https://drive.google.com/uc?id=1iD8SurGq07jLIF6YEVzGdzU78V17BEek&amp;export=download&amp;display=/97221696_Melrose.2.xlsx_97221696_Melrose.2.xlsx</t>
  </si>
  <si>
    <t>https://drive.google.com/uc?id=1f4I89fL45baM9gyAJAggpidCO8mPJxrp&amp;export=download&amp;display=/97221696_Melrose.3.xlsx_97221696_Melrose.3.xlsx</t>
  </si>
  <si>
    <t>829632921</t>
  </si>
  <si>
    <t>VC6000191878</t>
  </si>
  <si>
    <t>20COVIDRELIEFFUND001-VC6000191878</t>
  </si>
  <si>
    <t>Mendon</t>
  </si>
  <si>
    <t>https://drive.google.com/uc?id=1LSzKtnGQBnqhS4T-7NDoJ66j331xG-uJ&amp;export=download&amp;display=/97221696_Mendon.1.xlxs.xlsx_97221696_Mendon.1.xlxs.xlsx</t>
  </si>
  <si>
    <t>https://drive.google.com/uc?id=17UtQFbUn_Bv7ilENT7xPr3PBIM5nDJzA&amp;export=download&amp;display=/97221696_Mendon.2.xlsx_97221696_Mendon.2.xlsx</t>
  </si>
  <si>
    <t>https://drive.google.com/uc?id=1R_ZjWUSLPTdeNAAClxj2CVOkUxLFri48&amp;export=download&amp;display=/97221696_Mendon.3.xlsx_97221696_Mendon.3.xlsx</t>
  </si>
  <si>
    <t>011786758</t>
  </si>
  <si>
    <t>VC6000191879</t>
  </si>
  <si>
    <t>20COVIDRELIEFFUND001-VC6000191879</t>
  </si>
  <si>
    <t>Merrimac</t>
  </si>
  <si>
    <t>https://drive.google.com/uc?id=1tP6sckMek8RAbsP4qfchnedFsjCypPmh&amp;export=download&amp;display=/97221696_merrimac.1.xlsx_97221696_merrimac.1.xlsx</t>
  </si>
  <si>
    <t>https://drive.google.com/uc?id=1P__FyXH7lnt9TAtDudHDhHTBpFfxz-bV&amp;export=download&amp;display=/97221696_Merrimac.2.xlsx_97221696_Merrimac.2.xlsx</t>
  </si>
  <si>
    <t>https://drive.google.com/uc?id=1GlSZja1TvNjiVWYtcDdJTEWwWpIfTAU-&amp;export=download&amp;display=/97221696_Merrimac.3.xlsx_97221696_Merrimac.3.xlsx</t>
  </si>
  <si>
    <t>076624162</t>
  </si>
  <si>
    <t>VC6000191881</t>
  </si>
  <si>
    <t>20COVIDRELIEFFUND001-VC6000191881</t>
  </si>
  <si>
    <t>Methuen</t>
  </si>
  <si>
    <t>https://drive.google.com/uc?id=1Mo45zugTWVyr3dd2TxGvLL6N2s8xcGMt&amp;export=download&amp;display=/97221696_Methuen.1.xlsx_97221696_Methuen.1.xlsx</t>
  </si>
  <si>
    <t>https://drive.google.com/uc?id=1DqlGgSbI5Go6cLOLZ8eED3VuaLDS0Yeg&amp;export=download&amp;display=/97221696_Methuen.2.xlsx_97221696_Methuen.2.xlsx</t>
  </si>
  <si>
    <t>https://drive.google.com/uc?id=136LzZYgRmBfYqNhvXMCun2i21OW3AFGp&amp;export=download&amp;display=/97221696_MuniCvRFReportingTemplateSubmission3Methuen.xlsx_97221696_MuniCvRFReportingTemplateSubmission3Methuen.xlsx</t>
  </si>
  <si>
    <t>Middleborough</t>
  </si>
  <si>
    <t>Middlefield</t>
  </si>
  <si>
    <t>https://drive.google.com/uc?id=1_ZC3GGCJgsJP7TZib15B8Xql9w-53E_Z&amp;export=download&amp;display=/97221696_Middlefield.xlsx_97221696_Middlefield.xlsx</t>
  </si>
  <si>
    <t>076597038</t>
  </si>
  <si>
    <t>VC6000191884</t>
  </si>
  <si>
    <t>20COVIDRELIEFFUND001-VC6000191884</t>
  </si>
  <si>
    <t>Middleton</t>
  </si>
  <si>
    <t>https://drive.google.com/uc?id=10aW2DuIS9_bY6jBeAFCG5-tGDiGvk9bC&amp;export=download&amp;display=/97221696_Middleton.1.xlsx_97221696_Middleton.1.xlsx</t>
  </si>
  <si>
    <t>https://drive.google.com/uc?id=1ilPz6ibrkb6BbMFJK7QabGHyMb7fShH8&amp;export=download&amp;display=/97221696_Middleton.2.xlsx_97221696_Middleton.2.xlsx</t>
  </si>
  <si>
    <t>https://drive.google.com/uc?id=1Ocr6-wXEYleA9qYTZYQnTQt4kiC9QOeh&amp;export=download&amp;display=/97221696_Middleton.3.xlxs.xlsx_97221696_Middleton.3.xlxs.xlsx</t>
  </si>
  <si>
    <t>604449389</t>
  </si>
  <si>
    <t>VC6000191885</t>
  </si>
  <si>
    <t>21COVIDRELIEFFUND001-VC6000191885</t>
  </si>
  <si>
    <t>Milford</t>
  </si>
  <si>
    <t>https://drive.google.com/uc?id=1EAsLNUz7bP38kvCXmBFSEPQ3yT8I8Vch&amp;export=download&amp;display=/97221696_Milford.1.xlsx_97221696_Milford.1.xlsx</t>
  </si>
  <si>
    <t>https://drive.google.com/uc?id=1DdRwBuS0WUa9VBXBBGVEFYvDA7gGl8cX&amp;export=download&amp;display=/97221696_Milford.2.xlsx_97221696_Milford.2.xlsx</t>
  </si>
  <si>
    <t>https://drive.google.com/uc?id=1bo1tSO-ur_uS9zPoViuNVVQtdIufTkGf&amp;export=download&amp;display=/97221696_Milford.3.xlsx_97221696_Milford.3.xlsx</t>
  </si>
  <si>
    <t>785493354</t>
  </si>
  <si>
    <t>VC6000191886</t>
  </si>
  <si>
    <t>20COVIDRELIEFFUND001-VC6000191886</t>
  </si>
  <si>
    <t>Millbury</t>
  </si>
  <si>
    <t>https://drive.google.com/uc?id=1r_M_nC9sme7eiwMf0DKiIp6IPAzu7S7j&amp;export=download&amp;display=/97221696_Millbury.1.xlsx_97221696_Millbury.1.xlsx</t>
  </si>
  <si>
    <t>028800159</t>
  </si>
  <si>
    <t>VC6000191887</t>
  </si>
  <si>
    <t>20COVIDRELIEFFUND001-VC6000191887</t>
  </si>
  <si>
    <t>Millis</t>
  </si>
  <si>
    <t>https://drive.google.com/uc?id=1kbvK4WJ6wgjzETCRoOlVqWYvHQVroF3G&amp;export=download&amp;display=/97221696_MILLIS.March1thruJune302020.xlsx_97221696_MILLIS.March1thruJune302020.xlsx</t>
  </si>
  <si>
    <t>https://drive.google.com/uc?id=1stAKah-MoPVuf_2CsYQh8I7uSZHURP-B&amp;export=download&amp;display=/97221696_CopyofMillisCRFMPReportingSubmission2Template_ANF_11.12.2020.xlsx_97221696_CopyofMillisCRFMPReportingSubmission2Template_ANF_11.12.2020.xlsx</t>
  </si>
  <si>
    <t>https://drive.google.com/uc?id=1MIOJZo-XayvO5p1yCmmvq05MNfsacMrM&amp;export=download&amp;display=/97221696_Millis.3.xlsx_97221696_Millis.3.xlsx</t>
  </si>
  <si>
    <t>801261863</t>
  </si>
  <si>
    <t>VC6000191888</t>
  </si>
  <si>
    <t>20COVIDRELIEFFUND001-VC6000191888</t>
  </si>
  <si>
    <t>Millville</t>
  </si>
  <si>
    <t>https://drive.google.com/uc?id=1BaszEYHyWPCupF2-WXAGhEj6jbNmdiGp&amp;export=download&amp;display=/97221696_Millville.1.xlsx_97221696_Millville.1.xlsx</t>
  </si>
  <si>
    <t>https://drive.google.com/uc?id=1s0tnxazPd-KctEAmFdXVHeVdm7l4wwaj&amp;export=download&amp;display=/97221696_Millville.Round2Reporting.xlsx_97221696_Millville.Round2Reporting.xlsx</t>
  </si>
  <si>
    <t>https://drive.google.com/uc?id=1egVmkLhwmo1W0R0kOjItzusqBcqVhpvr&amp;export=download&amp;display=/97221696_millville.3.xlsx_97221696_millville.3.xlsx</t>
  </si>
  <si>
    <t>947394474</t>
  </si>
  <si>
    <t>VC6000191889</t>
  </si>
  <si>
    <t>20COVIDRELIEFFUND001-VC6000191889</t>
  </si>
  <si>
    <t>Milton</t>
  </si>
  <si>
    <t>https://drive.google.com/uc?id=1QxBIgr2qTj0wjSnt9oxa9qVKIZPJ1WWl&amp;export=download&amp;display=/97221696_milton.1.xlsx_97221696_milton.1.xlsx</t>
  </si>
  <si>
    <t>https://drive.google.com/uc?id=1Y0R61k2Dno4FyCYcoGi9Me6s75XRiqzJ&amp;export=download&amp;display=/97221696_Milton.2.xlsx_97221696_Milton.2.xlsx</t>
  </si>
  <si>
    <t>https://drive.google.com/uc?id=169cSDF1zVXhPJsS9Pa_88l-nVDfSaXP_&amp;export=download&amp;display=/97221696_CaresRound3worksheetfortheTownofMilton10.1.20through12.31.20.xlsx_97221696_CaresRound3worksheetfortheTownofMilton10.1.20through12.31.20.xlsx</t>
  </si>
  <si>
    <t>Monroe</t>
  </si>
  <si>
    <t>No CvRF</t>
  </si>
  <si>
    <t>001566033</t>
  </si>
  <si>
    <t>VC6000191892</t>
  </si>
  <si>
    <t>20COVIDRELIEFFUND001-VC6000191892</t>
  </si>
  <si>
    <t>Monson</t>
  </si>
  <si>
    <t>https://drive.google.com/uc?id=1UX_BCKs0RarLeyEvN890obYPIgixU8_H&amp;export=download&amp;display=/97221696_Monson.Round1.xlsx_97221696_Monson.Round1.xlsx</t>
  </si>
  <si>
    <t>Moved 33158.07 from vendor code Dec/Jan report to July report</t>
  </si>
  <si>
    <t>957915853</t>
  </si>
  <si>
    <t>VC6000191893</t>
  </si>
  <si>
    <t>21COVIDRELIEFFUND002-VC6000191893</t>
  </si>
  <si>
    <t>Montague</t>
  </si>
  <si>
    <t>https://drive.google.com/uc?id=1qFHXnixlyBnA9h9-OHp_yfKbTKlMT6IN&amp;export=download&amp;display=/97221696_Montague.1.xlsx_97221696_Montague.1.xlsx</t>
  </si>
  <si>
    <t>https://drive.google.com/uc?id=1bfuJ7HullMhrWvqgSsk4gIjV9gfu9FPu&amp;export=download&amp;display=/97221696_Montague.3.xlsx_97221696_Montague.3.xlsx</t>
  </si>
  <si>
    <t>364274662</t>
  </si>
  <si>
    <t>VC6000191894</t>
  </si>
  <si>
    <t>20COVIDRELIEFFUND001-VC6000191894</t>
  </si>
  <si>
    <t>Monterey</t>
  </si>
  <si>
    <t>https://drive.google.com/uc?id=1569_2pgC_fsgi1s7rfv7eXnabegFYQre&amp;export=download&amp;display=/97221696_Monterey.1.xlsx_97221696_Monterey.1.xlsx</t>
  </si>
  <si>
    <t>https://drive.google.com/uc?id=1uD5-x7x4Zf6ts8ll1DhHsZ3rBDINu3YI&amp;export=download&amp;display=/97221696_Monterey.2.xlsx_97221696_Monterey.2.xlsx</t>
  </si>
  <si>
    <t>https://drive.google.com/uc?id=1YwXKKex0lmIUH0Ilx-0BC-ssH-Ddoe7C&amp;export=download&amp;display=/97221696_Monterey.3.xlsx_97221696_Monterey.3.xlsx</t>
  </si>
  <si>
    <t>Montgomery</t>
  </si>
  <si>
    <t>Mount Washington</t>
  </si>
  <si>
    <t>076601392</t>
  </si>
  <si>
    <t>VC6000191898</t>
  </si>
  <si>
    <t>20COVIDRELIEFFUND001-VC6000191898</t>
  </si>
  <si>
    <t>Nahant</t>
  </si>
  <si>
    <t>https://drive.google.com/uc?id=1O1DfabG9-9x1Bt4aPPwf8KWgxHRs7fiL&amp;export=download&amp;display=/97221696_Nahant.1.xlsx_97221696_Nahant.1.xlsx</t>
  </si>
  <si>
    <t>https://drive.google.com/uc?id=1xRZvtRucBT7Nx95WdZeU9JhzymKaznYy&amp;export=download&amp;display=/97221696_Nahant.2.xlsx_97221696_Nahant.2.xlsx</t>
  </si>
  <si>
    <t>https://drive.google.com/uc?id=1p-BaHNGV1UMvOn1epFgpnS3Nq_0QlSpP&amp;export=download&amp;display=/97221696_Nahant.3.xlsx_97221696_Nahant.3.xlsx</t>
  </si>
  <si>
    <t>195992870</t>
  </si>
  <si>
    <t>VC6000191899</t>
  </si>
  <si>
    <t>20COVIDRELIEFFUND001-VC6000191899</t>
  </si>
  <si>
    <t>Nantucket</t>
  </si>
  <si>
    <t>https://drive.google.com/uc?id=1m-zkORxsaFWUmZnwCsB9AkhRgArrfO2g&amp;export=download&amp;display=/97221696_Nantucket.1.xlxs.xlsx_97221696_Nantucket.1.xlxs.xlsx</t>
  </si>
  <si>
    <t>https://drive.google.com/uc?id=1QZJxJ8n2FEBCzZxRoJoxq1AiJ-ASAHgJ&amp;export=download&amp;display=/97221696_Nantucket.2.xlsx_97221696_Nantucket.2.xlsx</t>
  </si>
  <si>
    <t>080032634</t>
  </si>
  <si>
    <t>VC6000191900</t>
  </si>
  <si>
    <t>20COVIDRELIEFFUND001-VC6000191900</t>
  </si>
  <si>
    <t>Natick</t>
  </si>
  <si>
    <t>https://drive.google.com/uc?id=1fNOKQardDXnqurFgyGwZQZJBy8QPgmIg&amp;export=download&amp;display=/97221696_NatickCaresReporting92520updated1.xlsx_97221696_NatickCaresReporting92520updated1.xlsx</t>
  </si>
  <si>
    <t>https://drive.google.com/uc?id=1cHFNxChlquodetar-E_m8OSFET5lzfFa&amp;export=download&amp;display=/97221696_Round2Reporting.xlsx_97221696_Round2Reporting.xlsx</t>
  </si>
  <si>
    <t>https://drive.google.com/uc?id=1n8hdAwpLNn9s1BgeoECwAzRt1_raaZpx&amp;export=download&amp;display=/97221696_CvrFReportingRound3.xlsx_97221696_CvrFReportingRound3.xlsx</t>
  </si>
  <si>
    <t>076618867</t>
  </si>
  <si>
    <t>VC6000191901</t>
  </si>
  <si>
    <t>21COVIDRELIEFFUND001-VC6000191901</t>
  </si>
  <si>
    <t>Needham</t>
  </si>
  <si>
    <t>https://drive.google.com/uc?id=1khiZVbY1Znmihhz7jN3qZ7PQ76oFwDFN&amp;export=download&amp;display=/97221696_Needham1.xlsx_97221696_Needham1.xlsx</t>
  </si>
  <si>
    <t>https://drive.google.com/uc?id=1ghOSNpvvPfrPX_PDeK28mcE9XDkJgZQu&amp;export=download&amp;display=/97221696_Needham2.xlsx_97221696_Needham2.xlsx</t>
  </si>
  <si>
    <t>https://drive.google.com/uc?id=1zdrj1uWRlNeSVhi08ZBvMBfQGQyCV047&amp;export=download&amp;display=/97221696_Needham3.xlsx_97221696_Needham3.xlsx</t>
  </si>
  <si>
    <t>Held report for next round</t>
  </si>
  <si>
    <t>960091270</t>
  </si>
  <si>
    <t>VC6000191902</t>
  </si>
  <si>
    <t>21COVIDRELIEFFUND001-VC6000191902</t>
  </si>
  <si>
    <t>New Ashford</t>
  </si>
  <si>
    <t>https://drive.google.com/uc?id=1xz-mO0qTGWFn42VDdA6GPv9EXdBZcuWB&amp;export=download&amp;display=/97221696_NewAshford.3.xlsx_97221696_NewAshford.3.xlsx</t>
  </si>
  <si>
    <t>075719187</t>
  </si>
  <si>
    <t>VC6000192118</t>
  </si>
  <si>
    <t>20COVIDRELIEFFUND001-VC6000192118</t>
  </si>
  <si>
    <t>New Bedford</t>
  </si>
  <si>
    <t>https://drive.google.com/uc?id=1UAIZv5o-DWPQFYU9li93pu2CD7EGmo2l&amp;export=download&amp;display=/97221696_NewBedford.1..xlsx_97221696_NewBedford.1..xlsx</t>
  </si>
  <si>
    <t>https://drive.google.com/uc?id=1zAQ_vMISIkNlcTm3tfbcLi7P4Jx_s5pF&amp;export=download&amp;display=/97221696_NewBedford.2.xlsx.xlsx_97221696_NewBedford.2.xlsx.xlsx</t>
  </si>
  <si>
    <t>https://drive.google.com/uc?id=1MXcY637VIZmuW1CeRuffmiHWv4Ls1EnU&amp;export=download&amp;display=/97221696_NewBedford.1.xlsx_97221696_NewBedford.1.xlsx</t>
  </si>
  <si>
    <t>364275610</t>
  </si>
  <si>
    <t>VC6000191904</t>
  </si>
  <si>
    <t>20COVIDRELIEFFUND001-VC6000191904</t>
  </si>
  <si>
    <t>New Braintree</t>
  </si>
  <si>
    <t>https://drive.google.com/uc?id=1_tfoQm24HTPEm92utqZQ8nB91W-4wTJ8&amp;export=download&amp;display=/97221696_NewBraintree.1.xlsx_97221696_NewBraintree.1.xlsx</t>
  </si>
  <si>
    <t>https://drive.google.com/uc?id=11FRYRLYTaIExbr0dEGlm9YZdQQFkJNSh&amp;export=download&amp;display=/97221696_NewBraintree.2.xlsx_97221696_NewBraintree.2.xlsx</t>
  </si>
  <si>
    <t>https://drive.google.com/uc?id=1qVazYteOuabCJLkW2xz0GHwl3dLldNYJ&amp;export=download&amp;display=/97221696_NewBraintree.1.xlsx_97221696_NewBraintree.1.xlsx</t>
  </si>
  <si>
    <t>051935468</t>
  </si>
  <si>
    <t>VC6000191905</t>
  </si>
  <si>
    <t>20COVIDRELIEFFUND001-VC6000191905</t>
  </si>
  <si>
    <t>New Marlborough</t>
  </si>
  <si>
    <t>https://drive.google.com/uc?id=1bfosI83z8jr-ynGOl3NSu488xY9X-B_n&amp;export=download&amp;display=/97221696_NewMarlborough.1.xlsx_97221696_NewMarlborough.1.xlsx</t>
  </si>
  <si>
    <t>https://drive.google.com/uc?id=1vaygVSJFhoofatBt9LamCC-gDT5Mitqf&amp;export=download&amp;display=/97221696_NewMarlborough.2.xlsx_97221696_NewMarlborough.2.xlsx</t>
  </si>
  <si>
    <t>https://drive.google.com/uc?id=1dJxIYhxeBOSoUSZORGYxhUshjiZzshwG&amp;export=download&amp;display=/97221696_NewMarlborough.3.xlsx_97221696_NewMarlborough.3.xlsx</t>
  </si>
  <si>
    <t>102316150</t>
  </si>
  <si>
    <t>VC6000191907</t>
  </si>
  <si>
    <t>21COVIDRELIEFFUND001-VC6000191907</t>
  </si>
  <si>
    <t>New Salem</t>
  </si>
  <si>
    <t>https://drive.google.com/uc?id=1DLBfp_CIab6Z6q3gHBH6E_jR3meeAZAB&amp;export=download&amp;display=/97221696_NewSalem.1.xlsx_97221696_NewSalem.1.xlsx</t>
  </si>
  <si>
    <t>https://drive.google.com/uc?id=1kW4S1dyo9A1n_gwL7azG111Zwfg-v9-H&amp;export=download&amp;display=/97221696_NewSalem.2.xlxs.xlsx_97221696_NewSalem.2.xlxs.xlsx</t>
  </si>
  <si>
    <t>https://drive.google.com/uc?id=1Y-4-itRy7wJaarfGk1NqFlMFASY45ajY&amp;export=download&amp;display=/97221696_newsalem.3.xlsx_97221696_newsalem.3.xlsx</t>
  </si>
  <si>
    <t>Moved 14293.25 from vendor code Dec/Jan report to July report</t>
  </si>
  <si>
    <t>185385452</t>
  </si>
  <si>
    <t>VC6000191908</t>
  </si>
  <si>
    <t>20COVIDRELIEFFUND001-VC6000191908</t>
  </si>
  <si>
    <t>Newbury</t>
  </si>
  <si>
    <t>https://drive.google.com/uc?id=1G5KU2hpoxP1dEoZkuopyT4UpvO7_EkKp&amp;export=download&amp;display=/97221696_Newbury.1.xlsx_97221696_Newbury.1.xlsx</t>
  </si>
  <si>
    <t>https://drive.google.com/uc?id=15incI1gAuqIggGFzimv5mIVwlW4XBzPV&amp;export=download&amp;display=/97221696_Newbury.2.xlsx_97221696_Newbury.2.xlsx</t>
  </si>
  <si>
    <t>https://drive.google.com/uc?id=17FKDEgvOR3B0HP3X-Yw0YdWqjwEQ26S-&amp;export=download&amp;display=/97221696_Newbury.3.xlsx_97221696_Newbury.3.xlsx</t>
  </si>
  <si>
    <t>148540636</t>
  </si>
  <si>
    <t>VC6000192119</t>
  </si>
  <si>
    <t>20COVIDRELIEFFUND001-VC6000192119</t>
  </si>
  <si>
    <t>Newburyport</t>
  </si>
  <si>
    <t>https://drive.google.com/uc?id=1fRznxo_3eqhevZ7E7dAYE8JTEWGtjBcb&amp;export=download&amp;display=/97221696_Newburyport.1.xlsx_97221696_Newburyport.1.xlsx</t>
  </si>
  <si>
    <t>https://drive.google.com/uc?id=1MrbokOeHm5Vq8WJ6DTZBeGZKK0OSj6da&amp;export=download&amp;display=/97221696_Newburyport.2.xlsx_97221696_Newburyport.2.xlsx</t>
  </si>
  <si>
    <t>https://drive.google.com/uc?id=1pk1V5eMZaseEt4-6JkZJOMfHLDFD_RMx&amp;export=download&amp;display=/97221696_Newburyport.3.xlsx_97221696_Newburyport.3.xlsx</t>
  </si>
  <si>
    <t>076576826</t>
  </si>
  <si>
    <t>VC6000192120</t>
  </si>
  <si>
    <t>20COVIDRELIEFFUND001-VC6000192120</t>
  </si>
  <si>
    <t>Newton</t>
  </si>
  <si>
    <t>https://drive.google.com/uc?id=1nMZbTWkL0owgP3VVsTCLSKBC84aHdtOe&amp;export=download&amp;display=/97221696_Newton.1.xlsx_97221696_Newton.1.xlsx</t>
  </si>
  <si>
    <t>https://drive.google.com/uc?id=10K6eJV-3DeokpFpzKo366aqJxR_zrQs0&amp;export=download&amp;display=/97221696_Newton.2.xlsx_97221696_Newton.2.xlsx</t>
  </si>
  <si>
    <t>https://drive.google.com/uc?id=1u33yFWTjAq9VTiMeV2r8DZeBG7PxOwyW&amp;export=download&amp;display=/97221696_Newton.3.xlsx_97221696_Newton.3.xlsx</t>
  </si>
  <si>
    <t>008908035</t>
  </si>
  <si>
    <t>VC6000191909</t>
  </si>
  <si>
    <t>20COVIDRELIEFFUND001-VC6000191909</t>
  </si>
  <si>
    <t>https://drive.google.com/uc?id=16FqLCGxiiM5eu0v7f58zmtsj8yNhcLuN&amp;export=download&amp;display=/97221696_Norfolk.1.xlsx_97221696_Norfolk.1.xlsx</t>
  </si>
  <si>
    <t>https://drive.google.com/uc?id=1nBlqDoX3ofrnOjnZHEpLQYO9AuGuqpb2&amp;export=download&amp;display=/97221696_70712538197221696_98767792_Norfolk.2.xlsx_97221696_70712538197221696_98767792_Norfolk.2.xlsx</t>
  </si>
  <si>
    <t>https://drive.google.com/uc?id=1DcLI4MVGB5I5CTIV5ODZpKAfg2Uaqbpt&amp;export=download&amp;display=/97221696_Norfolk.3.xlsx_97221696_Norfolk.3.xlsx</t>
  </si>
  <si>
    <t>829717839</t>
  </si>
  <si>
    <t>VC6000192121</t>
  </si>
  <si>
    <t>20COVIDRELIEFFUND001-VC6000192121</t>
  </si>
  <si>
    <t>North Adams</t>
  </si>
  <si>
    <t>https://drive.google.com/uc?id=1kfp1tVjTQNO90xXQFUHJLah47tdcs2g9&amp;export=download&amp;display=/97221696_NorthAdams.2.xlsx_97221696_NorthAdams.2.xlsx</t>
  </si>
  <si>
    <t>https://drive.google.com/uc?id=1CtKW513RhXkWCn0BcNPbkhneifo99PTC&amp;export=download&amp;display=/97221696_NorthAdams.3.xlsx_97221696_NorthAdams.3.xlsx</t>
  </si>
  <si>
    <t>807679498</t>
  </si>
  <si>
    <t>VC6000191910</t>
  </si>
  <si>
    <t>20COVIDRELIEFFUND001-VC6000191910</t>
  </si>
  <si>
    <t>North Andover</t>
  </si>
  <si>
    <t>https://drive.google.com/uc?id=1yqAucYsQGxCsgmfheY4YyhT8UKXbUQOY&amp;export=download&amp;display=/97221696_NorthAndover.1.xlsx_97221696_NorthAndover.1.xlsx</t>
  </si>
  <si>
    <t>https://drive.google.com/uc?id=1-LkaGQKkeVVO1-SC34VXPeAEh5u1htou&amp;export=download&amp;display=/97221696_North20Andover20CRFMP20Reporting20Submission202.xlsx_97221696_North20Andover20CRFMP20Reporting20Submission202.xlsx</t>
  </si>
  <si>
    <t>https://drive.google.com/uc?id=1mtupWyhXDxZWSSlFlxybgB9fsYt9uQ0k&amp;export=download&amp;display=/97221696_MuniCvRFReportingTemplateSubmission3TownofNorthAndover.xlsx_97221696_MuniCvRFReportingTemplateSubmission3TownofNorthAndover.xlsx</t>
  </si>
  <si>
    <t>808052679</t>
  </si>
  <si>
    <t>VC6000191912</t>
  </si>
  <si>
    <t>20COVIDRELIEFFUND001-VC6000191912</t>
  </si>
  <si>
    <t>North Attleborough</t>
  </si>
  <si>
    <t>https://drive.google.com/uc?id=10g3bXOBNwMRMSdsaRFd0xrmVKx2UFapn&amp;export=download&amp;display=/97221696_NorthAttleborough.1.xlsx_97221696_NorthAttleborough.1.xlsx</t>
  </si>
  <si>
    <t>https://drive.google.com/uc?id=1cSCJmCxpZQMITUfzMyr10vIjGfnsShTF&amp;export=download&amp;display=/97221696_North20Attleborough20CRFMP20Reporting20Submission202.xlsx_97221696_North20Attleborough20CRFMP20Reporting20Submission202.xlsx</t>
  </si>
  <si>
    <t>https://drive.google.com/uc?id=1kYAcEQB2ozQm55khuGawhJqkSSFehd4-&amp;export=download&amp;display=/97221696_CopyofMuniCvRFReportingTemplateSubmission3.xlsx_97221696_CopyofMuniCvRFReportingTemplateSubmission3.xlsx</t>
  </si>
  <si>
    <t>174359349</t>
  </si>
  <si>
    <t>VC6000191913</t>
  </si>
  <si>
    <t>20COVIDRELIEFFUND001-VC6000191913</t>
  </si>
  <si>
    <t>North Brookfield</t>
  </si>
  <si>
    <t>https://drive.google.com/uc?id=17Mgl26ICqJ8r-iJqHyCGISa8YBBfmuLh&amp;export=download&amp;display=/97221696_northbrookfield.3120206302020.xlsx.xlsx_97221696_northbrookfield.3120206302020.xlsx.xlsx</t>
  </si>
  <si>
    <t>https://drive.google.com/uc?id=1h5DewNYCHPsrVWPdpVGRuI8bZUrGfbyv&amp;export=download&amp;display=/97221696_NorthBrookfield.31220209302020.xlsx.xlsx_97221696_NorthBrookfield.31220209302020.xlsx.xlsx</t>
  </si>
  <si>
    <t>https://drive.google.com/uc?id=161_8_r5Cibq4tNVs8-ObiZlD1XAYbb4e&amp;export=download&amp;display=/97221696_northbrookfield.3.xlsx_97221696_northbrookfield.3.xlsx</t>
  </si>
  <si>
    <t>083394783</t>
  </si>
  <si>
    <t>VC6000191915</t>
  </si>
  <si>
    <t>20COVIDRELIEFFUND001-VC6000191915</t>
  </si>
  <si>
    <t>North Reading</t>
  </si>
  <si>
    <t>079217444</t>
  </si>
  <si>
    <t>VC6000192123</t>
  </si>
  <si>
    <t>20COVIDRELIEFFUND001-VC6000192123</t>
  </si>
  <si>
    <t>Northampton</t>
  </si>
  <si>
    <t>https://drive.google.com/uc?id=13WClwjdPMChYD3MMXZ5IfJ32xFQzdNle&amp;export=download&amp;display=/97221696_Northampton.1.xlsx_97221696_Northampton.1.xlsx</t>
  </si>
  <si>
    <t>https://drive.google.com/uc?id=19DoR2euPFtLR6qbz4IdCaqEwSdD01xbZ&amp;export=download&amp;display=/97221696_Northampton.2.xlsx_97221696_Northampton.2.xlsx</t>
  </si>
  <si>
    <t>https://drive.google.com/uc?id=10kh5-S24XfQhbzwWbgw_zekX6ulQ28f-&amp;export=download&amp;display=/97221696_Northampton.3.xlsx_97221696_Northampton.3.xlsx</t>
  </si>
  <si>
    <t>137111365</t>
  </si>
  <si>
    <t>VC6000191917</t>
  </si>
  <si>
    <t>21COVIDRELIEFFUND001-VC6000191917</t>
  </si>
  <si>
    <t>Northborough</t>
  </si>
  <si>
    <t>https://drive.google.com/uc?id=1RgnuuunvoDw-cajE1OmrDf-yB-JZULqA&amp;export=download&amp;display=/97221696_Northborough.2.xlsx_97221696_Northborough.2.xlsx; https://drive.google.com/uc?id=1C1o__WBw3VAxGE_69WXvrsZA3jhbjrA7&amp;export=download&amp;display=/97221696_Northborough.2.xlsx_97221696_Northborough.2.xlsx</t>
  </si>
  <si>
    <t>https://drive.google.com/uc?id=1QAj1iP-bo5FrdduudccWqs24CIjgiflo&amp;export=download&amp;display=/97221696_Northborough.3.xlsx_97221696_Northborough.3.xlsx</t>
  </si>
  <si>
    <t>783831217</t>
  </si>
  <si>
    <t>VC6000191918</t>
  </si>
  <si>
    <t>20COVIDRELIEFFUND001-VC6000191918</t>
  </si>
  <si>
    <t>Northbridge</t>
  </si>
  <si>
    <t>https://drive.google.com/uc?id=1ciAryrmLcpjbt1w36B_Iqm-tWDJgxpiW&amp;export=download&amp;display=/97221696_Northbridge.1.xlsx_97221696_Northbridge.1.xlsx</t>
  </si>
  <si>
    <t>https://drive.google.com/uc?id=1eP3s4uvHf3EXojuuTe4DDqqY2jeqtr3y&amp;export=download&amp;display=/97221696_Northbridge.2.xlsx_97221696_Northbridge.2.xlsx</t>
  </si>
  <si>
    <t>https://drive.google.com/uc?id=1ORW_ve1XQFWuBq9Ad3vvnTN_x0xodnpX&amp;export=download&amp;display=/97221696_Northbridge.3.xlsx_97221696_Northbridge.3.xlsx</t>
  </si>
  <si>
    <t>Moved 510500.735 from vendor code Dec/Jan report to July report; issue with FEMA back out</t>
  </si>
  <si>
    <t>Northfield</t>
  </si>
  <si>
    <t>https://drive.google.com/uc?id=1V5oaQPNYBIrOwPg0QR4jTM6SP7oIsqGM&amp;export=download&amp;display=/97221696_Northfield.1.xlsx_97221696_Northfield.1.xlsx</t>
  </si>
  <si>
    <t>https://drive.google.com/uc?id=1NoPgcLuBnK6BWSOJpmNKzvo1pDPQVDz5&amp;export=download&amp;display=/97221696_Northfield.2.xlsx_97221696_Northfield.2.xlsx</t>
  </si>
  <si>
    <t>https://drive.google.com/uc?id=1lP6cNxTRjMAF1_CHZapp5vRh8eVGY78m&amp;export=download&amp;display=/97221696_Northfield.3.xlsx_97221696_Northfield.3.xlsx</t>
  </si>
  <si>
    <t>Did not receive funding; Round 3 report overwrites data from old reports</t>
  </si>
  <si>
    <t>179310867</t>
  </si>
  <si>
    <t>VC6000191922</t>
  </si>
  <si>
    <t>20COVIDRELIEFFUND001-VC6000191922</t>
  </si>
  <si>
    <t>Norton</t>
  </si>
  <si>
    <t>https://drive.google.com/uc?id=1wslB1Nd-9-hOi18VCmuxPLLaOnBPE2_U&amp;export=download&amp;display=/97221696_Norton.1.xlsx_97221696_Norton.1.xlsx</t>
  </si>
  <si>
    <t>https://drive.google.com/uc?id=1PyBzghTxGnUmx7cvwHukiJcHP-3nISqs&amp;export=download&amp;display=/97221696_Norton.2.xlsx_97221696_Norton.2.xlsx</t>
  </si>
  <si>
    <t>https://drive.google.com/uc?id=1STKIG4Vu8pOVQ9W50Juy_SeX-ZdcQrZM&amp;export=download&amp;display=/97221696_Norton.3.xlsx_97221696_Norton.3.xlsx</t>
  </si>
  <si>
    <t>Norwell</t>
  </si>
  <si>
    <t>084211572</t>
  </si>
  <si>
    <t>VC6000191924</t>
  </si>
  <si>
    <t>20COVIDRELIEFFUND001-VC6000191924</t>
  </si>
  <si>
    <t>Norwood</t>
  </si>
  <si>
    <t>https://drive.google.com/uc?id=1Y3eRQ0bROklJMYb99Hy7tLZ1BceVnpuS&amp;export=download&amp;display=/97221696_Norwood10.16.20.xlsx_97221696_Norwood10.16.20.xlsx</t>
  </si>
  <si>
    <t>https://drive.google.com/uc?id=1stoLI_7k_cW_bwXa8XAdzsZStDsYav5X&amp;export=download&amp;display=/97221696_NorwoodTemplate_Q2.xlsx_97221696_NorwoodTemplate_Q2.xlsx</t>
  </si>
  <si>
    <t>https://drive.google.com/uc?id=1WATVkgqGChP816wR4dHXSsfjbSGc3qa-&amp;export=download&amp;display=/97221696_Norwood.3.xlsx_97221696_Norwood.3.xlsx</t>
  </si>
  <si>
    <t>Round 4 report overwrites data from old reports</t>
  </si>
  <si>
    <t>096286034</t>
  </si>
  <si>
    <t>VC6000191926</t>
  </si>
  <si>
    <t>20COVIDRELIEFFUND001-VC6000191926</t>
  </si>
  <si>
    <t>Oak Bluffs</t>
  </si>
  <si>
    <t>https://s3.amazonaws.com/files.formstack.com/uploads/4015411/97221696/659158677/97221696_oak_bluffs.1.xlxs.xlsx</t>
  </si>
  <si>
    <t>https://drive.google.com/uc?id=1-4IqPfJfs8Rh2psFnqZldZJ2S24El9kO&amp;export=download&amp;display=/97221696_OakBluffs.2.xlsx_97221696_OakBluffs.2.xlsx</t>
  </si>
  <si>
    <t>https://drive.google.com/uc?id=1Ppen8e7YWh_pWu8mlq_WIgbc4CnJZFd8&amp;export=download&amp;display=/97221696_OakBluffs.3.xlsx_97221696_OakBluffs.3.xlsx</t>
  </si>
  <si>
    <t>Notified of reporting changes in Oct 2021 report due to negative expenditure categories</t>
  </si>
  <si>
    <t>825831704</t>
  </si>
  <si>
    <t>VC6000191927</t>
  </si>
  <si>
    <t>20COVIDRELIEFFUND001-VC6000191927</t>
  </si>
  <si>
    <t>Oakham</t>
  </si>
  <si>
    <t>https://drive.google.com/uc?id=1uRkFfL8pkRt02ooUcbqPutc5x5Loe3qy&amp;export=download&amp;display=/97221696_MuniCRFMPReporting93020.xlsx_97221696_MuniCRFMPReporting93020.xlsx</t>
  </si>
  <si>
    <t>https://drive.google.com/uc?id=1hBYDu9z2Q_yuiL0gPJzhdL3aRigJn3RK&amp;export=download&amp;display=/97221696_Oakham20CRFMP20Reporting20Submission202.xlsx_97221696_Oakham20CRFMP20Reporting20Submission202.xlsx</t>
  </si>
  <si>
    <t>037683109</t>
  </si>
  <si>
    <t>VC6000191929</t>
  </si>
  <si>
    <t>20COVIDRELIEFFUND001-VC6000191929</t>
  </si>
  <si>
    <t>Orange</t>
  </si>
  <si>
    <t>https://drive.google.com/uc?id=1MTml7GwwPt2iblOQaTaTyaO9T_NK5ZJR&amp;export=download&amp;display=/97221696_Orange.1.xlsx_97221696_Orange.1.xlsx</t>
  </si>
  <si>
    <t>https://drive.google.com/uc?id=1pXkUMF2UQWhyTykVyUQ43WsqDhVxDp7n&amp;export=download&amp;display=/97221696_TownofOrange.1.xlxs.xlsx_97221696_TownofOrange.1.xlxs.xlsx</t>
  </si>
  <si>
    <t>https://drive.google.com/uc?id=1sSuAx9AnhugT5WFtguFz7YfSHKH9yQpY&amp;export=download&amp;display=/97221696_Orange.3xlsx.xlsx_97221696_Orange.3xlsx.xlsx</t>
  </si>
  <si>
    <t>Moved 53125.86 from vendor code Dec/Jan report to July report</t>
  </si>
  <si>
    <t>071715957</t>
  </si>
  <si>
    <t>VC6000191930</t>
  </si>
  <si>
    <t>20COVIDRELIEFFUND001-VC6000191930</t>
  </si>
  <si>
    <t>Orleans</t>
  </si>
  <si>
    <t>https://drive.google.com/uc?id=16Q0XavI4iIDZh36SfA1uTHHmzP36ZqS8&amp;export=download&amp;display=/97221696_Orleans1.xlsx_97221696_Orleans1.xlsx; https://drive.google.com/uc?id=12XfsEqNpmENudFQIy64AtQ118_bz4O1X&amp;export=download&amp;display=/97221696_Orleans2.xlsx_97221696_Orleans2.xlsx;
https://drive.google.com/uc?id=1fncZ1viPXwvw_Fd4uqEiY8LA_tg5u2FF&amp;export=download&amp;display=/97221696_Orleans3.xlsx_97221696_Orleans3.xlsx</t>
  </si>
  <si>
    <t>https://drive.google.com/uc?id=1VS-LAiOU9UzxuvMvcvUsvMhfQdstF7BO&amp;export=download&amp;display=/97221696_Orleans2.xlsx_97221696_Orleans2.xlsx</t>
  </si>
  <si>
    <t>https://drive.google.com/uc?id=1X3Btfe0wwTfhnz8XjoDuhyyBt1bhXn1Z&amp;export=download&amp;display=/97221696_Orleans3.xlsx_97221696_Orleans3.xlsx</t>
  </si>
  <si>
    <t>958053365</t>
  </si>
  <si>
    <t>VC6000191931</t>
  </si>
  <si>
    <t>20COVIDRELIEFFUND001-VC6000191931</t>
  </si>
  <si>
    <t>Otis</t>
  </si>
  <si>
    <t>https://drive.google.com/uc?id=18bekRWN56NkRuZfKcU9Ypn830xgtvm9k&amp;export=download&amp;display=/97221696_Otis.1.xlsx_97221696_Otis.1.xlsx</t>
  </si>
  <si>
    <t>https://drive.google.com/uc?id=1h8qlMO-YysDITGFTYd_s4etPoijS4W7-&amp;export=download&amp;display=/97221696_Otis.2.xlsx_97221696_Otis.2.xlsx</t>
  </si>
  <si>
    <t>https://drive.google.com/uc?id=1_oGvHS4j2ozeItfs2Tfkm3R-CSffvB0y&amp;export=download&amp;display=/97221696_CopyofOtis_Muni_3.xlsx_97221696_CopyofOtis_Muni_3.xlsx</t>
  </si>
  <si>
    <t>069920734</t>
  </si>
  <si>
    <t>VC6000191932</t>
  </si>
  <si>
    <t>20COVIDRELIEFFUND001-VC6000191932</t>
  </si>
  <si>
    <t>Oxford</t>
  </si>
  <si>
    <t>https://drive.google.com/uc?id=1MarPndCsVKeHSmj019FQ8zwgTYjD9o83&amp;export=download&amp;display=/97221696_Oxford.1.xlsx_97221696_Oxford.1.xlsx</t>
  </si>
  <si>
    <t>https://drive.google.com/uc?id=15_YCQoDMNzKzOF40b6EH_2KGBOU6FymN&amp;export=download&amp;display=/97221696_Oxford.1.xlsx_97221696_Oxford.1.xlsx</t>
  </si>
  <si>
    <t>https://drive.google.com/uc?id=1iloDbNmPJ0eK0gP_Exyo0qr_6tk2xbIV&amp;export=download&amp;display=/97221696_OXFORD.3.xlsx_97221696_OXFORD.3.xlsx</t>
  </si>
  <si>
    <t>079220646</t>
  </si>
  <si>
    <t>VC6000191933</t>
  </si>
  <si>
    <t>20COVIDRELIEFFUND001-VC6000191933</t>
  </si>
  <si>
    <t>Palmer</t>
  </si>
  <si>
    <t>https://drive.google.com/uc?id=1eUWbjPd0T4mJ_8lhhuWreHR_hlczTodV&amp;export=download&amp;display=/97221696_PALMER.1.xlsx_97221696_PALMER.1.xlsx</t>
  </si>
  <si>
    <t>https://drive.google.com/uc?id=1es8Pt6tJHeNGz42w7a3_b06-w80Okdlu&amp;export=download&amp;display=/97221696_Palmer.2.xlsx_97221696_Palmer.2.xlsx</t>
  </si>
  <si>
    <t>https://drive.google.com/uc?id=1kZiS18MCOcEwlRr0aqwC9f4QRyxea7jg&amp;export=download&amp;display=/97221696_PALMER.3TZedits.xlsx_97221696_PALMER.3TZedits.xlsx</t>
  </si>
  <si>
    <t>069915882</t>
  </si>
  <si>
    <t>VC6000191935</t>
  </si>
  <si>
    <t>20COVIDRELIEFFUND001-VC6000191935</t>
  </si>
  <si>
    <t>Paxton</t>
  </si>
  <si>
    <t>https://drive.google.com/uc?id=1nOlxti1HD18Ie8_dMgAfs6IVfH4KnKRg&amp;export=download&amp;display=/97221696_Paxton3120206302020.xlsx_97221696_Paxton3120206302020.xlsx</t>
  </si>
  <si>
    <t>https://drive.google.com/uc?id=1RcyDMxB2TWdnQKbYNidhfswTgVtfJq6p&amp;export=download&amp;display=/97221696_Paxton.2.xlsx_97221696_Paxton.2.xlsx</t>
  </si>
  <si>
    <t>https://drive.google.com/uc?id=1nOYoe8unodVr4v68ozjmY6tIh2NQ779n&amp;export=download&amp;display=/97221696_Paxton.3.xlsx_97221696_Paxton.3.xlsx</t>
  </si>
  <si>
    <t>Moved 85847.9375 from vendor code Dec/Jan report to July report</t>
  </si>
  <si>
    <t>062158563</t>
  </si>
  <si>
    <t>VC6000192125</t>
  </si>
  <si>
    <t>20COVIDRELIEFFUND001-VC6000192125</t>
  </si>
  <si>
    <t>Peabody</t>
  </si>
  <si>
    <t>https://drive.google.com/uc?id=1vABhLVFJ_g6AZJFiNPsjzH4Ky9ChXh9T&amp;export=download&amp;display=/97221696_Peabody.1.xlsx_97221696_Peabody.1.xlsx</t>
  </si>
  <si>
    <t>https://drive.google.com/uc?id=1Tc6-OUwwEjoGQGb8fkACfUfXA_Jl7nTA&amp;export=download&amp;display=/97221696_Peabody.2.xlsx_97221696_Peabody.2.xlsx</t>
  </si>
  <si>
    <t>https://drive.google.com/uc?id=1Ldd0BdL2qMegqRN0B_VyqWG_-rV3fm-R&amp;export=download&amp;display=/97221696_Peabody.3.xlsx_97221696_Peabody.3.xlsx</t>
  </si>
  <si>
    <t>956826952</t>
  </si>
  <si>
    <t>VC6000191937</t>
  </si>
  <si>
    <t>20COVIDRELIEFFUND001-VC6000191937</t>
  </si>
  <si>
    <t>Pelham</t>
  </si>
  <si>
    <t>https://drive.google.com/uc?id=1GTBNQKNi4UBL_oxKDzCFazgFa86Y0f3R&amp;export=download&amp;display=/97221696_Pelham.1.xlsx_97221696_Pelham.1.xlsx</t>
  </si>
  <si>
    <t>https://drive.google.com/uc?id=1ODzQihZ7vxsgy06ftNHVhXBZ8LOSOUmt&amp;export=download&amp;display=/97221696_Pelham.2.xlsx_97221696_Pelham.2.xlsx</t>
  </si>
  <si>
    <t>https://drive.google.com/uc?id=1cSDGt06--31wh1NvBYQrZFEnriQ3lwhO&amp;export=download&amp;display=/97221696_Pelham.3.xlsx_97221696_Pelham.3.xlsx</t>
  </si>
  <si>
    <t>Pembroke</t>
  </si>
  <si>
    <t>830028028</t>
  </si>
  <si>
    <t>VC6000191939</t>
  </si>
  <si>
    <t>21COVIDRELIEFFUND002-VC6000191939</t>
  </si>
  <si>
    <t>Pepperell</t>
  </si>
  <si>
    <t>https://drive.google.com/uc?id=1nnOVuMT1lBPnKVePdzqtMxnQ6ykq6EzH&amp;export=download&amp;display=/97221696_Pepperell.1.xlsx_97221696_Pepperell.1.xlsx</t>
  </si>
  <si>
    <t>https://drive.google.com/uc?id=1mhQhkhEanrW1vKVV-C_PrqIBKgWqpLT8&amp;export=download&amp;display=/97221696_Pepperell.1.xlsx_97221696_Pepperell.1.xlsx</t>
  </si>
  <si>
    <t>https://drive.google.com/uc?id=1mH6-D_MD-LjmA6HjNgXRQJ0BKPC2Xm0M&amp;export=download&amp;display=/97221696_Pepperell.3.xlsx_97221696_Pepperell.3.xlsx</t>
  </si>
  <si>
    <t>960131902</t>
  </si>
  <si>
    <t>VC6000191940</t>
  </si>
  <si>
    <t>20COVIDRELIEFFUND001-VC6000191940</t>
  </si>
  <si>
    <t>Peru</t>
  </si>
  <si>
    <t>https://drive.google.com/uc?id=1UJxXlI3RJ4KN7DqiFO8gSBwfCJv1RWZ3&amp;export=download&amp;display=/97221696_CopyofPeru.1.xlsx_97221696_CopyofPeru.1.xlsx</t>
  </si>
  <si>
    <t>https://drive.google.com/uc?id=1og3gwZZ4LTaiqEE1qjy-rJlC_L4GTDFo&amp;export=download&amp;display=/97221696_Peru.2.xlsx_97221696_Peru.2.xlsx</t>
  </si>
  <si>
    <t>https://drive.google.com/uc?id=12REKmQCdlKF-3nKprMv-uTVfuqN4Fs5_&amp;export=download&amp;display=/97221696_Peru.3.xlsx_97221696_Peru.3.xlsx</t>
  </si>
  <si>
    <t>004686973</t>
  </si>
  <si>
    <t>VC6000191941</t>
  </si>
  <si>
    <t>21COVIDRELIEFFUND002-VC6000191941</t>
  </si>
  <si>
    <t>Petersham</t>
  </si>
  <si>
    <t>https://drive.google.com/uc?id=1FxeOJdOKrtSi7bp9oo7rlYLnRvKmurpL&amp;export=download&amp;display=/97221696_Petersham.2.xlsx.xls_97221696_Petersham.2.xlsx.xls</t>
  </si>
  <si>
    <t>050715986</t>
  </si>
  <si>
    <t>VC6000191942</t>
  </si>
  <si>
    <t>21COVIDRELIEFFUND002-VC6000191942</t>
  </si>
  <si>
    <t>Phillipston</t>
  </si>
  <si>
    <t>https://drive.google.com/uc?id=1Tp-Ng6DtQqaNfPXEDMLZDZMSOPqYLRsM&amp;export=download&amp;display=/97221696_Phillipston.2.xlsx_97221696_Phillipston.2.xlsx</t>
  </si>
  <si>
    <t>084069624</t>
  </si>
  <si>
    <t>VC6000192129</t>
  </si>
  <si>
    <t>20COVIDRELIEFFUND001-VC6000192129</t>
  </si>
  <si>
    <t>Pittsfield</t>
  </si>
  <si>
    <t>https://drive.google.com/uc?id=1UChxmUgAT3weVBqJqGdJcBkTXiLOpKox&amp;export=download&amp;display=/97221696_Pittsfield.1.xlsx_97221696_Pittsfield.1.xlsx</t>
  </si>
  <si>
    <t>https://drive.google.com/uc?id=1h1OfSQ1WEQ6ThgYlYEZX-NNDdvutIaOY&amp;export=download&amp;display=/97221696_Pittsfield.2.xlsx_97221696_Pittsfield.2.xlsx</t>
  </si>
  <si>
    <t>https://drive.google.com/uc?id=1i5JhMFWTjHTg0azimglC7rB0ByII7HZ8&amp;export=download&amp;display=/97221696_Pittsfield.3.xlsx_97221696_Pittsfield.3.xlsx</t>
  </si>
  <si>
    <t>016947285</t>
  </si>
  <si>
    <t>VC6000191943</t>
  </si>
  <si>
    <t>20COVIDRELIEFFUND001-VC6000191943</t>
  </si>
  <si>
    <t>Plainfield</t>
  </si>
  <si>
    <t>https://drive.google.com/uc?id=14EbwfPKSPAOmt9Q5tQ6DhMbKsQFB-NIW&amp;export=download&amp;display=/97221696_Plainfield.1xlsx.xlsx_97221696_Plainfield.1xlsx.xlsx</t>
  </si>
  <si>
    <t>https://drive.google.com/uc?id=1ZMWB8BGlOQ8NaoH0-Xb59Kc-0IkE2HNd&amp;export=download&amp;display=/97221696_PlainfieldSub2.1xlsx.xlsx_97221696_PlainfieldSub2.1xlsx.xlsx</t>
  </si>
  <si>
    <t>https://drive.google.com/uc?id=1TtGy6JxG_hHbrrwvd9zjC752baip8PVr&amp;export=download&amp;display=/97221696_Plainfield.3xlsx.xlsx_97221696_Plainfield.3xlsx.xlsx</t>
  </si>
  <si>
    <t>099414328</t>
  </si>
  <si>
    <t>VC6000191944</t>
  </si>
  <si>
    <t>20COVIDRELIEFFUND001-VC6000191944</t>
  </si>
  <si>
    <t>Plainville</t>
  </si>
  <si>
    <t>https://drive.google.com/uc?id=1SHcCkcF-uSYObZtFPvILbUq0OCk_NZf6&amp;export=download&amp;display=/97221696_Plainville.1.xlsx_97221696_Plainville.1.xlsx</t>
  </si>
  <si>
    <t>https://drive.google.com/uc?id=1mvu7AyauOR4KT-mmrVVuQQ1MfN_fiK_b&amp;export=download&amp;display=/97221696_Plainville2.xlsx_97221696_Plainville2.xlsx</t>
  </si>
  <si>
    <t>https://drive.google.com/uc?id=1WhezGpoEcldh0XMHMcfiNnV_lzh66r3Y&amp;export=download&amp;display=/97221696_Plainville.3.xlsx_97221696_Plainville.3.xlsx</t>
  </si>
  <si>
    <t>Plympton</t>
  </si>
  <si>
    <t>785628595</t>
  </si>
  <si>
    <t>VC6000191948</t>
  </si>
  <si>
    <t>21COVIDRELIEFFUND002-VC6000191948</t>
  </si>
  <si>
    <t>Princeton</t>
  </si>
  <si>
    <t>https://drive.google.com/uc?id=1K0NqsIJBnEKDM0be6uqBPu3nA9HVaKPt&amp;export=download&amp;display=/97221696_Princeton20CRFMP20Reporting20Submission1.xlsx_97221696_Princeton20CRFMP20Reporting20Submission1.xlsx</t>
  </si>
  <si>
    <t>https://drive.google.com/uc?id=1VEnAP0jvaesd8oHhLazBGwlk-FhsEQPd&amp;export=download&amp;display=/97221696_PrincetonSubmission3.xlsx_97221696_PrincetonSubmission3.xlsx</t>
  </si>
  <si>
    <t>088522842</t>
  </si>
  <si>
    <t>VC6000191950</t>
  </si>
  <si>
    <t>21COVIDRELIEFFUND002-VC6000191950</t>
  </si>
  <si>
    <t>Provincetown</t>
  </si>
  <si>
    <t>https://drive.google.com/uc?id=1nMtufDzpbVIK-CMsOwpk0K9-xKgWUke6&amp;export=download&amp;display=/97221696_Provincetown.1.xlsx.xlsx_97221696_Provincetown.1.xlsx.xlsx</t>
  </si>
  <si>
    <t>OK - Reporting template used as application</t>
  </si>
  <si>
    <t>https://drive.google.com/uc?id=14BdaZD-WY9IP8d74NBGAqyCOLBKAAYP0&amp;export=download&amp;display=/97221696_PROVINCETOWN.3..xlsx_97221696_PROVINCETOWN.3..xlsx</t>
  </si>
  <si>
    <t>079532107</t>
  </si>
  <si>
    <t>VC6000192134</t>
  </si>
  <si>
    <t>20COVIDRELIEFFUND001-VC6000192134</t>
  </si>
  <si>
    <t>Quincy</t>
  </si>
  <si>
    <t>https://drive.google.com/uc?id=1Y7pvYMxPsNTVcFbMnIr9nejif0Ld1SVx&amp;export=download&amp;display=/97221696_Quincy.1.xlsx_97221696_Quincy.1.xlsx</t>
  </si>
  <si>
    <t>https://drive.google.com/uc?id=10WKv5Uzg1IYS-cai4iTYouD1KW-OatjR&amp;export=download&amp;display=/97221696_MuniCRFMPQuincyReportingTemplate7.19.30.xlsx_97221696_MuniCRFMPQuincyReportingTemplate7.19.30.xlsx</t>
  </si>
  <si>
    <t>https://drive.google.com/uc?id=1SnmQi6eCmgd-HdY9kAUs8AId99YU14dT&amp;export=download&amp;display=/97221696_MuniCvRFQuincyReportingTemplate10.112.31.xlsx_97221696_MuniCvRFQuincyReportingTemplate10.112.31.xlsx</t>
  </si>
  <si>
    <t>041742920</t>
  </si>
  <si>
    <t>VC6000191951</t>
  </si>
  <si>
    <t>20COVIDRELIEFFUND001-VC6000191951</t>
  </si>
  <si>
    <t>Randolph</t>
  </si>
  <si>
    <t>https://drive.google.com/uc?id=1Dc8sVOXMp_vJ7MFEGgi35_1WAHw6bskl&amp;export=download&amp;display=/97221696_Randolph.1.xlsx_97221696_Randolph.1.xlsx</t>
  </si>
  <si>
    <t>https://drive.google.com/uc?id=1EGHjIGLvvSAy4krKb7kpQ9-TEBi62hgd&amp;export=download&amp;display=/97221696_Randolph.2.xlsx_97221696_Randolph.2.xlsx</t>
  </si>
  <si>
    <t>https://drive.google.com/uc?id=19BYicbXAUb-TOX0TbtEKs3yZSetWkfij&amp;export=download&amp;display=/97221696_Randolph.3.xlsx_97221696_Randolph.3.xlsx</t>
  </si>
  <si>
    <t>956946966</t>
  </si>
  <si>
    <t>VC6000191952</t>
  </si>
  <si>
    <t>20COVIDRELIEFFUND001-VC6000191952</t>
  </si>
  <si>
    <t>Raynham</t>
  </si>
  <si>
    <t>https://drive.google.com/uc?id=1RgFcICoomQtKkuBhrGKQEqI0o01pq2c0&amp;export=download&amp;display=/97221696_Raynham.03.01.202006.30.2020.xlsx_97221696_Raynham.03.01.202006.30.2020.xlsx</t>
  </si>
  <si>
    <t>030814784</t>
  </si>
  <si>
    <t>VC6000191953</t>
  </si>
  <si>
    <t>21COVIDRELIEFFUND002-VC6000191953</t>
  </si>
  <si>
    <t>Reading</t>
  </si>
  <si>
    <t>https://drive.google.com/uc?id=1N0W9WCVj56SKdlPTnQrwFY-LBjBR_Gb-&amp;export=download&amp;display=/97221696_Reading20CRFMP20Reporting20Submission1.xlsx_97221696_Reading20CRFMP20Reporting20Submission1.xlsx</t>
  </si>
  <si>
    <t>https://drive.google.com/uc?id=17GLzD-2nwJG97fnj0nrGuQJLns9RuznE&amp;export=download&amp;display=/97221696_Round3CARESApplicationTownofReading.xlsx_97221696_Round3CARESApplicationTownofReading.xlsx</t>
  </si>
  <si>
    <t>099419574</t>
  </si>
  <si>
    <t>VC6000191955</t>
  </si>
  <si>
    <t>20COVIDRELIEFFUND001-VC6000191955</t>
  </si>
  <si>
    <t>Rehoboth</t>
  </si>
  <si>
    <t>https://drive.google.com/uc?id=184voS7bFbf5pUgawvgLAYzkqXiIG1YJK&amp;export=download&amp;display=/97221696_Rehoboth.1.xlsx_97221696_Rehoboth.1.xlsx</t>
  </si>
  <si>
    <t>https://drive.google.com/uc?id=1duAj7yogqQtA9WGYelc7yHYKwfwVjDjJ&amp;export=download&amp;display=/97221696_Rehoboth2.xlsx_97221696_Rehoboth2.xlsx</t>
  </si>
  <si>
    <t>https://drive.google.com/uc?id=173hbhny3NZUAb3-OaGhoUy3RfinS0jaV&amp;export=download&amp;display=/97221696_Rehoboth.3.xlsx_97221696_Rehoboth.3.xlsx</t>
  </si>
  <si>
    <t>076588987</t>
  </si>
  <si>
    <t>VC6000192136</t>
  </si>
  <si>
    <t>20COVIDRELIEFFUND001-VC6000192136</t>
  </si>
  <si>
    <t>Revere</t>
  </si>
  <si>
    <t>https://drive.google.com/uc?id=10U63IUqDp-OVnv6ntQuKYjBhXeck5nBD&amp;export=download&amp;display=/97221696_Revere.1.xlsx.xlsx_97221696_Revere.1.xlsx.xlsx</t>
  </si>
  <si>
    <t>https://drive.google.com/uc?id=1ptk1lRoq1QJ70Hs3O_sxhE0FHGj_V56e&amp;export=download&amp;display=/97221696_Revere.2.xlsx.xlsx_97221696_Revere.2.xlsx.xlsx</t>
  </si>
  <si>
    <t>https://drive.google.com/uc?id=1dNsVfWjtRexxsn0fsRKKQViv5SUEr_6y&amp;export=download&amp;display=/97221696_Revere.3.xlsx_97221696_Revere.3.xlsx</t>
  </si>
  <si>
    <t>968977496</t>
  </si>
  <si>
    <t>VC6000191957</t>
  </si>
  <si>
    <t>20COVIDRELIEFFUND001-VC6000191957</t>
  </si>
  <si>
    <t>Richmond</t>
  </si>
  <si>
    <t>https://drive.google.com/uc?id=1Tu_FFDJl5OG8_YgBgXHibNztcZOWIkOp&amp;export=download&amp;display=/97221696_RichmondCARESRepoting3120206302020.xlsx_97221696_RichmondCARESRepoting3120206302020.xlsx</t>
  </si>
  <si>
    <t>https://drive.google.com/uc?id=1ORGz5vjQEuIyyVB8YIyyBr10xEUTMM9F&amp;export=download&amp;display=/97221696_RichmondCARESRepoting7120209302020.xlsx_97221696_RichmondCARESRepoting7120209302020.xlsx</t>
  </si>
  <si>
    <t>https://drive.google.com/uc?id=1RdzugRcksD9AFM-rSl1DEt1ez5Kye6LS&amp;export=download&amp;display=/97221696_CopyofMuniCvRFReportingSubmission3.xlsx_97221696_CopyofMuniCvRFReportingSubmission3.xlsx</t>
  </si>
  <si>
    <t>Rochester</t>
  </si>
  <si>
    <t>Rockland</t>
  </si>
  <si>
    <t>613768878</t>
  </si>
  <si>
    <t>VC6000191960</t>
  </si>
  <si>
    <t>20COVIDRELIEFFUND001-VC6000191960</t>
  </si>
  <si>
    <t>Rockport</t>
  </si>
  <si>
    <t>https://drive.google.com/uc?id=1SgkIy5SB2kevx_Z5fJk-8PWr8Gp1oFgQ&amp;export=download&amp;display=/97221696_Rockport.1.xlsx.xlsx_97221696_Rockport.1.xlsx.xlsx</t>
  </si>
  <si>
    <t>https://drive.google.com/uc?id=137O25AboN932DN6qLXUtZFnVZ1o2Yxiz&amp;export=download&amp;display=/97221696_Rockport.2.xlsx.xlsx_97221696_Rockport.2.xlsx.xlsx</t>
  </si>
  <si>
    <t>055203108</t>
  </si>
  <si>
    <t>VC6000191961</t>
  </si>
  <si>
    <t>20COVIDRELIEFFUND001-VC6000191961</t>
  </si>
  <si>
    <t>Rowe</t>
  </si>
  <si>
    <t>https://drive.google.com/uc?id=1VHaeJEqT03mhVggDgF0Mwlc9P9HvCzQm&amp;export=download&amp;display=/97221696_Rowe.1.xlsx_97221696_Rowe.1.xlsx</t>
  </si>
  <si>
    <t>https://drive.google.com/uc?id=1zEn3HK-u6OhhJPbcb5VHgDnBuf0QAI93&amp;export=download&amp;display=/97221696_Rowe20CRFMP20Reporting20Submission202.xlsx_97221696_Rowe20CRFMP20Reporting20Submission202.xlsx</t>
  </si>
  <si>
    <t>https://drive.google.com/uc?id=1qckodBL3aNfF-QWlJjP9GHdG014XKAMa&amp;export=download&amp;display=/97221696_Rowe.3.xlsx_97221696_Rowe.3.xlsx</t>
  </si>
  <si>
    <t>017025140</t>
  </si>
  <si>
    <t>VC6000191962</t>
  </si>
  <si>
    <t>20COVIDRELIEFFUND001-VC6000191962</t>
  </si>
  <si>
    <t>Rowley</t>
  </si>
  <si>
    <t>https://drive.google.com/uc?id=12yQr5GSlQtGioMp7-rs5SiI3qTyttagr&amp;export=download&amp;display=/97221696_Rowley.1.xlsx_97221696_Rowley.1.xlsx</t>
  </si>
  <si>
    <t>https://drive.google.com/uc?id=1UBh5jVHMeEOekWxl4zxHGE_Ir_Zbqcs1&amp;export=download&amp;display=/97221696_Rowley2.xlsx_97221696_Rowley2.xlsx</t>
  </si>
  <si>
    <t>https://drive.google.com/uc?id=1I_ZIjWYfnHPsTwYNhlXUbb16rKlRY4HM&amp;export=download&amp;display=/97221696_Rowley3.xlsx_97221696_Rowley3.xlsx</t>
  </si>
  <si>
    <t>849378054</t>
  </si>
  <si>
    <t>VC6000191963</t>
  </si>
  <si>
    <t>20COVIDRELIEFFUND001-VC6000191963</t>
  </si>
  <si>
    <t>Royalston</t>
  </si>
  <si>
    <t>https://drive.google.com/uc?id=1Yka2RWt5VKhMJv8hZ1W53QJuVp1mpwXL&amp;export=download&amp;display=/97221696_Royalston.1.xlsx_97221696_Royalston.1.xlsx</t>
  </si>
  <si>
    <t>https://drive.google.com/uc?id=12SF-cIm8-DLzFF2bjyFXYap7LDAEHtzx&amp;export=download&amp;display=/97221696_Royalston.2.xlsx_97221696_Royalston.2.xlsx</t>
  </si>
  <si>
    <t>https://drive.google.com/uc?id=1hQ6uaPQ6Y_YIgNEecLPcjhgzZbGu0hA9&amp;export=download&amp;display=/97221696_Royalston.3.xlsx_97221696_Royalston.3.xlsx</t>
  </si>
  <si>
    <t>137674458</t>
  </si>
  <si>
    <t>VC6000191964</t>
  </si>
  <si>
    <t>21COVIDRELIEFFUND001-VC6000191964</t>
  </si>
  <si>
    <t>Russell</t>
  </si>
  <si>
    <t>https://drive.google.com/uc?id=179tfJmNNOjoe2iUQ-BcsL58NoINt9CeH&amp;export=download&amp;display=/97221696_Russell.2.xlsx_97221696_Russell.2.xlsx</t>
  </si>
  <si>
    <t>184723344</t>
  </si>
  <si>
    <t>VC6000191965</t>
  </si>
  <si>
    <t>20COVIDRELIEFFUND001-VC6000191965</t>
  </si>
  <si>
    <t>Rutland</t>
  </si>
  <si>
    <t>https://drive.google.com/uc?id=10xKBUQfXi7R0Ye2z1XTvl9huFGkmFafU&amp;export=download&amp;display=/97221696_Rutland.1.xlsx_97221696_Rutland.1.xlsx</t>
  </si>
  <si>
    <t>https://drive.google.com/uc?id=1E9zLZHNwulpVNqIKRmLCOImIfvbEcswA&amp;export=download&amp;display=/97221696_Rutland.2.xlsx_97221696_Rutland.2.xlsx</t>
  </si>
  <si>
    <t>https://drive.google.com/uc?id=1bM9gduN4PWff5leXAzDwnYTtrtUJsdgD&amp;export=download&amp;display=/97221696_Rutland.31.xlsx_97221696_Rutland.31.xlsx</t>
  </si>
  <si>
    <t>949845325</t>
  </si>
  <si>
    <t>VC6000192137</t>
  </si>
  <si>
    <t>20COVIDRELIEFFUND001-VC6000192137</t>
  </si>
  <si>
    <t>Salem</t>
  </si>
  <si>
    <t>https://drive.google.com/uc?id=1Wg8jZZeEWQmvQYYMNwWDDRbugjBfVv9D&amp;export=download&amp;display=/97221696_SALEM.2.xlsx_97221696_SALEM.2.xlsx</t>
  </si>
  <si>
    <t>https://drive.google.com/uc?id=1oGiQoNkYe7lIQGq4uUO1wC6SRw5XQrwq&amp;export=download&amp;display=/97221696_Salem.3.xlsx_97221696_Salem.3.xlsx</t>
  </si>
  <si>
    <t>021009188</t>
  </si>
  <si>
    <t>VC6000191966</t>
  </si>
  <si>
    <t>20COVIDRELIEFFUND001-VC6000191966</t>
  </si>
  <si>
    <t>Salisbury</t>
  </si>
  <si>
    <t>https://drive.google.com/uc?id=10wohcoT6oJ6oEFOA15b-SmzVVpnVKnNU&amp;export=download&amp;display=/97221696_Salisbury.1.xlxs.xlsx_97221696_Salisbury.1.xlxs.xlsx</t>
  </si>
  <si>
    <t>https://drive.google.com/uc?id=1KacEilS3UPxxMQTvBV4HtnIm8OIui9cN&amp;export=download&amp;display=/97221696_Salisbury.1.xlxs.xlsx_97221696_Salisbury.1.xlxs.xlsx</t>
  </si>
  <si>
    <t>https://drive.google.com/uc?id=1ywoXwk7tMOkjQ_XXZws6Usn3k-NOCPQc&amp;export=download&amp;display=/97221696_Salisbury.3.xlsx.xlsx_97221696_Salisbury.3.xlsx.xlsx</t>
  </si>
  <si>
    <t>VC6000191967</t>
  </si>
  <si>
    <t>20COVIDRELIEFFUND001-VC6000191967</t>
  </si>
  <si>
    <t>Sandisfield</t>
  </si>
  <si>
    <t>https://drive.google.com/uc?id=14kPLWFEkJ-JhqXM5VxWpg-DykA66SRIi&amp;export=download&amp;display=/97221696_SandisfieldCovidReportingDirectPayments3_1_209_30_20.xlsx_97221696_SandisfieldCovidReportingDirectPayments3_1_209_30_20.xlsx</t>
  </si>
  <si>
    <t>076597988</t>
  </si>
  <si>
    <t>VC6000191968</t>
  </si>
  <si>
    <t>20COVIDRELIEFFUND001-VC6000191968</t>
  </si>
  <si>
    <t>Sandwich</t>
  </si>
  <si>
    <t>https://drive.google.com/uc?id=1JgYmwflGXuansu_x9EdW4sSXxUBGJd2t&amp;export=download&amp;display=/97221696_Sandwich.1.xlsx_97221696_Sandwich.1.xlsx</t>
  </si>
  <si>
    <t>https://drive.google.com/uc?id=10HIqksmZhTTHZe2WM2Tj6KfhAkfNpsgO&amp;export=download&amp;display=/97221696_Sandwich.2.xlsx_97221696_Sandwich.2.xlsx</t>
  </si>
  <si>
    <t>https://drive.google.com/uc?id=1nus7jEAPpUGjwYchzi_t8WzI8z5yWIJ-&amp;export=download&amp;display=/97221696_Sandwich.3.xlsx_97221696_Sandwich.3.xlsx</t>
  </si>
  <si>
    <t>083381236</t>
  </si>
  <si>
    <t>VC6000191969</t>
  </si>
  <si>
    <t>20COVIDRELIEFFUND001-VC6000191969</t>
  </si>
  <si>
    <t>Saugus</t>
  </si>
  <si>
    <t>https://drive.google.com/uc?id=1efJry6tmb_yhbm7B2YNpK8TO6rQBdrxX&amp;export=download&amp;display=/97221696_CaresActReport.xlsx_97221696_CaresActReport.xlsx</t>
  </si>
  <si>
    <t>https://drive.google.com/uc?id=1A9Cc0XzV8a1Wem84_VLJQ6xp-cZw1YJ3&amp;export=download&amp;display=/97221696_Caresactsubmission2excelspreadsheet.xlsx_97221696_Caresactsubmission2excelspreadsheet.xlsx</t>
  </si>
  <si>
    <t>https://drive.google.com/uc?id=1VdCP_i1Yi2yfJBWp2BlB-K8uk3FqEz7z&amp;export=download&amp;display=/97221696_CopyofMuniCvRFReportingTemplateSubmission3NewForm.xlsx_97221696_CopyofMuniCvRFReportingTemplateSubmission3NewForm.xlsx</t>
  </si>
  <si>
    <t>026093240</t>
  </si>
  <si>
    <t>VC6000191970</t>
  </si>
  <si>
    <t>21COVIDRELIEFFUND002-VC6000191970</t>
  </si>
  <si>
    <t>Savoy</t>
  </si>
  <si>
    <t>https://drive.google.com/uc?id=1-IKzjgDxEcRok8pD_8SMszO9F-qeVe64&amp;export=download&amp;display=/97221696_Savoy20CRFMP20Reporting20Submission2.xlsx_97221696_Savoy20CRFMP20Reporting20Submission2.xlsx</t>
  </si>
  <si>
    <t>Scituate</t>
  </si>
  <si>
    <t>949979314</t>
  </si>
  <si>
    <t>VC6000191972</t>
  </si>
  <si>
    <t>20COVIDRELIEFFUND001-VC6000191972</t>
  </si>
  <si>
    <t>Seekonk</t>
  </si>
  <si>
    <t>https://s3.amazonaws.com/files.formstack.com/uploads/4015411/97221696/658535629/97221696_seekonk-june_30_2020.xlsx</t>
  </si>
  <si>
    <t>https://drive.google.com/uc?id=1LYGPQL72zCFlyeYoC-If2L3RjSMHmghr&amp;export=download&amp;display=/97221696_Seekonk.2.xlsx_97221696_Seekonk.2.xlsx</t>
  </si>
  <si>
    <t>https://drive.google.com/uc?id=1KpT4CGGZrhMcyG8zj2OOJFi39ncOZ66i&amp;export=download&amp;display=/97221696_Seekonk.3.xlsx_97221696_Seekonk.3.xlsx</t>
  </si>
  <si>
    <t>949130702</t>
  </si>
  <si>
    <t>VC6000191973</t>
  </si>
  <si>
    <t>20COVIDRELIEFFUND001-VC6000191973</t>
  </si>
  <si>
    <t>Sharon</t>
  </si>
  <si>
    <t>https://drive.google.com/uc?id=1bOxxpEcXX-zfnOMiVnbs7gy_2xvIpt6r&amp;export=download&amp;display=/97221696_Sharon.1.xlsx_97221696_Sharon.1.xlsx</t>
  </si>
  <si>
    <t>https://drive.google.com/uc?id=1UegU2ghWdUcGK_akOQqX5N30BpHT9_32&amp;export=download&amp;display=/97221696_Sharon.2.xlsx_97221696_Sharon.2.xlsx</t>
  </si>
  <si>
    <t>https://drive.google.com/uc?id=1nntkO6-kQGchqgHlcgrqCgyOYlGRhPT2&amp;export=download&amp;display=/97221696_Sharon.3.xlsx_97221696_Sharon.3.xlsx</t>
  </si>
  <si>
    <t>960522456</t>
  </si>
  <si>
    <t>VC6000191974</t>
  </si>
  <si>
    <t>21COVIDRELIEFFUND002-VC6000191974</t>
  </si>
  <si>
    <t>Sheffield</t>
  </si>
  <si>
    <t>https://drive.google.com/uc?id=1DkLcbEWGoSNidA9Bp1fdo_GKE-YaGhIV&amp;export=download&amp;display=/97221696_Sheffield.2.xlsx.xlsx_97221696_Sheffield.2.xlsx.xlsx</t>
  </si>
  <si>
    <t>830232331</t>
  </si>
  <si>
    <t>VC6000191975</t>
  </si>
  <si>
    <t>20COVIDRELIEFFUND001-VC6000191975</t>
  </si>
  <si>
    <t>Shelburne</t>
  </si>
  <si>
    <t>https://drive.google.com/uc?id=1hv8TZ47g-uoqzejpbz2hRbVOZa_12q8y&amp;export=download&amp;display=/97221696_Shelburne.1.xlsx_97221696_Shelburne.1.xlsx</t>
  </si>
  <si>
    <t>https://drive.google.com/uc?id=14EPfkbjQ4i25qch2Vt5jQyVQcTknmvvj&amp;export=download&amp;display=/97221696_Shelburne.2.xlsx_97221696_Shelburne.2.xlsx</t>
  </si>
  <si>
    <t>https://drive.google.com/uc?id=1lm6SmD3_Ktz8WTelFgGxeql4e1qahwVi&amp;export=download&amp;display=/97221696_Shelburne.3.xlsx_97221696_Shelburne.3.xlsx</t>
  </si>
  <si>
    <t>063349674</t>
  </si>
  <si>
    <t>VC6000191976</t>
  </si>
  <si>
    <t>20COVIDRELIEFFUND001-VC6000191976</t>
  </si>
  <si>
    <t>Sherborn</t>
  </si>
  <si>
    <t>https://drive.google.com/uc?id=16urd_fTBz4HIKnl-76wNQOBnqzLKx4Or&amp;export=download&amp;display=/97221696_COVIDmunicrfmpreportingtemplate_0.xlsx_97221696_COVIDmunicrfmpreportingtemplate_0.xlsx</t>
  </si>
  <si>
    <t>https://drive.google.com/uc?id=1pHetNZYbHtq05u1LRehMMVpaD-POZVDm&amp;export=download&amp;display=/97221696_Sherborn20CRFMP20Reporting20Submission2029302020.xlsx_97221696_Sherborn20CRFMP20Reporting20Submission2029302020.xlsx</t>
  </si>
  <si>
    <t>https://drive.google.com/uc?id=19fCqpL-gu1bsMVh4XaL4ZV6csWaFpNTQ&amp;export=download&amp;display=/97221696_MuniCvRFReportingTemplateSubmission3OctDec2020.xlsx_97221696_MuniCvRFReportingTemplateSubmission3OctDec2020.xlsx</t>
  </si>
  <si>
    <t>081577447</t>
  </si>
  <si>
    <t>VC6000191977</t>
  </si>
  <si>
    <t>20COVIDRELIEFFUND001-VC6000191977</t>
  </si>
  <si>
    <t>Shirley</t>
  </si>
  <si>
    <t>https://drive.google.com/uc?id=1ItZnGrIj5CkK9iIR5kQToA7vUwOtqiiK&amp;export=download&amp;display=/97221696_Shirley.1.xlsx_97221696_Shirley.1.xlsx</t>
  </si>
  <si>
    <t>https://drive.google.com/uc?id=1iMxZiALZf4GGX9CUWFkhu6TgYRrfmd0C&amp;export=download&amp;display=/97221696_Shirley.2.xlsx_97221696_Shirley.2.xlsx</t>
  </si>
  <si>
    <t>https://drive.google.com/uc?id=1dit3Ke5abwAGzD4FbqI4u-74x8GcQPUI&amp;export=download&amp;display=/97221696_Shirley.3.xlsx_97221696_Shirley.3.xlsx</t>
  </si>
  <si>
    <t>010976277</t>
  </si>
  <si>
    <t>VC6000191980</t>
  </si>
  <si>
    <t>20COVIDRELIEFFUND001-VC6000191980</t>
  </si>
  <si>
    <t>Shrewsbury</t>
  </si>
  <si>
    <t>https://drive.google.com/uc?id=1oHrTB1a0japxtGSJSNcBfp4blWEbu6SL&amp;export=download&amp;display=/97221696_Shrewsbury.1.xlsx_97221696_Shrewsbury.1.xlsx</t>
  </si>
  <si>
    <t>https://drive.google.com/uc?id=1ZZH91_IwrzA7nefAtP_vsJVJwhsXuUak&amp;export=download&amp;display=/97221696_Shrewsbury.2.xlsx_97221696_Shrewsbury.2.xlsx</t>
  </si>
  <si>
    <t>https://drive.google.com/uc?id=17EyO82UMEszaN9coLQ6nN15mBpyem-S0&amp;export=download&amp;display=/97221696_Shrewsbury.3.xlsx_97221696_Shrewsbury.3.xlsx</t>
  </si>
  <si>
    <t>052050200</t>
  </si>
  <si>
    <t>VC6000191981</t>
  </si>
  <si>
    <t>20COVIDRELIEFFUND001-VC6000191981</t>
  </si>
  <si>
    <t>Shutesbury</t>
  </si>
  <si>
    <t>https://drive.google.com/uc?id=1klJSWtOCatwK-vXRgWbC6JBlgRZFYPq_&amp;export=download&amp;display=/97221696_Shutesbury.1.xlsx_97221696_Shutesbury.1.xlsx</t>
  </si>
  <si>
    <t>https://drive.google.com/uc?id=1cIH33hbERMcfq_nhVhDUggmSd13Kk410&amp;export=download&amp;display=/97221696_Shutesbury.1.xlsx_97221696_Shutesbury.1.xlsx</t>
  </si>
  <si>
    <t>099422255</t>
  </si>
  <si>
    <t>VC6000191982</t>
  </si>
  <si>
    <t>20COVIDRELIEFFUND001-VC6000191982</t>
  </si>
  <si>
    <t>Somerset</t>
  </si>
  <si>
    <t>https://drive.google.com/uc?id=1GEvbAHh8JbpGFJZ8NcB5robuD38iAAIw&amp;export=download&amp;display=/97221696_Copyofsomerset.1.xlsx_97221696_Copyofsomerset.1.xlsx</t>
  </si>
  <si>
    <t>https://drive.google.com/uc?id=16ktmBeIL8-nxAbvu3kMx-ydzUGieI6Lh&amp;export=download&amp;display=/97221696_somerset.2.xlsx_97221696_somerset.2.xlsx</t>
  </si>
  <si>
    <t>https://drive.google.com/uc?id=1SZB-sicrjGkv04QIRelIpg0tmbdP6tlb&amp;export=download&amp;display=/97221696_somerset.3.xlsx_97221696_somerset.3.xlsx</t>
  </si>
  <si>
    <t>076621572</t>
  </si>
  <si>
    <t>VC6000192138</t>
  </si>
  <si>
    <t>21COVIDRELIEFFUND002-VC6000192138</t>
  </si>
  <si>
    <t>Somerville</t>
  </si>
  <si>
    <t>https://drive.google.com/uc?id=1Mgjd_3YnMLVTnRmh38GsGtG6lpAUkQsy&amp;export=download&amp;display=/97221696_Somerville.2.xlsx.xlsx_97221696_Somerville.2.xlsx.xlsx</t>
  </si>
  <si>
    <t>https://drive.google.com/uc?id=1wi8GsdBzGgxVLYwWSCqKW3Ihtn6mzvCv&amp;export=download&amp;display=/97221696_Somerville.3.xlsx.xlsx_97221696_Somerville.3.xlsx.xlsx</t>
  </si>
  <si>
    <t>066982950</t>
  </si>
  <si>
    <t>VC6000191983</t>
  </si>
  <si>
    <t>20COVIDRELIEFFUND001-VC6000191983</t>
  </si>
  <si>
    <t>South Hadley</t>
  </si>
  <si>
    <t>https://drive.google.com/uc?id=1bdTh6a6JeX-Al4ZYT8FBKk1jBRKAGqtX&amp;export=download&amp;display=/97221696_SouthHadley.1.xlsx_97221696_SouthHadley.1.xlsx</t>
  </si>
  <si>
    <t>https://drive.google.com/uc?id=11OXRLiEmVjSa9MjbpaN1K0MKfjHjE_y2&amp;export=download&amp;display=/97221696_SouthHadley.2.xlsx_97221696_SouthHadley.2.xlsx</t>
  </si>
  <si>
    <t>https://drive.google.com/uc?id=1SF_Tw1rocbZnw-3Teao3BkUUcCCka0-w&amp;export=download&amp;display=/97221696_SouthHadley.3.xlsx_97221696_SouthHadley.3.xlsx</t>
  </si>
  <si>
    <t>193547544</t>
  </si>
  <si>
    <t>VC6000191985</t>
  </si>
  <si>
    <t>20COVIDRELIEFFUND001-VC6000191985</t>
  </si>
  <si>
    <t>Southampton</t>
  </si>
  <si>
    <t>https://drive.google.com/uc?id=1OHLEoteX2rdm8UXqtDCepHLo3Qb4pK1E&amp;export=download&amp;display=/97221696_Southampton.2.xlxs.xlsx_97221696_Southampton.2.xlxs.xlsx</t>
  </si>
  <si>
    <t>https://drive.google.com/uc?id=1ZbD-uFHBzwCfahLu52EXjXQyHN8PiFsG&amp;export=download&amp;display=/97221696_Southampton.3.xlsx_97221696_Southampton.3.xlsx</t>
  </si>
  <si>
    <t>956411706</t>
  </si>
  <si>
    <t>VC6000191986</t>
  </si>
  <si>
    <t>21COVIDRELIEFFUND001-VC6000191986</t>
  </si>
  <si>
    <t>Southborough</t>
  </si>
  <si>
    <t>https://drive.google.com/uc?id=1iKrCwzN3jm2oxnEajtCzdx47kSN0ylbR&amp;export=download&amp;display=/97221696_Southborough.2.xlsx_97221696_Southborough.2.xlsx</t>
  </si>
  <si>
    <t>https://drive.google.com/uc?id=1aLeItjG8923AOj14Ht3RWjMtPyk86Ah1&amp;export=download&amp;display=/97221696_Southborough.3.xlsx_97221696_Southborough.3.xlsx</t>
  </si>
  <si>
    <t>088524988</t>
  </si>
  <si>
    <t>VC6000191987</t>
  </si>
  <si>
    <t>20COVIDRELIEFFUND001-VC6000191987</t>
  </si>
  <si>
    <t>Southbridge</t>
  </si>
  <si>
    <t>https://drive.google.com/uc?id=1Z4ywht6fPjkhMW1JRVIYdxY3w26v9Lpr&amp;export=download&amp;display=/97221696_Southbridge.1.xlsx_97221696_Southbridge.1.xlsx</t>
  </si>
  <si>
    <t>https://drive.google.com/uc?id=1eng7J-ZvgNMiyaE8uQpcENpH_woKnAKK&amp;export=download&amp;display=/97221696_Southbridge.2.xlsx_97221696_Southbridge.2.xlsx</t>
  </si>
  <si>
    <t>https://drive.google.com/uc?id=1zLtZR5sfkU8xf6B6KzploYoSS2RTb6lq&amp;export=download&amp;display=/97221696_Southbridge.3.xlsx_97221696_Southbridge.3.xlsx</t>
  </si>
  <si>
    <t>021725031</t>
  </si>
  <si>
    <t>VC6000191988</t>
  </si>
  <si>
    <t>20COVIDRELIEFFUND001-VC6000191988</t>
  </si>
  <si>
    <t>Southwick</t>
  </si>
  <si>
    <t>https://drive.google.com/uc?id=1X6rhRQpnXS-PFEIUOjQhznC3Q8Dx_aMG&amp;export=download&amp;display=/97221696_Southwick.1.xlsx_97221696_Southwick.1.xlsx</t>
  </si>
  <si>
    <t>https://drive.google.com/uc?id=1RTNKEv0ul6ARaJ1TutgJptlUfLCe_eKB&amp;export=download&amp;display=/97221696_Southwick.2.xlsx_97221696_Southwick.2.xlsx</t>
  </si>
  <si>
    <t>https://drive.google.com/uc?id=186qrBz7VQ0Mck2R8Zo0JxBHqtPdTzabG&amp;export=download&amp;display=/97221696_southwick.3.xlsx_97221696_southwick.3.xlsx</t>
  </si>
  <si>
    <t>084208305</t>
  </si>
  <si>
    <t>VC6000191989</t>
  </si>
  <si>
    <t>20COVIDRELIEFFUND001-VC6000191989</t>
  </si>
  <si>
    <t>Spencer</t>
  </si>
  <si>
    <t>https://drive.google.com/uc?id=1V_1cIpcbuvnEx3-iRj_n1YEi7Fou5jvq&amp;export=download&amp;display=/97221696_SpencerCARESACT63020.xlsx_97221696_SpencerCARESACT63020.xlsx</t>
  </si>
  <si>
    <t>https://drive.google.com/uc?id=14XELweE7deNV23aj86xYqy2kEZv_v-tJ&amp;export=download&amp;display=/97221696_121820versionSpencer.2thruSept2020.xlsx_97221696_121820versionSpencer.2thruSept2020.xlsx</t>
  </si>
  <si>
    <t>https://drive.google.com/uc?id=1ohfCh0TKNhh0tayH32bn1vITWzir2ZHx&amp;export=download&amp;display=/97221696_SpencerOctDecMuniCvRFSubmission3.xlsx_97221696_SpencerOctDecMuniCvRFSubmission3.xlsx</t>
  </si>
  <si>
    <t>066985920</t>
  </si>
  <si>
    <t>VC6000192140</t>
  </si>
  <si>
    <t>20COVIDRELIEFFUND001-VC6000192140</t>
  </si>
  <si>
    <t>Springfield</t>
  </si>
  <si>
    <t>https://drive.google.com/uc?id=1SlukvHcqg-rZmEjuJenq_5DMdeELwwdE&amp;export=download&amp;display=/97221696_MuniCRFMPReportingCOS1stQuarter.xlsx_97221696_MuniCRFMPReportingCOS1stQuarter.xlsx</t>
  </si>
  <si>
    <t>https://drive.google.com/uc?id=18QKqWSqzAXhC35kbDZGqjTcs2gL4hzZy&amp;export=download&amp;display=/97221696_Springfield.2.xlsx_97221696_Springfield.2.xlsx</t>
  </si>
  <si>
    <t>084655042</t>
  </si>
  <si>
    <t>VC6000191990</t>
  </si>
  <si>
    <t>20COVIDRELIEFFUND001-VC6000191990</t>
  </si>
  <si>
    <t>Sterling</t>
  </si>
  <si>
    <t>https://drive.google.com/uc?id=1qrf3dxxbwM10F4Bnh4Nkowj-NzFyR-jc&amp;export=download&amp;display=/97221696_MuniCRFMPReportingTemplate1.xlsx_97221696_MuniCRFMPReportingTemplate1.xlsx</t>
  </si>
  <si>
    <t>https://drive.google.com/uc?id=1yB5bkLN13tO7O-R0z2Lv95og68NVgtu9&amp;export=download&amp;display=/97221696_CaresActReporting71930.xlsx_97221696_CaresActReporting71930.xlsx</t>
  </si>
  <si>
    <t>https://drive.google.com/uc?id=1lDuqXrlKmP6i5IGHkUAiFRXU0HYs0t5i&amp;export=download&amp;display=/97221696_MuniCvRFReportingTemplateSubmission3.xlsx_97221696_MuniCvRFReportingTemplateSubmission3.xlsx</t>
  </si>
  <si>
    <t>085749703</t>
  </si>
  <si>
    <t>VC6000191991</t>
  </si>
  <si>
    <t>20COVIDRELIEFFUND001-VC6000191991</t>
  </si>
  <si>
    <t>Stockbridge</t>
  </si>
  <si>
    <t>https://drive.google.com/uc?id=1WNtrPCx3Pm8dxI2nz7zlg2v01APqZDfV&amp;export=download&amp;display=/97221696_stockbridge.1.xlsx_97221696_stockbridge.1.xlsx</t>
  </si>
  <si>
    <t>https://drive.google.com/uc?id=1xuD6Uzzl1uXpZFhBCEk3P2dsG_IYVHX3&amp;export=download&amp;display=/97221696_STOCKBRIDGE.2.xlsx_97221696_STOCKBRIDGE.2.xlsx</t>
  </si>
  <si>
    <t>https://drive.google.com/uc?id=1KJ3-m396dN1SrxGG9uQuhXG32fL6LnRg&amp;export=download&amp;display=/97221696_STOCKBRIDGE.3.xlsx_97221696_STOCKBRIDGE.3.xlsx</t>
  </si>
  <si>
    <t>949669279</t>
  </si>
  <si>
    <t>VC6000191992</t>
  </si>
  <si>
    <t>20COVIDRELIEFFUND001-VC6000191992</t>
  </si>
  <si>
    <t>Stoneham</t>
  </si>
  <si>
    <t>https://drive.google.com/uc?id=1VzwsG90KCOv7_MWekc0AEjCVt4lbbKzc&amp;export=download&amp;display=/97221696_Stoneham.1.xlsx_97221696_Stoneham.1.xlsx</t>
  </si>
  <si>
    <t>https://drive.google.com/uc?id=1MDso8wFHVT8WkWisnRpGSAgrUiHfq6P9&amp;export=download&amp;display=/97221696_Stoneham.2.xlsx_97221696_Stoneham.2.xlsx</t>
  </si>
  <si>
    <t>https://drive.google.com/uc?id=1c6QZP4kM86lUg_UFUNwPEiChdcBhdZOp&amp;export=download&amp;display=/97221696_Stoneham.3.xlsx_97221696_Stoneham.3.xlsx</t>
  </si>
  <si>
    <t>627610959</t>
  </si>
  <si>
    <t>VC6000191993</t>
  </si>
  <si>
    <t>21COVIDRELIEFFUND001-VC6000191993</t>
  </si>
  <si>
    <t>Stoughton</t>
  </si>
  <si>
    <t>https://drive.google.com/uc?id=1le6rfQX7IrAVizWxd19jRSdPnqKB9Y-g&amp;export=download&amp;display=/97221696_Stoughton.2.xlsx.xlsx_97221696_Stoughton.2.xlsx.xlsx</t>
  </si>
  <si>
    <t>https://drive.google.com/uc?id=18C7Svu5bGmWJhsgvEpB2hSXpBVrzhone&amp;export=download&amp;display=/97221696_Stoughton.3.xlsx.xlsx_97221696_Stoughton.3.xlsx.xlsx</t>
  </si>
  <si>
    <t>Round 5 report overwrites data from old reports</t>
  </si>
  <si>
    <t>025901398</t>
  </si>
  <si>
    <t>VC6000191994</t>
  </si>
  <si>
    <t>20COVIDRELIEFFUND001-VC6000191994</t>
  </si>
  <si>
    <t>Stow</t>
  </si>
  <si>
    <t>https://s3.amazonaws.com/files.formstack.com/uploads/4015411/97221696/658467833/97221696_stow.1.xlsx</t>
  </si>
  <si>
    <t>https://drive.google.com/uc?id=1uWuFX_iOtrJ1m5DMTKmE2zhtZdOl2hbR&amp;export=download&amp;display=/97221696_Stow.2.xlsx_97221696_Stow.2.xlsx</t>
  </si>
  <si>
    <t>https://drive.google.com/uc?id=1gF_QVGmelrFEvX01uNKPLQpcdb7UPyBe&amp;export=download&amp;display=/97221696_Stow.3.xlsx_97221696_Stow.3.xlsx</t>
  </si>
  <si>
    <t>069916013</t>
  </si>
  <si>
    <t>VC6000191995</t>
  </si>
  <si>
    <t>21COVIDRELIEFFUND002-VC6000191995</t>
  </si>
  <si>
    <t>Sturbridge</t>
  </si>
  <si>
    <t>https://drive.google.com/uc?id=11G5mvZ0hcU5kYm6C4AwFx6tWjoWtkljF&amp;export=download&amp;display=/97221696_sturbridge.a.xlxs.xlsx_97221696_sturbridge.a.xlxs.xlsx</t>
  </si>
  <si>
    <t>https://drive.google.com/uc?id=1YgBXvEXtGWKcc72zyD-jTIdZ4PmJoHxL&amp;export=download&amp;display=/97221696_Sturbridge.3.xlsx_97221696_Sturbridge.3.xlsx</t>
  </si>
  <si>
    <t>619726698</t>
  </si>
  <si>
    <t>VC6000191996</t>
  </si>
  <si>
    <t>20COVIDRELIEFFUND001-VC6000191996</t>
  </si>
  <si>
    <t>Sudbury</t>
  </si>
  <si>
    <t>https://drive.google.com/uc?id=1j0-lZvdoD1zihK68qvnM91mI5QfyjSTe&amp;export=download&amp;display=/97221696_Sudbury.2.xlsx_97221696_Sudbury.2.xlsx</t>
  </si>
  <si>
    <t>https://drive.google.com/uc?id=1rJYKL4Kgv61KzIawvqfU8FxoP3nZe-gO&amp;export=download&amp;display=/97221696_Sudbury.3.xlsx_97221696_Sudbury.3.xlsx</t>
  </si>
  <si>
    <t>957920598</t>
  </si>
  <si>
    <t>VC6000191997</t>
  </si>
  <si>
    <t>20COVIDRELIEFFUND001-VC6000191997</t>
  </si>
  <si>
    <t>Sunderland</t>
  </si>
  <si>
    <t>https://drive.google.com/uc?id=1nNnGzFUw4-fulwWOY0azefqmGaS3XNbx&amp;export=download&amp;display=/97221696_Sunderland.1.xlsx_97221696_Sunderland.1.xlsx</t>
  </si>
  <si>
    <t>https://drive.google.com/uc?id=1OzZ8u39kZhEayyh0HAwFxwsNX5Lq4xco&amp;export=download&amp;display=/97221696_Sunderland.2.xlsx_97221696_Sunderland.2.xlsx</t>
  </si>
  <si>
    <t>https://drive.google.com/uc?id=1lsf7YiBDYOsK8pp3jEPlnO17zkpVTX4B&amp;export=download&amp;display=/97221696_Sunderland.3.xlsx_97221696_Sunderland.3.xlsx</t>
  </si>
  <si>
    <t>079507406</t>
  </si>
  <si>
    <t>VC6000191998</t>
  </si>
  <si>
    <t>21COVIDRELIEFFUND001-VC6000191998</t>
  </si>
  <si>
    <t>Sutton</t>
  </si>
  <si>
    <t>https://s3.amazonaws.com/files.formstack.com/uploads/4015411/97221696/659470888/97221696_sutton.1.xlsx</t>
  </si>
  <si>
    <t>https://drive.google.com/uc?id=1mOC0gQUuaA19dyIqapbBHSZYaj2SqtAr&amp;export=download&amp;display=/97221696_CopyofUpdatedMuniCvRFReportingTemplateSubmission3.xlsx_97221696_CopyofUpdatedMuniCvRFReportingTemplateSubmission3.xlsx</t>
  </si>
  <si>
    <t>073806812</t>
  </si>
  <si>
    <t>VC6000191999</t>
  </si>
  <si>
    <t>20COVIDRELIEFFUND001-VC6000191999</t>
  </si>
  <si>
    <t>Swampscott</t>
  </si>
  <si>
    <t>https://drive.google.com/uc?id=1DvMfBBDFrLW2h1OcEBvzjlKpO1uCA419&amp;export=download&amp;display=/97221696_Swampscott.1.xlsx_97221696_Swampscott.1.xlsx</t>
  </si>
  <si>
    <t>https://drive.google.com/uc?id=1nTi6iyEtipz-l7tKP9ivQA6EUO4eyn9O&amp;export=download&amp;display=/97221696_Swampscott.2.xlsx_97221696_Swampscott.2.xlsx</t>
  </si>
  <si>
    <t>https://drive.google.com/uc?id=1Q3_87V8qcPFegF3X42z_x1SQ_oH09oHV&amp;export=download&amp;display=/97221696_Swampscott.3.xlsx_97221696_Swampscott.3.xlsx</t>
  </si>
  <si>
    <t>782146344</t>
  </si>
  <si>
    <t>VC6000192002</t>
  </si>
  <si>
    <t>20COVIDRELIEFFUND001-VC6000192002</t>
  </si>
  <si>
    <t>Swansea</t>
  </si>
  <si>
    <t>https://drive.google.com/uc?id=1auks1knhXq2mNv_DiVd7uIzMiAMiEPQr&amp;export=download&amp;display=/97221696_Swansea.1.xlsx_97221696_Swansea.1.xlsx</t>
  </si>
  <si>
    <t>https://drive.google.com/uc?id=1kzr6tIj6NuDkPNMykn4USZvrxi_ag47X&amp;export=download&amp;display=/97221696_Swansea.2.xlxs.xlsx_97221696_Swansea.2.xlxs.xlsx</t>
  </si>
  <si>
    <t>https://drive.google.com/uc?id=18egtUOF8S5a_rLitA7N6KF1lpb2QxHya&amp;export=download&amp;display=/97221696_Swansea.3.xlsx.xlsx_97221696_Swansea.3.xlsx.xlsx</t>
  </si>
  <si>
    <t>956948129</t>
  </si>
  <si>
    <t>VC6000192003</t>
  </si>
  <si>
    <t>20COVIDRELIEFFUND001-VC6000192003</t>
  </si>
  <si>
    <t>Taunton</t>
  </si>
  <si>
    <t>https://drive.google.com/uc?id=14mZhHIDh4zb__em1Pi21qQBaPoFDEN6Z&amp;export=download&amp;display=/97221696_Taunton.1.xlsx_97221696_Taunton.1.xlsx</t>
  </si>
  <si>
    <t>https://drive.google.com/uc?id=10a5zyRRr3wc8OlSXpciem6AMFT0qCxnN&amp;export=download&amp;display=/97221696_Taunton.Round.2xlsx.xlsx_97221696_Taunton.Round.2xlsx.xlsx</t>
  </si>
  <si>
    <t>https://drive.google.com/uc?id=1IcI8dHh3jBKGQHh4QbOER0vhimGGs9-Q&amp;export=download&amp;display=/97221696_Taunton.1.xlxs2.xlsx_97221696_Taunton.1.xlxs2.xlsx</t>
  </si>
  <si>
    <t>025737552</t>
  </si>
  <si>
    <t>VC6000192004</t>
  </si>
  <si>
    <t>21COVIDRELIEFFUND002-VC6000192004</t>
  </si>
  <si>
    <t>Templeton</t>
  </si>
  <si>
    <t>https://drive.google.com/uc?id=1Jst2J1HaM3ywJ28SQuEX-s_r2kCpomkd&amp;export=download&amp;display=/97221696_Templetonmarthruseptember.2.xlsx_97221696_Templetonmarthruseptember.2.xlsx</t>
  </si>
  <si>
    <t>https://drive.google.com/uc?id=1ZO0t7w09jRmBZG6OFLZ7IDAKQkDSFV0r&amp;export=download&amp;display=/97221696_Templeton.3.xlsx_97221696_Templeton.3.xlsx</t>
  </si>
  <si>
    <t>948480108</t>
  </si>
  <si>
    <t>VC6000192005</t>
  </si>
  <si>
    <t>20COVIDRELIEFFUND001-VC6000192005</t>
  </si>
  <si>
    <t>Tewksbury</t>
  </si>
  <si>
    <t>https://drive.google.com/uc?id=1YSs51Zb-JjYA6grygVcd620KCIJtivr_&amp;export=download&amp;display=/97221696_Tewksbury.1.xlsx_97221696_Tewksbury.1.xlsx</t>
  </si>
  <si>
    <t>https://drive.google.com/uc?id=150Br6evCWnyXCD253-tpHCxyODDWpnW9&amp;export=download&amp;display=/97221696_Tewksbury.2.xlsx_97221696_Tewksbury.2.xlsx</t>
  </si>
  <si>
    <t>https://drive.google.com/uc?id=17MchQIDfebUO_Sh98uA_wN913S2lnFXP&amp;export=download&amp;display=/97221696_Tewksbury.3.xlsx_97221696_Tewksbury.3.xlsx</t>
  </si>
  <si>
    <t>149043213</t>
  </si>
  <si>
    <t>VC6000192006</t>
  </si>
  <si>
    <t>20COVIDRELIEFFUND001-VC6000192006</t>
  </si>
  <si>
    <t>Tisbury</t>
  </si>
  <si>
    <t>https://drive.google.com/uc?id=155G2EkWMBwb8yeMzbjKclLSagPImTKir&amp;export=download&amp;display=/97221696_Tisbury1.xls_97221696_Tisbury1.xls</t>
  </si>
  <si>
    <t>https://drive.google.com/uc?id=1ca_nHdjIS8BeVzeIBflffTeKKrNpHaxX&amp;export=download&amp;display=/97221696_Tisbury3.xlsx_97221696_Tisbury3.xlsx</t>
  </si>
  <si>
    <t>006320972</t>
  </si>
  <si>
    <t>VC6000192007</t>
  </si>
  <si>
    <t>20COVIDRELIEFFUND001-VC6000192007</t>
  </si>
  <si>
    <t>Tolland</t>
  </si>
  <si>
    <t>https://drive.google.com/uc?id=1dclM8zJqsOeVGhAVGVED0-Pqpli-r5IJ&amp;export=download&amp;display=/97221696_Tolland.2.xlsx_97221696_Tolland.2.xlsx</t>
  </si>
  <si>
    <t>949858070</t>
  </si>
  <si>
    <t>VC6000192008</t>
  </si>
  <si>
    <t>20COVIDRELIEFFUND001-VC6000192008</t>
  </si>
  <si>
    <t>Topsfield</t>
  </si>
  <si>
    <t>https://drive.google.com/uc?id=1Qw9lkN9crErpQwR8P1NqaosW0DU1ONUv&amp;export=download&amp;display=/97221696_Topsfield.1.xlsx_97221696_Topsfield.1.xlsx</t>
  </si>
  <si>
    <t>https://drive.google.com/uc?id=1NCTzqgZTyMxip4h-A3Q2fnTp1yLwzPq7&amp;export=download&amp;display=/97221696_topsfield.1.xlsx_97221696_topsfield.1.xlsx</t>
  </si>
  <si>
    <t>https://drive.google.com/uc?id=19JgE7Nm0h4r1eNKQvxMs7jz5_o7a61o9&amp;export=download&amp;display=/97221696_topsfield.3.xlsx_97221696_topsfield.3.xlsx</t>
  </si>
  <si>
    <t>168845881</t>
  </si>
  <si>
    <t>VC6000192009</t>
  </si>
  <si>
    <t>20COVIDRELIEFFUND001-VC6000192009</t>
  </si>
  <si>
    <t>Townsend</t>
  </si>
  <si>
    <t>https://drive.google.com/uc?id=19XdTSGKltc5FiJbHAGpd2L5WQNdvybal&amp;export=download&amp;display=/97221696_Townsend.1.xlsx_97221696_Townsend.1.xlsx</t>
  </si>
  <si>
    <t>https://drive.google.com/uc?id=11_wi8KT81TmjruPeM8NShnQWa0OOXhCc&amp;export=download&amp;display=/97221696_Townsend2.xlsx_97221696_Townsend2.xlsx</t>
  </si>
  <si>
    <t>https://drive.google.com/uc?id=1mWLvcpSgJz2zclI_S6ZWaAV4obLFS6Lh&amp;export=download&amp;display=/97221696_Townsend.3.xlsx_97221696_Townsend.3.xlsx</t>
  </si>
  <si>
    <t>028558716</t>
  </si>
  <si>
    <t>VC6000192010</t>
  </si>
  <si>
    <t>20COVIDRELIEFFUND001-VC6000192010</t>
  </si>
  <si>
    <t>Truro</t>
  </si>
  <si>
    <t>https://drive.google.com/uc?id=1y9A88GS76cs-bSdOTV1bx3JotcPv4xTI&amp;export=download&amp;display=/97221696_Truro.1.xlsx_97221696_Truro.1.xlsx</t>
  </si>
  <si>
    <t>073806879</t>
  </si>
  <si>
    <t>VC6000192011</t>
  </si>
  <si>
    <t>21COVIDRELIEFFUND001-VC6000192011</t>
  </si>
  <si>
    <t>Tyngsborough</t>
  </si>
  <si>
    <t>https://drive.google.com/uc?id=1N_BywZxHqMP3vVTpN66apKo5_enhciix&amp;export=download&amp;display=/97221696_Tyngsborough.3.xlsx_97221696_Tyngsborough.3.xlsx</t>
  </si>
  <si>
    <t>884171831</t>
  </si>
  <si>
    <t>VC6000192012</t>
  </si>
  <si>
    <t>21COVIDRELIEFFUND002-VC6000192012</t>
  </si>
  <si>
    <t>Tyringham</t>
  </si>
  <si>
    <t>602170404</t>
  </si>
  <si>
    <t>VC6000192013</t>
  </si>
  <si>
    <t>20COVIDRELIEFFUND001-VC6000192013</t>
  </si>
  <si>
    <t>Upton</t>
  </si>
  <si>
    <t>https://drive.google.com/uc?id=1NsDyNbCPYFJExx7j8qQwRzaF10NeJhBN&amp;export=download&amp;display=/97221696_Upton.1630report.xlsx_97221696_Upton.1630report.xlsx</t>
  </si>
  <si>
    <t>https://drive.google.com/uc?id=1ucccbORQGa_Aqv4KnM8F9RAk6dpB2hd3&amp;export=download&amp;display=/97221696_UptonJulythruSept.2.xlsx_97221696_UptonJulythruSept.2.xlsx</t>
  </si>
  <si>
    <t>https://drive.google.com/uc?id=1ZQ-WvcRqF-uOvrBO47cv0YRMyoFH5ATQ&amp;export=download&amp;display=/97221696_UptonOctthruDecReportingSubmission3.xlsx_97221696_UptonOctthruDecReportingSubmission3.xlsx</t>
  </si>
  <si>
    <t>604503763</t>
  </si>
  <si>
    <t>VC6000192015</t>
  </si>
  <si>
    <t>20COVIDRELIEFFUND001-VC6000192015</t>
  </si>
  <si>
    <t>Uxbridge</t>
  </si>
  <si>
    <t>https://drive.google.com/uc?id=15iraWxTF6tltst4lNFTL_4qmrj5uwLxR&amp;export=download&amp;display=/97221696_Uxbridge.1.xlsx_97221696_Uxbridge.1.xlsx</t>
  </si>
  <si>
    <t>https://drive.google.com/uc?id=1v78Z9rbiJXgJxfn3LIHWAmbGQsFJqlpl&amp;export=download&amp;display=/97221696_Uxbridge.2.xlsx_97221696_Uxbridge.2.xlsx</t>
  </si>
  <si>
    <t>https://drive.google.com/uc?id=1UVINK-oCdldAhoOFpnQziv8WeUwXrvDI&amp;export=download&amp;display=/97221696_Uxbridge.3.xlsx.xlsx_97221696_Uxbridge.3.xlsx.xlsx</t>
  </si>
  <si>
    <t>628011228</t>
  </si>
  <si>
    <t>VC6000192016</t>
  </si>
  <si>
    <t>20COVIDRELIEFFUND001-VC6000192016</t>
  </si>
  <si>
    <t>Wakefield</t>
  </si>
  <si>
    <t>https://drive.google.com/uc?id=1tjMOc7CfG4JE9KYuB1fgWBprRlDKUfsR&amp;export=download&amp;display=/97221696_Wakefield.1.xlsx_97221696_Wakefield.1.xlsx</t>
  </si>
  <si>
    <t>https://drive.google.com/uc?id=1G-uPV2k0PbUTwd0_shkbdGDHzFf5Mj2D&amp;export=download&amp;display=/97221696_Wakefield20CRFMP20Reporting20Submission2028.xlsx_97221696_Wakefield20CRFMP20Reporting20Submission2028.xlsx</t>
  </si>
  <si>
    <t>https://drive.google.com/uc?id=1efzeWg2_mmFWuk-Ha2FjeTnBkZ-q--kD&amp;export=download&amp;display=/97221696_Wakefield.3.xlxs.xlsx_97221696_Wakefield.3.xlxs.xlsx</t>
  </si>
  <si>
    <t>011576048</t>
  </si>
  <si>
    <t>VC6000192017</t>
  </si>
  <si>
    <t>21COVIDRELIEFFUND002-VC6000192017</t>
  </si>
  <si>
    <t>Wales</t>
  </si>
  <si>
    <t>https://drive.google.com/uc?id=1YYQ4uFGFK-LXdU5IpqdN3dUc7PETMQcS&amp;export=download&amp;display=/97221696_Wales.2.xlsx_97221696_Wales.2.xlsx</t>
  </si>
  <si>
    <t>075363937</t>
  </si>
  <si>
    <t>VC6000192018</t>
  </si>
  <si>
    <t>20COVIDRELIEFFUND001-VC6000192018</t>
  </si>
  <si>
    <t>Walpole</t>
  </si>
  <si>
    <t>https://drive.google.com/uc?id=1hEAujpk0srP5an1kbGRNbPZymg07Dd8N&amp;export=download&amp;display=/97221696_Walpole.1.xlsx_97221696_Walpole.1.xlsx</t>
  </si>
  <si>
    <t>https://drive.google.com/uc?id=1_Tqd0fP5kRnhfr_0t7ELQ4LbOMnngjoP&amp;export=download&amp;display=/97221696_Walpole.2.xlsx_97221696_Walpole.2.xlsx</t>
  </si>
  <si>
    <t>https://drive.google.com/uc?id=15RAyvXPOfX949v_Gi2ECKFqzLiJTDAS-&amp;export=download&amp;display=/97221696_Walpole.3.xlsx_97221696_Walpole.3.xlsx</t>
  </si>
  <si>
    <t>808494772</t>
  </si>
  <si>
    <t>VC6000192141</t>
  </si>
  <si>
    <t>21COVIDRELIEFFUND001-VC6000192141</t>
  </si>
  <si>
    <t>Waltham</t>
  </si>
  <si>
    <t>https://drive.google.com/uc?id=1c4pnegkda13mdIcCmdhVDiIzgeVn2Ni_&amp;export=download&amp;display=/97221696_CARESReportingSubmissioncycle2.xlsx_97221696_CARESReportingSubmissioncycle2.xlsx</t>
  </si>
  <si>
    <t>https://drive.google.com/uc?id=1KxXJuD7kAbuciG7y_p5dQNYYRl-684Iy&amp;export=download&amp;display=/97221696_Waltham.3.xlsx_97221696_Waltham.3.xlsx</t>
  </si>
  <si>
    <t>018338749</t>
  </si>
  <si>
    <t>VC6000192019</t>
  </si>
  <si>
    <t>20COVIDRELIEFFUND001-VC6000192019</t>
  </si>
  <si>
    <t>Ware</t>
  </si>
  <si>
    <t>https://drive.google.com/uc?id=1s2df2hrA84fS2Vcj8RTLMwlZwHC6olm9&amp;export=download&amp;display=/97221696_Ware.1.xlsx_97221696_Ware.1.xlsx</t>
  </si>
  <si>
    <t>https://drive.google.com/uc?id=171IB5YeiUdUf6ZkrjFSUNztfQ2f3sYdr&amp;export=download&amp;display=/97221696_Ware.2.xlsx_97221696_Ware.2.xlsx</t>
  </si>
  <si>
    <t>https://drive.google.com/uc?id=1gzKmrXsiArwtpOYys3SOECflXN6xsqY8&amp;export=download&amp;display=/97221696_Ware.3.xlsx_97221696_Ware.3.xlsx</t>
  </si>
  <si>
    <t>Moved 70138.34 from vendor code Dec/Jan report to July report</t>
  </si>
  <si>
    <t>Wareham</t>
  </si>
  <si>
    <t>957891336</t>
  </si>
  <si>
    <t>VC6000192022</t>
  </si>
  <si>
    <t>21COVIDRELIEFFUND002-VC6000192022</t>
  </si>
  <si>
    <t>Warren</t>
  </si>
  <si>
    <t>624185208</t>
  </si>
  <si>
    <t>VC6000192023</t>
  </si>
  <si>
    <t>21COVIDRELIEFFUND001-VC6000192023</t>
  </si>
  <si>
    <t>Warwick</t>
  </si>
  <si>
    <t>https://drive.google.com/uc?id=1NYrwienxHLSpABe_mUnaeE5w0MWvegNI&amp;export=download&amp;display=/97221696_Warwick.1.xlsx_97221696_Warwick.1.xlsx</t>
  </si>
  <si>
    <t>830792680</t>
  </si>
  <si>
    <t>VC6000192025</t>
  </si>
  <si>
    <t>21COVIDRELIEFFUND001-VC6000192025</t>
  </si>
  <si>
    <t>Washington</t>
  </si>
  <si>
    <t>https://drive.google.com/uc?id=1P_NrOF1tfbnEbo7MulFTtrAejba3_ndf&amp;export=download&amp;display=/97221696_Washington.1.xlsx_97221696_Washington.1.xlsx</t>
  </si>
  <si>
    <t>https://drive.google.com/uc?id=1JalmH7cbVAv9ici0FEqwjKpmyUrSB6A6&amp;export=download&amp;display=/97221696_Washington.2.xlsx_97221696_Washington.2.xlsx</t>
  </si>
  <si>
    <t>https://drive.google.com/uc?id=1faUp3vLwLDuMp6uTQih6fKkDk6_7fAct&amp;export=download&amp;display=/97221696_Washington.3.xlsx_97221696_Washington.3.xlsx</t>
  </si>
  <si>
    <t>073814055</t>
  </si>
  <si>
    <t>VC6000192026</t>
  </si>
  <si>
    <t>21COVIDRELIEFFUND002-VC6000192026</t>
  </si>
  <si>
    <t>Watertown</t>
  </si>
  <si>
    <t>https://drive.google.com/uc?id=1sR9HoPL-VOGdguAQYG49dYYLNq38MpQ6&amp;export=download&amp;display=/97221696_Watertown.2.xlsx_97221696_Watertown.2.xlsx</t>
  </si>
  <si>
    <t>https://drive.google.com/uc?id=1LuXWNewWY47LrHLCybvz794D4ENNMOw2&amp;export=download&amp;display=/97221696_Watertown.3.xlsx_97221696_Watertown.3.xlsx</t>
  </si>
  <si>
    <t>949103931</t>
  </si>
  <si>
    <t>VC6000192027</t>
  </si>
  <si>
    <t>20COVIDRELIEFFUND001-VC6000192027</t>
  </si>
  <si>
    <t>Wayland</t>
  </si>
  <si>
    <t>https://drive.google.com/uc?id=1ZGQYhRq2RIjA5d-twaWYS_m5dP6krN3X&amp;export=download&amp;display=/97221696_wayland.1.xlsx_97221696_wayland.1.xlsx</t>
  </si>
  <si>
    <t>https://drive.google.com/uc?id=1e6tZkbZQpB0HD8CBnKO7dS_ozB63bXsI&amp;export=download&amp;display=/97221696_Wayland2.xlxs.xlsx_97221696_Wayland2.xlxs.xlsx</t>
  </si>
  <si>
    <t>https://drive.google.com/uc?id=1YZnXtOLPEof4VdHoGyxDSEpn6ldMclXI&amp;export=download&amp;display=/97221696_Wayland.3.xlsx_97221696_Wayland.3.xlsx</t>
  </si>
  <si>
    <t>069920841</t>
  </si>
  <si>
    <t>VC6000192028</t>
  </si>
  <si>
    <t>21COVIDRELIEFFUND002-VC6000192028</t>
  </si>
  <si>
    <t>Webster</t>
  </si>
  <si>
    <t>https://drive.google.com/uc?id=1zFo3EaOZeG90nr9vYxUUwglPK29oK4Kt&amp;export=download&amp;display=/97221696_WebsterFY21.2.xlsx_97221696_WebsterFY21.2.xlsx</t>
  </si>
  <si>
    <t>https://drive.google.com/uc?id=1ReTa3CSeFe77ewEoqXDoBZ6GIDNzHqYU&amp;export=download&amp;display=/97221696_WebsterOctDecMuniCvRFReportingTemplateSubmission3.xlsx_97221696_WebsterOctDecMuniCvRFReportingTemplateSubmission3.xlsx</t>
  </si>
  <si>
    <t>076617935</t>
  </si>
  <si>
    <t>VC6000192029</t>
  </si>
  <si>
    <t>20COVIDRELIEFFUND001-VC6000192029</t>
  </si>
  <si>
    <t>Wellesley</t>
  </si>
  <si>
    <t>https://drive.google.com/uc?id=1ecVNYkZ5xIW4kpEEy04F_93dIiz7MZb9&amp;export=download&amp;display=/97221696_Wellesley.1.xlsx_97221696_Wellesley.1.xlsx</t>
  </si>
  <si>
    <t>https://drive.google.com/uc?id=1mwSGNI5mWImWUgnce9ZdMBFWomSp1pKg&amp;export=download&amp;display=/97221696_Wellesley2.xlsx_97221696_Wellesley2.xlsx</t>
  </si>
  <si>
    <t>https://drive.google.com/uc?id=1qepwpqsE-dGkb9wuYiBQnzhYrzTph7wb&amp;export=download&amp;display=/97221696_Wellesly.3.xlsx_97221696_Wellesly.3.xlsx</t>
  </si>
  <si>
    <t>076598101</t>
  </si>
  <si>
    <t>VC6000192030</t>
  </si>
  <si>
    <t>20COVIDRELIEFFUND001-VC6000192030</t>
  </si>
  <si>
    <t>Wellfleet</t>
  </si>
  <si>
    <t>https://drive.google.com/uc?id=1y59zbSd3Pphp1hwnI3IwqATvvg7PH3XJ&amp;export=download&amp;display=/97221696_wellfleet.1.xlsx_97221696_wellfleet.1.xlsx</t>
  </si>
  <si>
    <t>https://drive.google.com/uc?id=16I6J_d6FyONzFPxnx05AJ2_6Pq0U2Xzv&amp;export=download&amp;display=/97221696_Wellfleet20CRFMP20Reporting20Submission202.xlsx_97221696_Wellfleet20CRFMP20Reporting20Submission202.xlsx</t>
  </si>
  <si>
    <t>102705949</t>
  </si>
  <si>
    <t>VC6000192032</t>
  </si>
  <si>
    <t>20COVIDRELIEFFUND001-VC6000192032</t>
  </si>
  <si>
    <t>Wendell</t>
  </si>
  <si>
    <t>https://drive.google.com/uc?id=1VElemBcSSvsLl8bFtT6MJgdMy0FhGK_8&amp;export=download&amp;display=/97221696_Wendell.1.xlsx.xlsx_97221696_Wendell.1.xlsx.xlsx</t>
  </si>
  <si>
    <t>https://drive.google.com/uc?id=1yZzu1WmtGV1BmgbuOBqHxZ4tuuFWy5t3&amp;export=download&amp;display=/97221696_wendell.2.xlxs.xlsx_97221696_wendell.2.xlxs.xlsx</t>
  </si>
  <si>
    <t>https://drive.google.com/uc?id=1QmZhSryO4u3Cs4fDm2DJp2ltMcIDEmmP&amp;export=download&amp;display=/97221696_wendell.3.xlsx_97221696_wendell.3.xlsx</t>
  </si>
  <si>
    <t>Moved 17100.56 from vendor code Dec/Jan report to July report</t>
  </si>
  <si>
    <t>949859326</t>
  </si>
  <si>
    <t>VC6000192033</t>
  </si>
  <si>
    <t>20COVIDRELIEFFUND001-VC6000192033</t>
  </si>
  <si>
    <t>Wenham</t>
  </si>
  <si>
    <t>https://drive.google.com/uc?id=1EtxikM_DhfBl7aft8Pm0Y1DtG3VTUxSJ&amp;export=download&amp;display=/97221696_Wenham.1.xlsx_97221696_Wenham.1.xlsx</t>
  </si>
  <si>
    <t>https://drive.google.com/uc?id=1q_jNAv4Z7_-oLbwQIz_VI8d9NtRjKu_Y&amp;export=download&amp;display=/97221696_Wenham20CRFMP20Reporting20Submission202.xlsx_97221696_Wenham20CRFMP20Reporting20Submission202.xlsx</t>
  </si>
  <si>
    <t>https://drive.google.com/uc?id=1tiSNvPpwqM-eXDw4VoNWtDolIk4GlQwX&amp;export=download&amp;display=/97221696_CopyofMuniCvRFReportingTemplateSubmission3.xlsx_97221696_CopyofMuniCvRFReportingTemplateSubmission3.xlsx</t>
  </si>
  <si>
    <t>784728776</t>
  </si>
  <si>
    <t>VC6000192034</t>
  </si>
  <si>
    <t>20COVIDRELIEFFUND001-VC6000192034</t>
  </si>
  <si>
    <t>West Boylston</t>
  </si>
  <si>
    <t>https://drive.google.com/uc?id=1l9tsbMwZNE_eio-7MeGkblFXdNACjEYM&amp;export=download&amp;display=/97221696_WestBoylston.1.xlsx_97221696_WestBoylston.1.xlsx</t>
  </si>
  <si>
    <t>https://drive.google.com/uc?id=1bKUbOU79cEUcnXIpbdH6azkWySpSgqRe&amp;export=download&amp;display=/97221696_WestBoylston.2.xlsx_97221696_WestBoylston.2.xlsx</t>
  </si>
  <si>
    <t>West Bridgewater</t>
  </si>
  <si>
    <t>West Brookfield</t>
  </si>
  <si>
    <t>042531350</t>
  </si>
  <si>
    <t>VC6000192037</t>
  </si>
  <si>
    <t>20COVIDRELIEFFUND001-VC6000192037</t>
  </si>
  <si>
    <t>West Newbury</t>
  </si>
  <si>
    <t>https://drive.google.com/uc?id=1Ls-52-2LGT4B59pIhANKCCp_LXIHmpUv&amp;export=download&amp;display=/97221696_WestNewbury.1.xlsx_97221696_WestNewbury.1.xlsx</t>
  </si>
  <si>
    <t>https://drive.google.com/uc?id=1P2VLoW992qoKhrDcnjyV4_KyId9J1-pw&amp;export=download&amp;display=/97221696_WestNewbury.2.xlsx_97221696_WestNewbury.2.xlsx</t>
  </si>
  <si>
    <t>https://drive.google.com/uc?id=1sTe6DWdTILUpbKYjrRXxArQdIMHHhHis&amp;export=download&amp;display=/97221696_WestNewbury.3.xlsx_97221696_WestNewbury.3.xlsx</t>
  </si>
  <si>
    <t>079216669</t>
  </si>
  <si>
    <t>VC6000192038</t>
  </si>
  <si>
    <t>20COVIDRELIEFFUND001-VC6000192038</t>
  </si>
  <si>
    <t>West Springfield</t>
  </si>
  <si>
    <t>https://drive.google.com/uc?id=1PzV6nP4a2aYDvaDaN0OZB6DFp7oG1fq7&amp;export=download&amp;display=/97221696_WestSpringfield.1.xlsx_97221696_WestSpringfield.1.xlsx</t>
  </si>
  <si>
    <t>https://drive.google.com/uc?id=1ZWBn6OXSBJJiL_hKz4bRFNEzdeYnw2m5&amp;export=download&amp;display=/97221696_WestSpringfield.2.xlsx_97221696_WestSpringfield.2.xlsx</t>
  </si>
  <si>
    <t>https://drive.google.com/uc?id=1JrMYq6zQTQj8JFtawJgCfHo9RmW3PDz5&amp;export=download&amp;display=/97221696_WestSpringfield.3.xlsx_97221696_WestSpringfield.3.xlsx</t>
  </si>
  <si>
    <t>001590132</t>
  </si>
  <si>
    <t>VC6000192039</t>
  </si>
  <si>
    <t>20COVIDRELIEFFUND001-VC6000192039</t>
  </si>
  <si>
    <t>West Stockbridge</t>
  </si>
  <si>
    <t>https://drive.google.com/uc?id=1EYawCpoyLM3--mxspeO9mWVL-u5uxU5O&amp;export=download&amp;display=/97221696_COVID19MuniCRFMPReportingMarch2020June2020.xlsx_97221696_COVID19MuniCRFMPReportingMarch2020June2020.xlsx</t>
  </si>
  <si>
    <t>https://drive.google.com/uc?id=1O5KIcG4xdqPBGeAC4TQknjCGclFTvs5u&amp;export=download&amp;display=/97221696_West20Stockbridge20CRFMP20Reporting20Submission202.xlsx_97221696_West20Stockbridge20CRFMP20Reporting20Submission202.xlsx</t>
  </si>
  <si>
    <t>https://drive.google.com/uc?id=1IJiT5q8flfVbD6ofYMyvmqqFYDiObUs6&amp;export=download&amp;display=/97221696_MuniCvRFReportingTemplateSubmission3002AutoRecovered.xlsx_97221696_MuniCvRFReportingTemplateSubmission3002AutoRecovered.xlsx</t>
  </si>
  <si>
    <t>025975913</t>
  </si>
  <si>
    <t>VC6000192040</t>
  </si>
  <si>
    <t>20COVIDRELIEFFUND001-VC6000192040</t>
  </si>
  <si>
    <t>West Tisbury</t>
  </si>
  <si>
    <t>https://drive.google.com/uc?id=1HHgNDEJrR59vO1MJk418dM0Vd6fZ9ovP&amp;export=download&amp;display=/97221696_WestTisbury.1.xlsx_97221696_WestTisbury.1.xlsx</t>
  </si>
  <si>
    <t>https://drive.google.com/uc?id=1C3U5fsTFjVTuwCnVk3ioEcy9laoyjk-6&amp;export=download&amp;display=/97221696_WestTisbury.2.xlsx_97221696_WestTisbury.2.xlsx</t>
  </si>
  <si>
    <t>https://drive.google.com/uc?id=1ZVkSzDsE7-yLfeUV23wn0mxbZEYzlkFJ&amp;export=download&amp;display=/97221696_WestTisbury.3.xlsx_97221696_WestTisbury.3.xlsx</t>
  </si>
  <si>
    <t>084645571</t>
  </si>
  <si>
    <t>VC6000192041</t>
  </si>
  <si>
    <t>20COVIDRELIEFFUND001-VC6000192041</t>
  </si>
  <si>
    <t>Westborough</t>
  </si>
  <si>
    <t>https://drive.google.com/uc?id=14MsgLXBVWp3efR7m1AjGc1ohYnikgPVd&amp;export=download&amp;display=/97221696_Westborough.1.xlsx_97221696_Westborough.1.xlsx</t>
  </si>
  <si>
    <t>https://drive.google.com/uc?id=1FyKGE-pZAH1cT12Z-lnXrjChraMVlk0N&amp;export=download&amp;display=/97221696_Westborough.2.xlsx_97221696_Westborough.2.xlsx</t>
  </si>
  <si>
    <t>https://drive.google.com/uc?id=1QEg77-8Z33vl2lLNBIH8tGvPSAR0EvOG&amp;export=download&amp;display=/97221696_Westborough.3.xlsx_97221696_Westborough.3.xlsx</t>
  </si>
  <si>
    <t>066985037</t>
  </si>
  <si>
    <t>VC6000192044</t>
  </si>
  <si>
    <t>20COVIDRELIEFFUND001-VC6000192044</t>
  </si>
  <si>
    <t>Westfield</t>
  </si>
  <si>
    <t>https://s3.amazonaws.com/files.formstack.com/uploads/4015411/97221696/659060675/97221696_westfield.1.xlsx</t>
  </si>
  <si>
    <t>https://drive.google.com/uc?id=1Q5tYSMT2cVAnuvdsxc1pNjlU9oe8DeLL&amp;export=download&amp;display=/97221696_Westfield20CRFMP20Reporting20Submission202.xlsx_97221696_Westfield20CRFMP20Reporting20Submission202.xlsx</t>
  </si>
  <si>
    <t>https://drive.google.com/uc?id=1wEY4MrGfrAbg5JLL_-A2MWCyLK8B9CVI&amp;export=download&amp;display=/97221696_MuniCvRFReportingTemplateSubmission3.xlsx_97221696_MuniCvRFReportingTemplateSubmission3.xlsx</t>
  </si>
  <si>
    <t>076618610</t>
  </si>
  <si>
    <t>VC6000192045</t>
  </si>
  <si>
    <t>21COVIDRELIEFFUND002-VC6000192045</t>
  </si>
  <si>
    <t>Westford</t>
  </si>
  <si>
    <t>https://drive.google.com/uc?id=1wlN3PLZp4bsjVcmtxneF7UVYiHAi5Y2Q&amp;export=download&amp;display=/97221696_WestfordMuniCRFMPReportingTemplatethru06302020.xlsx_97221696_WestfordMuniCRFMPReportingTemplatethru06302020.xlsx</t>
  </si>
  <si>
    <t>https://drive.google.com/uc?id=16In1-MamZQYoWLBeMQAZxxLfbtResP51&amp;export=download&amp;display=/97221696_Westford20CRFMP20Reporting20Submission2023.xlsx_97221696_Westford20CRFMP20Reporting20Submission2023.xlsx</t>
  </si>
  <si>
    <t>https://drive.google.com/uc?id=14ybV6b8-b9PlqxgK6UHZ3_0nU_Z35QR0&amp;export=download&amp;display=/97221696_Westford.3.xlsx_97221696_Westford.3.xlsx</t>
  </si>
  <si>
    <t>169995842</t>
  </si>
  <si>
    <t>VC6000192046</t>
  </si>
  <si>
    <t>20COVIDRELIEFFUND001-VC6000192046</t>
  </si>
  <si>
    <t>Westhampton</t>
  </si>
  <si>
    <t>https://drive.google.com/uc?id=1bSVmsMr6GB7NRtzNrgy2aVG64qfwI-9j&amp;export=download&amp;display=/97221696_Westhampton.2.xlsx_97221696_Westhampton.2.xlsx</t>
  </si>
  <si>
    <t>https://drive.google.com/uc?id=1h5cyJsZQuWOcyuL0AxEZCzzT2tejV2qU&amp;export=download&amp;display=/97221696_westhampton.3.xlsx_97221696_westhampton.3.xlsx</t>
  </si>
  <si>
    <t>364210575</t>
  </si>
  <si>
    <t>VC6000192048</t>
  </si>
  <si>
    <t>21COVIDRELIEFFUND001-VC6000192048</t>
  </si>
  <si>
    <t>Westminster</t>
  </si>
  <si>
    <t>https://drive.google.com/uc?id=1YTgBt2ZKUViS_iQiQ_lwDIyfY59RkcWa&amp;export=download&amp;display=/97221696_Westminster.1through930.xlsx_97221696_Westminster.1through930.xlsx</t>
  </si>
  <si>
    <t>https://drive.google.com/uc?id=1sgs4Ycs4zg2JrlxxQRjiDO22bQ9vkPOy&amp;export=download&amp;display=/97221696_MuniCvRFReportingTemplateSubmission310120123120.xlsx_97221696_MuniCvRFReportingTemplateSubmission310120123120.xlsx</t>
  </si>
  <si>
    <t>080049018</t>
  </si>
  <si>
    <t>VC6000192049</t>
  </si>
  <si>
    <t>20COVIDRELIEFFUND001-VC6000192049</t>
  </si>
  <si>
    <t>Weston</t>
  </si>
  <si>
    <t>https://drive.google.com/uc?id=1pDewtHqJu1CpnePJlF304RTtpN7latpq&amp;export=download&amp;display=/97221696_caresactreporting9.25.20.xlsx_97221696_caresactreporting9.25.20.xlsx</t>
  </si>
  <si>
    <t>https://drive.google.com/uc?id=1NEd6-eT88OsrK17TjvoxXz7FVutdIBrU&amp;export=download&amp;display=/97221696_Weston.2.xlsx_97221696_Weston.2.xlsx</t>
  </si>
  <si>
    <t>095965380</t>
  </si>
  <si>
    <t>VC6000192050</t>
  </si>
  <si>
    <t>20COVIDRELIEFFUND001-VC6000192050</t>
  </si>
  <si>
    <t>Westport</t>
  </si>
  <si>
    <t>https://drive.google.com/uc?id=15MTi-Ovp5tT1TvcPprc7c1ZAMU93LE_M&amp;export=download&amp;display=/97221696_westport.1.xlsx_97221696_westport.1.xlsx</t>
  </si>
  <si>
    <t>https://drive.google.com/uc?id=1YUYQ5rBPwjYq8rR38vi7GRW7dH7Vjh_m&amp;export=download&amp;display=/97221696_Westport.2.xlxs.xlsx_97221696_Westport.2.xlxs.xlsx</t>
  </si>
  <si>
    <t>https://drive.google.com/uc?id=1GO8s41DviXQfns0ToftPtFXqHND_dYDv&amp;export=download&amp;display=/97221696_Westport.3.xlsx_97221696_Westport.3.xlsx</t>
  </si>
  <si>
    <t>033547688</t>
  </si>
  <si>
    <t>VC6000192051</t>
  </si>
  <si>
    <t>20COVIDRELIEFFUND001-VC6000192051</t>
  </si>
  <si>
    <t>Westwood</t>
  </si>
  <si>
    <t>https://drive.google.com/uc?id=1E-MQivYghOw0V-7zHCD4Oz1Zic-zWpHD&amp;export=download&amp;display=/97221696_Westwood.1.xlsx_97221696_Westwood.1.xlsx</t>
  </si>
  <si>
    <t>https://drive.google.com/uc?id=1xuAXwemZPyYjwzuuvCIXNsERKdS9afTK&amp;export=download&amp;display=/97221696_Westwood.2.xlsx_97221696_Westwood.2.xlsx</t>
  </si>
  <si>
    <t>https://drive.google.com/uc?id=1chm6KxP8TX9q_Uznz8UWM8SVszBqyXpm&amp;export=download&amp;display=/97221696_Westwood.3.xlsx_97221696_Westwood.3.xlsx</t>
  </si>
  <si>
    <t>076607274</t>
  </si>
  <si>
    <t>VC6000192053</t>
  </si>
  <si>
    <t>20COVIDRELIEFFUND001-VC6000192053</t>
  </si>
  <si>
    <t>Weymouth</t>
  </si>
  <si>
    <t>https://drive.google.com/uc?id=1dmvTM3V13i8F94ETBr4poOKkoXPz1XTR&amp;export=download&amp;display=/97221696_Weymouth.1.xlsx_97221696_Weymouth.1.xlsx</t>
  </si>
  <si>
    <t>https://drive.google.com/uc?id=1A-HZZEx8lxHU3rDXaVOCyghnosqNhSUD&amp;export=download&amp;display=/97221696_WeymouthReportingSubmission_2.xlsx_97221696_WeymouthReportingSubmission_2.xlsx</t>
  </si>
  <si>
    <t>https://drive.google.com/uc?id=1z9MsWC-XWX367XzNsSCNeMMBDE2nJ7t7&amp;export=download&amp;display=/97221696_Weymouth.3.xlsx_97221696_Weymouth.3.xlsx</t>
  </si>
  <si>
    <t>957921091</t>
  </si>
  <si>
    <t>VC6000192055</t>
  </si>
  <si>
    <t>20COVIDRELIEFFUND001-VC6000192055</t>
  </si>
  <si>
    <t>Whately</t>
  </si>
  <si>
    <t>https://drive.google.com/uc?id=1sIEuHmTEIq_olNkaajAATANJUyOrEF8y&amp;export=download&amp;display=/97221696_Whately.1.xlsx_97221696_Whately.1.xlsx</t>
  </si>
  <si>
    <t>https://drive.google.com/uc?id=1JZ-EkKqduEwNwnT9RoPfJPX4u4L0BdWb&amp;export=download&amp;display=/97221696_Whately.2.xlsx_97221696_Whately.2.xlsx</t>
  </si>
  <si>
    <t>https://drive.google.com/uc?id=1hGrzxMfGZm_vK4gDc2u2l8pBPWMq3f2D&amp;export=download&amp;display=/97221696_Whately.3b.xlsx_97221696_Whately.3b.xlsx</t>
  </si>
  <si>
    <t>Moved 4382.24 from vendor code in Dec/Jan report to July report; missing $200 FEMA back out from first report</t>
  </si>
  <si>
    <t>Whitman</t>
  </si>
  <si>
    <t>066972837</t>
  </si>
  <si>
    <t>VC6000192058</t>
  </si>
  <si>
    <t>20COVIDRELIEFFUND001-VC6000192058</t>
  </si>
  <si>
    <t>Wilbraham</t>
  </si>
  <si>
    <t>https://drive.google.com/uc?id=1CwB37rIYSFXqprFw8zCWobx5DivW4PMt&amp;export=download&amp;display=/97221696_WILBRAHAM.1.xlsx_97221696_WILBRAHAM.1.xlsx</t>
  </si>
  <si>
    <t>https://drive.google.com/uc?id=1Shl2Pp1cbC8M1pn0rgTaHiCenadax4MC&amp;export=download&amp;display=/97221696_WILBRAHAM.2.xlsx_97221696_WILBRAHAM.2.xlsx</t>
  </si>
  <si>
    <t>037702586</t>
  </si>
  <si>
    <t>VC6000192059</t>
  </si>
  <si>
    <t>20COVIDRELIEFFUND001-VC6000192059</t>
  </si>
  <si>
    <t>Williamsburg</t>
  </si>
  <si>
    <t>https://drive.google.com/uc?id=1fZnxa0vpVmmqAB59_FuU2aj6MPcQjrU9&amp;export=download&amp;display=/97221696_Williamsburg.1.xlxs.xlsx_97221696_Williamsburg.1.xlxs.xlsx</t>
  </si>
  <si>
    <t>https://drive.google.com/uc?id=1GvIXiszCS-ko9qRmDvSbEewFikjcU2tG&amp;export=download&amp;display=/97221696_2ndQuarterlyReportCaresActRound1.xlsx_97221696_2ndQuarterlyReportCaresActRound1.xlsx</t>
  </si>
  <si>
    <t>https://drive.google.com/uc?id=1K4NoEgqoDuoIeKduBJabV9D-vXU3lDGn&amp;export=download&amp;display=/97221696_Williamsburg.3.xlsx.xlsx_97221696_Williamsburg.3.xlsx.xlsx</t>
  </si>
  <si>
    <t>099693814</t>
  </si>
  <si>
    <t>VC6000192060</t>
  </si>
  <si>
    <t>20COVIDRELIEFFUND001-VC6000192060</t>
  </si>
  <si>
    <t>Williamstown</t>
  </si>
  <si>
    <t>https://drive.google.com/uc?id=1ZxZe6_xQELXzqTVhJEM3_hrH-LMd-RZH&amp;export=download&amp;display=/97221696_Williamstown.1.xlsx_97221696_Williamstown.1.xlsx</t>
  </si>
  <si>
    <t>https://drive.google.com/uc?id=1qWPwPbnAmSKu8r4gWs_oToMqOJX9Gecr&amp;export=download&amp;display=/97221696_Williamstown.2.xlsx_97221696_Williamstown.2.xlsx</t>
  </si>
  <si>
    <t>https://drive.google.com/uc?id=12ODZx7_CHmRIx3MgsM22u9N7zwsDQb-L&amp;export=download&amp;display=/97221696_Williamstown.3.xlsx_97221696_Williamstown.3.xlsx</t>
  </si>
  <si>
    <t>102241101</t>
  </si>
  <si>
    <t>VC6000192061</t>
  </si>
  <si>
    <t>20COVIDRELIEFFUND001-VC6000192061</t>
  </si>
  <si>
    <t>Wilmington</t>
  </si>
  <si>
    <t>https://drive.google.com/uc?id=1OZ556rBDAxrbvgSfTb_vNfYS1pgkg5Tx&amp;export=download&amp;display=/97221696_copyofMuniCRFMPReportingTemplatetownofWilmington.Wilmington.1.xlsx_97221696_copyofMuniCRFMPReportingTemplatetownofWilmington.Wilmington.1.xlsx</t>
  </si>
  <si>
    <t>https://drive.google.com/uc?id=1OxDcIWsTFw2lpjdi3E64thXaQX78Gbvb&amp;export=download&amp;display=/97221696_CARES.ROUND2.TOWNOFWILMINGTON.REPORTINGTEMPLATE.09302020.xlsx_97221696_CARES.ROUND2.TOWNOFWILMINGTON.REPORTINGTEMPLATE.09302020.xlsx</t>
  </si>
  <si>
    <t>https://drive.google.com/uc?id=1e43oUS1ki-5YLeZvRT1wJVfYxraJWThf&amp;export=download&amp;display=/97221696_CARES.WILMINGTON.1.Submission3.xlsx_97221696_CARES.WILMINGTON.1.Submission3.xlsx</t>
  </si>
  <si>
    <t>079508354</t>
  </si>
  <si>
    <t>VC6000192062</t>
  </si>
  <si>
    <t>20COVIDRELIEFFUND001-VC6000192062</t>
  </si>
  <si>
    <t>Winchendon</t>
  </si>
  <si>
    <t>https://drive.google.com/uc?id=138xOu57Dlj3AlNqCLpYiE3ikquR5etVb&amp;export=download&amp;display=/97221696_Winchendon.1.xlsx_97221696_Winchendon.1.xlsx</t>
  </si>
  <si>
    <t>https://drive.google.com/uc?id=1Twy7ScHsdUCEpMk14kYCrvOMkcBtgY_Z&amp;export=download&amp;display=/97221696_WINCHENDON.2.XLSX_97221696_WINCHENDON.2.XLSX</t>
  </si>
  <si>
    <t>https://drive.google.com/uc?id=14mWLoDRp0R7hJirGKXppP3tLJh5SMSAP&amp;export=download&amp;display=/97221696_winchendon.3.xlxs.xlsx_97221696_winchendon.3.xlxs.xlsx</t>
  </si>
  <si>
    <t>088979117</t>
  </si>
  <si>
    <t>VC6000192063</t>
  </si>
  <si>
    <t>21COVIDRELIEFFUND002-VC6000192063</t>
  </si>
  <si>
    <t>Winchester</t>
  </si>
  <si>
    <t>https://drive.google.com/uc?id=142umUTHSpMHD3br-SNhr7kPv7PA9oz2u&amp;export=download&amp;display=/97221696_Winchester2.xlsx_97221696_Winchester2.xlsx</t>
  </si>
  <si>
    <t>https://drive.google.com/uc?id=1m1tLrPMs6ljVngj4-Rud58lDT8cfrODO&amp;export=download&amp;display=/97221696_Winchester3.xlsx_97221696_Winchester3.xlsx</t>
  </si>
  <si>
    <t>957284961</t>
  </si>
  <si>
    <t>VC6000192066</t>
  </si>
  <si>
    <t>21COVIDRELIEFFUND002-VC6000192066</t>
  </si>
  <si>
    <t>Windsor</t>
  </si>
  <si>
    <t>https://drive.google.com/uc?id=1k2pbjlgU8k8_Bkjy3ndSV9jzm9nkwcfM&amp;export=download&amp;display=/97221696_Windsor.2.xlsx_97221696_Windsor.2.xlsx</t>
  </si>
  <si>
    <t>https://drive.google.com/uc?id=1YCOTymSeTqD7aLx5ML3a9sN1oR2JECN9&amp;export=download&amp;display=/97221696_MuniCvRFReportingTemplateSubmission3.xlsx_97221696_MuniCvRFReportingTemplateSubmission3.xlsx</t>
  </si>
  <si>
    <t>605728971</t>
  </si>
  <si>
    <t>VC6000192065</t>
  </si>
  <si>
    <t>20COVIDRELIEFFUND001-VC6000192065</t>
  </si>
  <si>
    <t>Winthrop</t>
  </si>
  <si>
    <t>https://drive.google.com/uc?id=1kB-44DsQ-u8pykQGmxwseXIaaXslew_G&amp;export=download&amp;display=/97221696_Winthrop.1.xlsx_97221696_Winthrop.1.xlsx</t>
  </si>
  <si>
    <t>https://drive.google.com/uc?id=1FrVFZmL0TaQSb9dDCmXGi5rMjMvHf5tB&amp;export=download&amp;display=/97221696_Winthrop.2.xlsx_97221696_Winthrop.2.xlsx</t>
  </si>
  <si>
    <t>https://drive.google.com/uc?id=1Mctk-sQDXp6632d2yg_M0FSssOM_U7qV&amp;export=download&amp;display=/97221696_Winthrop.3.xlsx_97221696_Winthrop.3.xlsx</t>
  </si>
  <si>
    <t>073811812</t>
  </si>
  <si>
    <t>VC6000192142</t>
  </si>
  <si>
    <t>20COVIDRELIEFFUND001-VC6000192142</t>
  </si>
  <si>
    <t>Woburn</t>
  </si>
  <si>
    <t>https://drive.google.com/uc?id=1LccPPGCZoRwxUCA4IMYtOZG3EP862TYk&amp;export=download&amp;display=/97221696_Woburn.1.xlsx_97221696_Woburn.1.xlsx</t>
  </si>
  <si>
    <t>https://drive.google.com/uc?id=1V8aANJ-fje6nM59M-_5LlYoWTewIBnev&amp;export=download&amp;display=/97221696_Woburn.2.xlsx_97221696_Woburn.2.xlsx</t>
  </si>
  <si>
    <t>https://drive.google.com/uc?id=1o4iSvU9mvEyCSG8vt9oiagQ1FpOsUaac&amp;export=download&amp;display=/97221696_Woburn.3.xlsx_97221696_Woburn.3.xlsx</t>
  </si>
  <si>
    <t>065782575</t>
  </si>
  <si>
    <t>VC6000192146</t>
  </si>
  <si>
    <t>20COVIDRELIEFFUND001-VC6000192146</t>
  </si>
  <si>
    <t>https://drive.google.com/uc?id=16JmBID4iodzACpBmhSKpb6RbWKL6sC4t&amp;export=download&amp;display=/97221696_Worcester.1.xlsx_97221696_Worcester.1.xlsx</t>
  </si>
  <si>
    <t>https://drive.google.com/uc?id=1-Q1vydqujZR5BCsPxkqGxlZedru-ZiSp&amp;export=download&amp;display=/97221696_Worcester.2.xlsx_97221696_Worcester.2.xlsx</t>
  </si>
  <si>
    <t>https://drive.google.com/uc?id=1dmZubvprerlKmgbQTc7VCU3i2iYisGJQ&amp;export=download&amp;display=/97221696_Worcester.32.22.21.xlsx_97221696_Worcester.32.22.21.xlsx</t>
  </si>
  <si>
    <t>023093420</t>
  </si>
  <si>
    <t>VC6000192067</t>
  </si>
  <si>
    <t>21COVIDRELIEFFUND002-VC6000192067</t>
  </si>
  <si>
    <t>Worthington</t>
  </si>
  <si>
    <t>https://drive.google.com/uc?id=1rMSQ8jscVh6YRIIrEH3ED551xLy6Lm0S&amp;export=download&amp;display=/97221696_Worthington.1.xlxs.xlsx_97221696_Worthington.1.xlxs.xlsx</t>
  </si>
  <si>
    <t>https://drive.google.com/uc?id=1OaVxDIKo9FBkABG3kJ81wEzm-6NksdT9&amp;export=download&amp;display=/97221696_Worthington.l.xlsx_97221696_Worthington.l.xlsx</t>
  </si>
  <si>
    <t>076575778</t>
  </si>
  <si>
    <t>VC6000192068</t>
  </si>
  <si>
    <t>20COVIDRELIEFFUND001-VC6000192068</t>
  </si>
  <si>
    <t>Wrentham</t>
  </si>
  <si>
    <t>https://drive.google.com/uc?id=1EBorqOlToA_OdxtSlNtsZC7VRwjA5GGo&amp;export=download&amp;display=/97221696_WRENTHAM.1.xlsx_97221696_WRENTHAM.1.xlsx</t>
  </si>
  <si>
    <t>https://drive.google.com/uc?id=1B3iwCho_AigynLFCvV3ITKEBb09_BVtb&amp;export=download&amp;display=/97221696_Wrentham.2.xlsx_97221696_Wrentham.2.xlsx</t>
  </si>
  <si>
    <t>https://drive.google.com/uc?id=1Eems6QkkujMEt9Vuo6yAyo04bqVESY6E&amp;export=download&amp;display=/97221696_Wrentham.3.xlsx_97221696_Wrentham.3.xlsx</t>
  </si>
  <si>
    <t>079515607</t>
  </si>
  <si>
    <t>VC6000192069</t>
  </si>
  <si>
    <t>21COVIDRELIEFFUND002-VC6000192069</t>
  </si>
  <si>
    <t>Yarmouth</t>
  </si>
  <si>
    <t>https://drive.google.com/uc?id=1T9z_6XymPBEgINdpiGoDGZgQdTIkzeB9&amp;export=download&amp;display=/97221696_Yarmouth.2.xlsx_97221696_Yarmouth.2.xlsx</t>
  </si>
  <si>
    <t>https://drive.google.com/uc?id=1ZNYBTPV_0CmwmgjKIrudx1hNDWO6RMBO&amp;export=download&amp;display=/97221696_CvRFReportingSubmission3OctDec2020.xlsx_97221696_CvRFReportingSubmission3OctDec2020.xlsx</t>
  </si>
  <si>
    <t>CD1</t>
  </si>
  <si>
    <t>CD2</t>
  </si>
  <si>
    <t>Actual Total Eligible Amount</t>
  </si>
  <si>
    <t>Supplemental Total Eligible Amount</t>
  </si>
  <si>
    <t>Revised Total Eligible Amount</t>
  </si>
  <si>
    <t>Round 1 CvRF-MP Amt</t>
  </si>
  <si>
    <t>Round 1 Total Cost</t>
  </si>
  <si>
    <t>Round 2 Remaining Eligible Amount</t>
  </si>
  <si>
    <t>Round 2 CvRF-MP Amt</t>
  </si>
  <si>
    <t>Round 2 Total Cost</t>
  </si>
  <si>
    <t>RP: Remaining Eligible Amount</t>
  </si>
  <si>
    <t>RP: FEMA True Up Requested</t>
  </si>
  <si>
    <t>RP: New CvRF Requested</t>
  </si>
  <si>
    <t>RP REQUESTED</t>
  </si>
  <si>
    <t>RP: FEMA True Up Approved</t>
  </si>
  <si>
    <t>RP: New CvRF Approved</t>
  </si>
  <si>
    <t>RP APPROVED</t>
  </si>
  <si>
    <t>RP PAID</t>
  </si>
  <si>
    <t>Total CvRF-MP</t>
  </si>
  <si>
    <t>Original CvRF-MP PAID</t>
  </si>
  <si>
    <t>Addl CvRF-MP PAID</t>
  </si>
  <si>
    <t>Total CvRF-MP PAID</t>
  </si>
  <si>
    <t>Total Costs</t>
  </si>
  <si>
    <t>FEMA Gap</t>
  </si>
  <si>
    <t>Amount Reported</t>
  </si>
  <si>
    <t>CvRF Remaining</t>
  </si>
  <si>
    <t>Excess Allocation?</t>
  </si>
  <si>
    <t>8th</t>
  </si>
  <si>
    <t xml:space="preserve"> </t>
  </si>
  <si>
    <t>3rd</t>
  </si>
  <si>
    <t>9th</t>
  </si>
  <si>
    <t>1st</t>
  </si>
  <si>
    <t>6th</t>
  </si>
  <si>
    <t>2nd</t>
  </si>
  <si>
    <t>5th</t>
  </si>
  <si>
    <t>4th</t>
  </si>
  <si>
    <t>FLAG</t>
  </si>
  <si>
    <t>7th</t>
  </si>
  <si>
    <t>Attachment A Category</t>
  </si>
  <si>
    <t>Attachment A Subcategory</t>
  </si>
  <si>
    <t>Treasury OIG Category</t>
  </si>
  <si>
    <t>FEMA</t>
  </si>
  <si>
    <t>Grant/Transfer Type</t>
  </si>
  <si>
    <t>Loan Repurpose</t>
  </si>
  <si>
    <t>Core municipal services in a declared public health emergency</t>
  </si>
  <si>
    <t>Accelerated telework capacity - infrastructure, subscriptions for meeting services, hardware (laptops)</t>
  </si>
  <si>
    <t>Improve Telework Capabilities of Public Employees</t>
  </si>
  <si>
    <t>Reimbursable</t>
  </si>
  <si>
    <t>Expanded Public Health Mission</t>
  </si>
  <si>
    <t>Boards of health staffing needs - to the extent not addressed with public health funding</t>
  </si>
  <si>
    <t>Payroll for Public Health and Safety Employees</t>
  </si>
  <si>
    <t>Lump Sum Payment</t>
  </si>
  <si>
    <t>No - return to Treasury</t>
  </si>
  <si>
    <t>Other Request</t>
  </si>
  <si>
    <t>Budgeted Personnel and Services Diverted to a Substantially Different Use</t>
  </si>
  <si>
    <t>Cleaning/Disinfection of public buildings</t>
  </si>
  <si>
    <t>Public Health Expenses</t>
  </si>
  <si>
    <t>Costs of debt financing related to COVID-19 investments - short-term borrowing and construction carrying costs</t>
  </si>
  <si>
    <t>Items Not Listed Above – to include other eligible expenses that are not captured in the available expenditure categories</t>
  </si>
  <si>
    <t>Direct staffing costs - Overtime, additional hires, and/or backfilling staff who test positive</t>
  </si>
  <si>
    <t>Administrative Expenses</t>
  </si>
  <si>
    <t>Economic Support (Other than Small Business, Housing and Food Assistance)</t>
  </si>
  <si>
    <t>Educational materials related to COVID-19</t>
  </si>
  <si>
    <t>Election expenses</t>
  </si>
  <si>
    <t>Food banks/food pantries - need to be tied to COVID-19</t>
  </si>
  <si>
    <t>Food Programs</t>
  </si>
  <si>
    <t>Food inspection</t>
  </si>
  <si>
    <t>Services and supports for residents in their homes</t>
  </si>
  <si>
    <t>Grocery and/or meals delivery - modeled on COA activities</t>
  </si>
  <si>
    <t>Health insurance claims costs in excess of reasonably budgeted claims costs, and directly related to COVID-19 medical costs</t>
  </si>
  <si>
    <t>Medical Expenses</t>
  </si>
  <si>
    <t>Hiring and training, including training for employees and contractors hired for COVID-19 response</t>
  </si>
  <si>
    <t>Legal fees</t>
  </si>
  <si>
    <t>Other</t>
  </si>
  <si>
    <t>PPE, including first responders, grocery store employees, gas station attendants and others who interact with the public</t>
  </si>
  <si>
    <t>Personal Protective Equipment</t>
  </si>
  <si>
    <t>Prescription drug delivery</t>
  </si>
  <si>
    <t>Quarantine/isolation costs for first responders who may be infected and should not put household members at risk - or who should be kept apart from potentially infected household members</t>
  </si>
  <si>
    <t>Sanitation and Refuse Collection</t>
  </si>
  <si>
    <t>School distance learning - Food for families that rely on food through the school system</t>
  </si>
  <si>
    <t>School distance learning - Incremental costs of special education services required under individual education plans (IEPs) in a remote, distance, or alternative location</t>
  </si>
  <si>
    <t>Facilitating Distance Learning</t>
  </si>
  <si>
    <t>School distance learning - Planning and development, including IT costs</t>
  </si>
  <si>
    <t>Shelter for those who are homeless or otherwise have nowhere they can go without significant risk to themselves or other household members, and are at high risk or recovering from COVID-19</t>
  </si>
  <si>
    <t>Short-term rental or mortgage support</t>
  </si>
  <si>
    <t>Housing Support</t>
  </si>
  <si>
    <t>Signage and communication including translation services</t>
  </si>
  <si>
    <t>Social distancing measures in public buildings</t>
  </si>
  <si>
    <t>Staff for compliance and reporting associated with this funding</t>
  </si>
  <si>
    <t>Temporary staff to backfill sick or quarantined municipal employees</t>
  </si>
  <si>
    <t>Testing for COVID-19</t>
  </si>
  <si>
    <t>COVID-19 Testing and Contact Tracing</t>
  </si>
  <si>
    <t>Transporting residents to COVID-19 medical and testing appointments</t>
  </si>
  <si>
    <t>Travel expenses - for distribution of resources</t>
  </si>
  <si>
    <t>Unemployment Benefits</t>
  </si>
  <si>
    <t>Use of public spaces/buildings as field hospitals</t>
  </si>
  <si>
    <t>Wellness check-ins with vulnerable elders</t>
  </si>
  <si>
    <t>Workers' Compensation</t>
  </si>
  <si>
    <t>Reported &gt; Received?</t>
  </si>
  <si>
    <t>RP Data for Final Report</t>
  </si>
  <si>
    <t>Total Data for Final Report</t>
  </si>
  <si>
    <t>*Data current as of 11/15.</t>
  </si>
  <si>
    <t>Total Amount Reported Final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</si>
</sst>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 #,##0_);_(* \(#,##0\);_(* &quot;-&quot;??_);_(@_)"/>
  </numFmts>
  <fonts count="27"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i/>
      <sz val="11"/>
      <color theme="1"/>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sz val="11"/>
      <color rgb="FF000000"/>
      <name val="Calibri"/>
      <family val="2"/>
    </font>
    <font>
      <sz val="9"/>
      <color indexed="81"/>
      <name val="Tahoma"/>
      <family val="2"/>
    </font>
    <font>
      <b/>
      <sz val="11"/>
      <color rgb="FFFF0000"/>
      <name val="Calibri"/>
      <family val="2"/>
      <scheme val="minor"/>
    </font>
    <font>
      <i/>
      <sz val="10"/>
      <color theme="1"/>
      <name val="Calibri"/>
      <family val="2"/>
      <scheme val="minor"/>
    </font>
    <font>
      <b/>
      <i/>
      <sz val="12"/>
      <color theme="1"/>
      <name val="Calibri"/>
      <family val="2"/>
      <scheme val="minor"/>
    </font>
    <font>
      <sz val="11"/>
      <color theme="1"/>
      <name val="Calibri"/>
      <family val="2"/>
      <scheme val="minor"/>
    </font>
    <font>
      <sz val="18"/>
      <color theme="0"/>
      <name val="Calibri"/>
      <family val="2"/>
      <scheme val="minor"/>
    </font>
    <font>
      <i/>
      <sz val="12"/>
      <color theme="1"/>
      <name val="Calibri"/>
      <family val="2"/>
      <scheme val="minor"/>
    </font>
    <font>
      <sz val="11"/>
      <name val="Calibri"/>
      <family val="2"/>
      <scheme val="minor"/>
    </font>
    <font>
      <u/>
      <sz val="11"/>
      <color theme="10"/>
      <name val="Calibri"/>
      <family val="2"/>
      <scheme val="minor"/>
    </font>
    <font>
      <b/>
      <u/>
      <sz val="11"/>
      <color theme="10"/>
      <name val="Calibri"/>
      <family val="2"/>
      <scheme val="minor"/>
    </font>
    <font>
      <b/>
      <sz val="12"/>
      <color theme="0"/>
      <name val="Calibri"/>
      <family val="2"/>
      <scheme val="minor"/>
    </font>
    <font>
      <sz val="10"/>
      <color theme="0"/>
      <name val="Calibri"/>
      <family val="2"/>
      <scheme val="minor"/>
    </font>
    <font>
      <sz val="11"/>
      <color rgb="FFFF0000"/>
      <name val="Calibri"/>
      <family val="2"/>
      <scheme val="minor"/>
    </font>
    <font>
      <u/>
      <sz val="11"/>
      <color theme="10"/>
      <name val="Calibri"/>
      <family val="2"/>
    </font>
    <font>
      <sz val="11"/>
      <color rgb="FF000000"/>
      <name val="Calibri"/>
      <family val="2"/>
      <scheme val="minor"/>
    </font>
    <font>
      <i/>
      <sz val="11"/>
      <name val="Calibri"/>
      <family val="2"/>
      <scheme val="minor"/>
    </font>
    <font>
      <b/>
      <sz val="14"/>
      <color theme="0"/>
      <name val="Calibri"/>
      <family val="2"/>
      <scheme val="minor"/>
    </font>
    <font>
      <i/>
      <sz val="12"/>
      <color rgb="FFFF0000"/>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rgb="FFFFF2CC"/>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indexed="64"/>
      </left>
      <right/>
      <top/>
      <bottom style="thin">
        <color theme="0" tint="-0.14999847407452621"/>
      </bottom>
      <diagonal/>
    </border>
    <border>
      <left/>
      <right/>
      <top style="hair">
        <color auto="1"/>
      </top>
      <bottom style="hair">
        <color auto="1"/>
      </bottom>
      <diagonal/>
    </border>
    <border>
      <left/>
      <right/>
      <top style="thin">
        <color indexed="64"/>
      </top>
      <bottom style="double">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right style="thin">
        <color indexed="64"/>
      </right>
      <top style="thin">
        <color theme="0" tint="-0.14999847407452621"/>
      </top>
      <bottom style="thin">
        <color theme="0" tint="-0.14999847407452621"/>
      </bottom>
      <diagonal/>
    </border>
  </borders>
  <cellStyleXfs count="13">
    <xf numFmtId="0" fontId="0" fillId="0" borderId="0"/>
    <xf numFmtId="0" fontId="8" fillId="0" borderId="0"/>
    <xf numFmtId="0" fontId="8" fillId="0" borderId="0"/>
    <xf numFmtId="44" fontId="13" fillId="0" borderId="0" applyFont="0" applyFill="0" applyBorder="0" applyAlignment="0" applyProtection="0"/>
    <xf numFmtId="0" fontId="13" fillId="0" borderId="0"/>
    <xf numFmtId="0" fontId="8" fillId="0" borderId="0"/>
    <xf numFmtId="43" fontId="13" fillId="0" borderId="0" applyFont="0" applyFill="0" applyBorder="0" applyAlignment="0" applyProtection="0"/>
    <xf numFmtId="0" fontId="17" fillId="0" borderId="0" applyNumberFormat="0" applyFill="0" applyBorder="0" applyAlignment="0" applyProtection="0"/>
    <xf numFmtId="0" fontId="8" fillId="0" borderId="0"/>
    <xf numFmtId="0" fontId="2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cellStyleXfs>
  <cellXfs count="179">
    <xf numFmtId="0" fontId="0" fillId="0" borderId="0" xfId="0"/>
    <xf numFmtId="0" fontId="1" fillId="0" borderId="0" xfId="0" applyFont="1"/>
    <xf numFmtId="14" fontId="0" fillId="0" borderId="0" xfId="0" applyNumberFormat="1"/>
    <xf numFmtId="0" fontId="0" fillId="2" borderId="0" xfId="0" applyFill="1"/>
    <xf numFmtId="0" fontId="4" fillId="0" borderId="0" xfId="0" applyFont="1"/>
    <xf numFmtId="0" fontId="6" fillId="0" borderId="0" xfId="0" applyFont="1"/>
    <xf numFmtId="0" fontId="7" fillId="0" borderId="0" xfId="0" applyFont="1"/>
    <xf numFmtId="0" fontId="6" fillId="2" borderId="0" xfId="0" applyFont="1" applyFill="1"/>
    <xf numFmtId="0" fontId="10" fillId="0" borderId="0" xfId="0" applyFont="1"/>
    <xf numFmtId="0" fontId="0" fillId="0" borderId="0" xfId="0" applyAlignment="1" applyProtection="1">
      <alignment horizontal="left"/>
    </xf>
    <xf numFmtId="0" fontId="0" fillId="4" borderId="0" xfId="0" applyFill="1" applyProtection="1">
      <protection locked="0"/>
    </xf>
    <xf numFmtId="0" fontId="11" fillId="0" borderId="0" xfId="0" applyFont="1"/>
    <xf numFmtId="0" fontId="0" fillId="0" borderId="0" xfId="0" applyFont="1"/>
    <xf numFmtId="0" fontId="6" fillId="6" borderId="0" xfId="0" applyFont="1" applyFill="1"/>
    <xf numFmtId="0" fontId="0" fillId="6" borderId="0" xfId="0" applyFill="1"/>
    <xf numFmtId="0" fontId="1" fillId="0" borderId="0" xfId="0" applyFont="1" applyAlignment="1">
      <alignment horizontal="right"/>
    </xf>
    <xf numFmtId="0" fontId="0" fillId="4" borderId="2" xfId="0" applyFill="1" applyBorder="1" applyAlignment="1" applyProtection="1">
      <alignment wrapText="1"/>
      <protection locked="0"/>
    </xf>
    <xf numFmtId="14" fontId="0" fillId="4" borderId="2" xfId="0" applyNumberFormat="1" applyFill="1" applyBorder="1" applyAlignment="1" applyProtection="1">
      <alignment wrapText="1"/>
      <protection locked="0"/>
    </xf>
    <xf numFmtId="0" fontId="0" fillId="0" borderId="7" xfId="0" applyBorder="1" applyAlignment="1" applyProtection="1">
      <alignment wrapText="1"/>
    </xf>
    <xf numFmtId="0" fontId="0" fillId="0" borderId="0" xfId="0" applyBorder="1" applyAlignment="1" applyProtection="1">
      <alignment wrapText="1"/>
    </xf>
    <xf numFmtId="164" fontId="0" fillId="0" borderId="8" xfId="0" applyNumberFormat="1" applyBorder="1" applyAlignment="1" applyProtection="1">
      <alignment wrapText="1"/>
    </xf>
    <xf numFmtId="0" fontId="0" fillId="4" borderId="12" xfId="0" applyFill="1" applyBorder="1" applyAlignment="1" applyProtection="1">
      <alignment wrapText="1"/>
      <protection locked="0"/>
    </xf>
    <xf numFmtId="164" fontId="0" fillId="4" borderId="13" xfId="0" applyNumberFormat="1" applyFill="1" applyBorder="1" applyAlignment="1" applyProtection="1">
      <alignment wrapText="1"/>
      <protection locked="0"/>
    </xf>
    <xf numFmtId="0" fontId="0" fillId="4" borderId="14" xfId="0" applyFill="1" applyBorder="1" applyAlignment="1" applyProtection="1">
      <alignment wrapText="1"/>
      <protection locked="0"/>
    </xf>
    <xf numFmtId="0" fontId="0" fillId="4" borderId="15" xfId="0" applyFill="1" applyBorder="1" applyAlignment="1" applyProtection="1">
      <alignment wrapText="1"/>
      <protection locked="0"/>
    </xf>
    <xf numFmtId="164" fontId="0" fillId="4" borderId="16" xfId="0" applyNumberFormat="1" applyFill="1" applyBorder="1" applyAlignment="1" applyProtection="1">
      <alignment wrapText="1"/>
      <protection locked="0"/>
    </xf>
    <xf numFmtId="0" fontId="0" fillId="6" borderId="0" xfId="0" applyFill="1" applyAlignment="1">
      <alignment wrapText="1"/>
    </xf>
    <xf numFmtId="164" fontId="0" fillId="6" borderId="0" xfId="0" applyNumberFormat="1" applyFill="1"/>
    <xf numFmtId="3" fontId="0" fillId="6" borderId="0" xfId="0" applyNumberFormat="1" applyFill="1"/>
    <xf numFmtId="3" fontId="0" fillId="0" borderId="8" xfId="0" applyNumberFormat="1" applyBorder="1" applyAlignment="1" applyProtection="1">
      <alignment wrapText="1"/>
    </xf>
    <xf numFmtId="2" fontId="0" fillId="6" borderId="12" xfId="0" quotePrefix="1" applyNumberFormat="1" applyFill="1" applyBorder="1" applyAlignment="1" applyProtection="1">
      <alignment wrapText="1"/>
      <protection locked="0"/>
    </xf>
    <xf numFmtId="0" fontId="0" fillId="6" borderId="12" xfId="0" quotePrefix="1" applyFill="1" applyBorder="1" applyAlignment="1" applyProtection="1">
      <alignment wrapText="1"/>
      <protection locked="0"/>
    </xf>
    <xf numFmtId="0" fontId="0" fillId="6" borderId="14" xfId="0" quotePrefix="1" applyFill="1" applyBorder="1" applyAlignment="1" applyProtection="1">
      <alignment wrapText="1"/>
      <protection locked="0"/>
    </xf>
    <xf numFmtId="3" fontId="0" fillId="0" borderId="0" xfId="0" applyNumberFormat="1" applyBorder="1" applyAlignment="1" applyProtection="1">
      <alignment wrapText="1"/>
    </xf>
    <xf numFmtId="0" fontId="0" fillId="4" borderId="3" xfId="0" applyFill="1" applyBorder="1" applyAlignment="1" applyProtection="1">
      <alignment wrapText="1"/>
      <protection locked="0"/>
    </xf>
    <xf numFmtId="44" fontId="0" fillId="6" borderId="11" xfId="3" applyFont="1" applyFill="1" applyBorder="1"/>
    <xf numFmtId="0" fontId="10" fillId="6" borderId="0" xfId="0" applyFont="1" applyFill="1"/>
    <xf numFmtId="0" fontId="0" fillId="0" borderId="18" xfId="0" applyBorder="1" applyAlignment="1" applyProtection="1">
      <alignment wrapText="1"/>
    </xf>
    <xf numFmtId="0" fontId="10" fillId="0" borderId="0" xfId="0" applyFont="1" applyAlignment="1" applyProtection="1">
      <alignment horizontal="left"/>
    </xf>
    <xf numFmtId="14" fontId="10" fillId="0" borderId="0" xfId="0" applyNumberFormat="1" applyFont="1" applyAlignment="1" applyProtection="1">
      <alignment horizontal="left"/>
    </xf>
    <xf numFmtId="0" fontId="10" fillId="0" borderId="0" xfId="0" applyFont="1" applyProtection="1"/>
    <xf numFmtId="0" fontId="0" fillId="0" borderId="0" xfId="0" applyBorder="1" applyAlignment="1" applyProtection="1">
      <alignment vertical="top" wrapText="1"/>
    </xf>
    <xf numFmtId="0" fontId="0" fillId="0" borderId="4" xfId="0" applyBorder="1"/>
    <xf numFmtId="0" fontId="0" fillId="0" borderId="6" xfId="0" applyBorder="1"/>
    <xf numFmtId="0" fontId="1" fillId="0" borderId="7" xfId="0" applyFont="1" applyBorder="1" applyAlignment="1" applyProtection="1">
      <alignment wrapText="1"/>
    </xf>
    <xf numFmtId="0" fontId="0" fillId="0" borderId="8" xfId="0" applyBorder="1" applyAlignment="1" applyProtection="1">
      <alignment wrapText="1"/>
    </xf>
    <xf numFmtId="14" fontId="0" fillId="4" borderId="15" xfId="0" applyNumberFormat="1" applyFill="1" applyBorder="1" applyAlignment="1" applyProtection="1">
      <alignment wrapText="1"/>
      <protection locked="0"/>
    </xf>
    <xf numFmtId="0" fontId="0" fillId="0" borderId="0" xfId="0" applyBorder="1" applyAlignment="1">
      <alignment wrapText="1"/>
    </xf>
    <xf numFmtId="3" fontId="0" fillId="0" borderId="0" xfId="0" applyNumberFormat="1" applyBorder="1" applyAlignment="1">
      <alignment wrapText="1"/>
    </xf>
    <xf numFmtId="0" fontId="0" fillId="4" borderId="2" xfId="0" applyNumberFormat="1" applyFill="1" applyBorder="1" applyAlignment="1" applyProtection="1">
      <alignment wrapText="1"/>
      <protection locked="0"/>
    </xf>
    <xf numFmtId="0" fontId="0" fillId="4" borderId="15" xfId="0" applyNumberFormat="1" applyFill="1" applyBorder="1" applyAlignment="1" applyProtection="1">
      <alignment wrapText="1"/>
      <protection locked="0"/>
    </xf>
    <xf numFmtId="0" fontId="11" fillId="0" borderId="0" xfId="0" applyFont="1" applyAlignment="1"/>
    <xf numFmtId="0" fontId="4" fillId="2" borderId="0" xfId="0" applyFont="1" applyFill="1"/>
    <xf numFmtId="0" fontId="5" fillId="9" borderId="0" xfId="0" applyFont="1" applyFill="1"/>
    <xf numFmtId="0" fontId="2" fillId="9" borderId="0" xfId="0" applyFont="1" applyFill="1"/>
    <xf numFmtId="0" fontId="14" fillId="9" borderId="0" xfId="0" applyFont="1" applyFill="1"/>
    <xf numFmtId="0" fontId="7" fillId="2" borderId="0" xfId="0" applyFont="1" applyFill="1"/>
    <xf numFmtId="0" fontId="15" fillId="0" borderId="0" xfId="0" applyFont="1"/>
    <xf numFmtId="0" fontId="0" fillId="0" borderId="19" xfId="0" applyBorder="1"/>
    <xf numFmtId="0" fontId="6" fillId="0" borderId="19" xfId="0" applyFont="1" applyBorder="1"/>
    <xf numFmtId="0" fontId="15" fillId="0" borderId="19" xfId="0" applyFont="1" applyBorder="1"/>
    <xf numFmtId="0" fontId="7" fillId="0" borderId="19" xfId="0" applyFont="1" applyBorder="1"/>
    <xf numFmtId="0" fontId="0" fillId="0" borderId="20" xfId="0" applyBorder="1"/>
    <xf numFmtId="0" fontId="6" fillId="0" borderId="20" xfId="0" applyFont="1" applyBorder="1"/>
    <xf numFmtId="0" fontId="15" fillId="0" borderId="20" xfId="0" applyFont="1" applyBorder="1"/>
    <xf numFmtId="0" fontId="7" fillId="0" borderId="20" xfId="0" applyFont="1" applyBorder="1"/>
    <xf numFmtId="0" fontId="0" fillId="4" borderId="2" xfId="0" applyFill="1" applyBorder="1" applyProtection="1">
      <protection locked="0"/>
    </xf>
    <xf numFmtId="0" fontId="0" fillId="4" borderId="12" xfId="0" quotePrefix="1" applyFill="1" applyBorder="1" applyAlignment="1" applyProtection="1">
      <alignment wrapText="1"/>
      <protection locked="0"/>
    </xf>
    <xf numFmtId="0" fontId="0" fillId="4" borderId="2" xfId="0" quotePrefix="1" applyFill="1" applyBorder="1" applyAlignment="1" applyProtection="1">
      <alignment wrapText="1"/>
      <protection locked="0"/>
    </xf>
    <xf numFmtId="14" fontId="0" fillId="4" borderId="3" xfId="0" applyNumberFormat="1" applyFill="1" applyBorder="1" applyAlignment="1" applyProtection="1">
      <alignment wrapText="1"/>
      <protection locked="0"/>
    </xf>
    <xf numFmtId="165" fontId="0" fillId="4" borderId="2" xfId="6" applyNumberFormat="1" applyFont="1" applyFill="1" applyBorder="1" applyAlignment="1" applyProtection="1">
      <alignment wrapText="1"/>
      <protection locked="0"/>
    </xf>
    <xf numFmtId="14" fontId="0" fillId="4" borderId="2" xfId="0" quotePrefix="1" applyNumberFormat="1" applyFill="1" applyBorder="1" applyAlignment="1" applyProtection="1">
      <alignment wrapText="1"/>
      <protection locked="0"/>
    </xf>
    <xf numFmtId="0" fontId="0" fillId="4" borderId="2" xfId="0" quotePrefix="1" applyNumberFormat="1" applyFill="1" applyBorder="1" applyAlignment="1" applyProtection="1">
      <alignment wrapText="1"/>
      <protection locked="0"/>
    </xf>
    <xf numFmtId="0" fontId="0" fillId="4" borderId="3" xfId="0" applyNumberFormat="1" applyFill="1" applyBorder="1" applyAlignment="1" applyProtection="1">
      <alignment wrapText="1"/>
      <protection locked="0"/>
    </xf>
    <xf numFmtId="165" fontId="0" fillId="4" borderId="3" xfId="6" applyNumberFormat="1" applyFont="1" applyFill="1" applyBorder="1" applyAlignment="1" applyProtection="1">
      <alignment wrapText="1"/>
      <protection locked="0"/>
    </xf>
    <xf numFmtId="0" fontId="7" fillId="0" borderId="0" xfId="0" applyFont="1" applyAlignment="1">
      <alignment wrapText="1"/>
    </xf>
    <xf numFmtId="0" fontId="6" fillId="0" borderId="0" xfId="0" applyFont="1" applyAlignment="1">
      <alignment wrapText="1"/>
    </xf>
    <xf numFmtId="0" fontId="15" fillId="0" borderId="0" xfId="0" applyFont="1" applyAlignment="1">
      <alignment wrapText="1"/>
    </xf>
    <xf numFmtId="0" fontId="6" fillId="2" borderId="0" xfId="0" applyFont="1" applyFill="1" applyAlignment="1">
      <alignment horizontal="left"/>
    </xf>
    <xf numFmtId="2" fontId="0" fillId="6" borderId="14" xfId="0" quotePrefix="1" applyNumberFormat="1" applyFill="1" applyBorder="1" applyAlignment="1" applyProtection="1">
      <alignment wrapText="1"/>
      <protection locked="0"/>
    </xf>
    <xf numFmtId="0" fontId="2" fillId="6" borderId="0" xfId="0" applyFont="1" applyFill="1"/>
    <xf numFmtId="165" fontId="0" fillId="6" borderId="2" xfId="6" applyNumberFormat="1" applyFont="1" applyFill="1" applyBorder="1" applyAlignment="1" applyProtection="1">
      <alignment wrapText="1"/>
    </xf>
    <xf numFmtId="0" fontId="4" fillId="6" borderId="0" xfId="0" applyFont="1" applyFill="1" applyAlignment="1">
      <alignment wrapText="1"/>
    </xf>
    <xf numFmtId="0" fontId="6" fillId="0" borderId="0" xfId="0" applyFont="1" applyProtection="1">
      <protection locked="0"/>
    </xf>
    <xf numFmtId="0" fontId="0" fillId="0" borderId="21" xfId="0" applyBorder="1"/>
    <xf numFmtId="0" fontId="0" fillId="0" borderId="0" xfId="0" applyFill="1" applyBorder="1"/>
    <xf numFmtId="0" fontId="0" fillId="0" borderId="19" xfId="0" applyFill="1" applyBorder="1"/>
    <xf numFmtId="0" fontId="0" fillId="0" borderId="0" xfId="0" applyFill="1" applyBorder="1" applyProtection="1">
      <protection locked="0"/>
    </xf>
    <xf numFmtId="0" fontId="0" fillId="9" borderId="0" xfId="0" applyFill="1"/>
    <xf numFmtId="164" fontId="0" fillId="9" borderId="0" xfId="0" applyNumberFormat="1" applyFill="1"/>
    <xf numFmtId="44" fontId="0" fillId="6" borderId="0" xfId="3" applyFont="1" applyFill="1" applyBorder="1"/>
    <xf numFmtId="0" fontId="0" fillId="5" borderId="0" xfId="0" applyFill="1"/>
    <xf numFmtId="164" fontId="0" fillId="5" borderId="0" xfId="0" applyNumberFormat="1" applyFill="1"/>
    <xf numFmtId="3" fontId="0" fillId="9" borderId="0" xfId="0" applyNumberFormat="1" applyFill="1"/>
    <xf numFmtId="3" fontId="0" fillId="5" borderId="0" xfId="0" applyNumberFormat="1" applyFill="1"/>
    <xf numFmtId="0" fontId="1" fillId="6" borderId="10" xfId="0" applyFont="1" applyFill="1" applyBorder="1" applyAlignment="1"/>
    <xf numFmtId="0" fontId="0" fillId="5" borderId="0" xfId="0" applyFill="1" applyAlignment="1"/>
    <xf numFmtId="0" fontId="19" fillId="9" borderId="0" xfId="0" applyFont="1" applyFill="1" applyAlignment="1"/>
    <xf numFmtId="0" fontId="20" fillId="6" borderId="0" xfId="0" applyFont="1" applyFill="1"/>
    <xf numFmtId="0" fontId="0" fillId="6" borderId="12" xfId="0" applyFill="1" applyBorder="1" applyAlignment="1"/>
    <xf numFmtId="0" fontId="0" fillId="6" borderId="13" xfId="0" applyFill="1" applyBorder="1" applyAlignment="1"/>
    <xf numFmtId="0" fontId="21" fillId="6" borderId="0" xfId="0" applyFont="1" applyFill="1"/>
    <xf numFmtId="0" fontId="0" fillId="4" borderId="25" xfId="0" applyFill="1" applyBorder="1" applyAlignment="1" applyProtection="1">
      <alignment wrapText="1"/>
      <protection locked="0"/>
    </xf>
    <xf numFmtId="0" fontId="0" fillId="4" borderId="26" xfId="0" applyFill="1" applyBorder="1" applyAlignment="1" applyProtection="1">
      <alignment wrapText="1"/>
      <protection locked="0"/>
    </xf>
    <xf numFmtId="164" fontId="0" fillId="4" borderId="27" xfId="0" applyNumberFormat="1" applyFill="1" applyBorder="1" applyAlignment="1" applyProtection="1">
      <alignment wrapText="1"/>
      <protection locked="0"/>
    </xf>
    <xf numFmtId="14" fontId="16" fillId="4" borderId="2" xfId="0" applyNumberFormat="1" applyFont="1" applyFill="1" applyBorder="1" applyAlignment="1" applyProtection="1">
      <alignment wrapText="1"/>
      <protection locked="0"/>
    </xf>
    <xf numFmtId="14" fontId="16" fillId="4" borderId="26" xfId="0" applyNumberFormat="1" applyFont="1" applyFill="1" applyBorder="1" applyAlignment="1" applyProtection="1">
      <alignment wrapText="1"/>
      <protection locked="0"/>
    </xf>
    <xf numFmtId="14" fontId="16" fillId="4" borderId="15" xfId="0" applyNumberFormat="1" applyFont="1" applyFill="1" applyBorder="1" applyAlignment="1" applyProtection="1">
      <alignment wrapText="1"/>
      <protection locked="0"/>
    </xf>
    <xf numFmtId="0" fontId="0" fillId="4" borderId="12" xfId="0" applyFont="1" applyFill="1" applyBorder="1" applyAlignment="1" applyProtection="1">
      <alignment wrapText="1"/>
      <protection locked="0"/>
    </xf>
    <xf numFmtId="0" fontId="0" fillId="4" borderId="2" xfId="0" applyFont="1" applyFill="1" applyBorder="1" applyAlignment="1" applyProtection="1">
      <alignment wrapText="1"/>
      <protection locked="0"/>
    </xf>
    <xf numFmtId="14" fontId="0" fillId="4" borderId="2" xfId="0" applyNumberFormat="1" applyFont="1" applyFill="1" applyBorder="1" applyAlignment="1" applyProtection="1">
      <alignment wrapText="1"/>
      <protection locked="0"/>
    </xf>
    <xf numFmtId="0" fontId="0" fillId="4" borderId="2" xfId="0" applyNumberFormat="1" applyFont="1" applyFill="1" applyBorder="1" applyAlignment="1" applyProtection="1">
      <alignment wrapText="1"/>
      <protection locked="0"/>
    </xf>
    <xf numFmtId="0" fontId="0" fillId="4" borderId="14" xfId="0" applyFont="1" applyFill="1" applyBorder="1" applyAlignment="1" applyProtection="1">
      <alignment wrapText="1"/>
      <protection locked="0"/>
    </xf>
    <xf numFmtId="0" fontId="0" fillId="4" borderId="15" xfId="0" applyFont="1" applyFill="1" applyBorder="1" applyAlignment="1" applyProtection="1">
      <alignment wrapText="1"/>
      <protection locked="0"/>
    </xf>
    <xf numFmtId="14" fontId="0" fillId="4" borderId="15" xfId="0" applyNumberFormat="1" applyFont="1" applyFill="1" applyBorder="1" applyAlignment="1" applyProtection="1">
      <alignment wrapText="1"/>
      <protection locked="0"/>
    </xf>
    <xf numFmtId="0" fontId="0" fillId="4" borderId="15" xfId="0" applyNumberFormat="1" applyFont="1" applyFill="1" applyBorder="1" applyAlignment="1" applyProtection="1">
      <alignment wrapText="1"/>
      <protection locked="0"/>
    </xf>
    <xf numFmtId="0" fontId="23" fillId="0" borderId="0" xfId="0" applyFont="1"/>
    <xf numFmtId="0" fontId="23" fillId="11" borderId="0" xfId="0" applyFont="1" applyFill="1"/>
    <xf numFmtId="0" fontId="0" fillId="0" borderId="0" xfId="0"/>
    <xf numFmtId="0" fontId="1" fillId="0" borderId="0" xfId="0" applyFont="1"/>
    <xf numFmtId="164" fontId="0" fillId="4" borderId="2" xfId="0" applyNumberFormat="1" applyFill="1" applyBorder="1" applyAlignment="1" applyProtection="1">
      <alignment wrapText="1"/>
      <protection locked="0"/>
    </xf>
    <xf numFmtId="164" fontId="0" fillId="4" borderId="2" xfId="0" applyNumberFormat="1" applyFont="1" applyFill="1" applyBorder="1" applyAlignment="1" applyProtection="1">
      <alignment wrapText="1"/>
      <protection locked="0"/>
    </xf>
    <xf numFmtId="164" fontId="0" fillId="4" borderId="15" xfId="0" applyNumberFormat="1" applyFont="1" applyFill="1" applyBorder="1" applyAlignment="1" applyProtection="1">
      <alignment wrapText="1"/>
      <protection locked="0"/>
    </xf>
    <xf numFmtId="0" fontId="6" fillId="4" borderId="1" xfId="0" applyFont="1" applyFill="1" applyBorder="1" applyAlignment="1" applyProtection="1">
      <alignment vertical="top" wrapText="1"/>
      <protection locked="0"/>
    </xf>
    <xf numFmtId="0" fontId="15" fillId="0" borderId="1" xfId="0" applyFont="1" applyBorder="1" applyAlignment="1">
      <alignment vertical="top" wrapText="1"/>
    </xf>
    <xf numFmtId="0" fontId="25" fillId="9" borderId="0" xfId="0" applyFont="1" applyFill="1"/>
    <xf numFmtId="0" fontId="0" fillId="0" borderId="0" xfId="0" applyFill="1"/>
    <xf numFmtId="0" fontId="4" fillId="6" borderId="0" xfId="0" applyFont="1" applyFill="1" applyBorder="1" applyAlignment="1">
      <alignment wrapText="1"/>
    </xf>
    <xf numFmtId="0" fontId="7" fillId="0" borderId="0" xfId="0" applyFont="1" applyFill="1"/>
    <xf numFmtId="0" fontId="17" fillId="0" borderId="0" xfId="7" applyFill="1" applyProtection="1">
      <protection locked="0"/>
    </xf>
    <xf numFmtId="0" fontId="24" fillId="0" borderId="0" xfId="0" applyFont="1" applyAlignment="1">
      <alignment horizontal="left" vertical="top" wrapText="1"/>
    </xf>
    <xf numFmtId="0" fontId="0" fillId="0" borderId="0" xfId="0" applyBorder="1" applyAlignment="1">
      <alignment vertical="top"/>
    </xf>
    <xf numFmtId="165" fontId="0" fillId="6" borderId="28" xfId="6" applyNumberFormat="1" applyFont="1" applyFill="1" applyBorder="1" applyAlignment="1" applyProtection="1">
      <alignment wrapText="1"/>
    </xf>
    <xf numFmtId="0" fontId="24" fillId="0" borderId="0" xfId="0" applyFont="1" applyAlignment="1">
      <alignment vertical="top"/>
    </xf>
    <xf numFmtId="0" fontId="24" fillId="0" borderId="0" xfId="0" applyFont="1" applyAlignment="1">
      <alignment horizontal="left" vertical="top"/>
    </xf>
    <xf numFmtId="0" fontId="1" fillId="6" borderId="0" xfId="0" applyFont="1" applyFill="1"/>
    <xf numFmtId="165" fontId="0" fillId="0" borderId="0" xfId="0" applyNumberFormat="1"/>
    <xf numFmtId="165" fontId="4" fillId="0" borderId="0" xfId="0" applyNumberFormat="1" applyFont="1"/>
    <xf numFmtId="165" fontId="0" fillId="0" borderId="0" xfId="6" applyNumberFormat="1" applyFont="1"/>
    <xf numFmtId="43" fontId="0" fillId="0" borderId="0" xfId="0" applyNumberFormat="1"/>
    <xf numFmtId="0" fontId="15" fillId="2" borderId="0" xfId="0" applyFont="1" applyFill="1" applyAlignment="1">
      <alignment horizontal="left"/>
    </xf>
    <xf numFmtId="16" fontId="0" fillId="4" borderId="2" xfId="0" applyNumberFormat="1" applyFill="1" applyBorder="1" applyAlignment="1" applyProtection="1">
      <alignment wrapText="1"/>
      <protection locked="0"/>
    </xf>
    <xf numFmtId="43" fontId="0" fillId="0" borderId="0" xfId="6" applyFont="1" applyAlignment="1" applyProtection="1"/>
    <xf numFmtId="43" fontId="0" fillId="6" borderId="0" xfId="6" applyFont="1" applyFill="1" applyAlignment="1" applyProtection="1"/>
    <xf numFmtId="43" fontId="10" fillId="0" borderId="0" xfId="6" applyFont="1" applyAlignment="1" applyProtection="1"/>
    <xf numFmtId="43" fontId="7" fillId="0" borderId="19" xfId="6" applyFont="1" applyBorder="1"/>
    <xf numFmtId="43" fontId="7" fillId="0" borderId="0" xfId="6" applyFont="1"/>
    <xf numFmtId="0" fontId="0" fillId="0" borderId="0" xfId="0" applyAlignment="1">
      <alignment horizontal="left" vertical="top" wrapText="1"/>
    </xf>
    <xf numFmtId="0" fontId="6" fillId="10" borderId="1" xfId="0" applyFont="1" applyFill="1" applyBorder="1" applyAlignment="1">
      <alignment horizontal="center" vertical="center" wrapText="1"/>
    </xf>
    <xf numFmtId="43" fontId="0" fillId="0" borderId="0" xfId="6" applyFont="1"/>
    <xf numFmtId="43" fontId="6" fillId="0" borderId="20" xfId="6" applyNumberFormat="1" applyFont="1" applyBorder="1"/>
    <xf numFmtId="43" fontId="0" fillId="4" borderId="13" xfId="6" applyFont="1" applyFill="1" applyBorder="1" applyAlignment="1" applyProtection="1">
      <alignment wrapText="1"/>
      <protection locked="0"/>
    </xf>
    <xf numFmtId="43" fontId="0" fillId="4" borderId="27" xfId="6" applyFont="1" applyFill="1" applyBorder="1" applyAlignment="1" applyProtection="1">
      <alignment wrapText="1"/>
      <protection locked="0"/>
    </xf>
    <xf numFmtId="43" fontId="0" fillId="4" borderId="16" xfId="6" applyFont="1" applyFill="1" applyBorder="1" applyAlignment="1" applyProtection="1">
      <alignment wrapText="1"/>
      <protection locked="0"/>
    </xf>
    <xf numFmtId="43" fontId="0" fillId="4" borderId="2" xfId="6" applyFont="1" applyFill="1" applyBorder="1" applyAlignment="1" applyProtection="1">
      <alignment wrapText="1"/>
      <protection locked="0"/>
    </xf>
    <xf numFmtId="43" fontId="0" fillId="4" borderId="2" xfId="6" quotePrefix="1" applyFont="1" applyFill="1" applyBorder="1" applyAlignment="1" applyProtection="1">
      <alignment wrapText="1"/>
      <protection locked="0"/>
    </xf>
    <xf numFmtId="43" fontId="0" fillId="4" borderId="3" xfId="6" applyFont="1" applyFill="1" applyBorder="1" applyAlignment="1" applyProtection="1">
      <alignment wrapText="1"/>
      <protection locked="0"/>
    </xf>
    <xf numFmtId="43" fontId="0" fillId="4" borderId="15" xfId="6" applyFont="1" applyFill="1" applyBorder="1" applyAlignment="1" applyProtection="1">
      <alignment wrapText="1"/>
      <protection locked="0"/>
    </xf>
    <xf numFmtId="43" fontId="0" fillId="4" borderId="17" xfId="6" applyFont="1" applyFill="1" applyBorder="1" applyAlignment="1" applyProtection="1">
      <alignment wrapText="1"/>
      <protection locked="0"/>
    </xf>
    <xf numFmtId="0" fontId="0" fillId="0" borderId="0" xfId="0" applyAlignment="1">
      <alignment horizontal="left" vertical="top" wrapText="1"/>
    </xf>
    <xf numFmtId="0" fontId="0" fillId="4" borderId="10" xfId="0"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6" borderId="0" xfId="0" applyFill="1" applyAlignment="1">
      <alignment horizontal="left" vertical="top" wrapText="1"/>
    </xf>
    <xf numFmtId="0" fontId="1" fillId="7" borderId="1" xfId="0" applyFont="1" applyFill="1" applyBorder="1" applyAlignment="1">
      <alignment horizontal="center"/>
    </xf>
    <xf numFmtId="0" fontId="1" fillId="8" borderId="1" xfId="0" applyFont="1" applyFill="1" applyBorder="1" applyAlignment="1">
      <alignment horizontal="center" vertical="center"/>
    </xf>
    <xf numFmtId="0" fontId="0" fillId="0" borderId="1" xfId="0" applyBorder="1" applyAlignment="1">
      <alignment horizontal="left" vertical="center" wrapText="1"/>
    </xf>
    <xf numFmtId="0" fontId="0" fillId="4" borderId="1" xfId="0" applyFill="1" applyBorder="1" applyAlignment="1" applyProtection="1">
      <alignment horizontal="left" vertical="top" wrapText="1"/>
      <protection locked="0"/>
    </xf>
    <xf numFmtId="0" fontId="1" fillId="8" borderId="1" xfId="0" applyFont="1" applyFill="1" applyBorder="1" applyAlignment="1">
      <alignment horizontal="center" vertical="center" wrapText="1"/>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4" fillId="6" borderId="0" xfId="0" applyFont="1" applyFill="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26" fillId="2" borderId="0" xfId="0" applyFont="1" applyFill="1" applyAlignment="1">
      <alignment horizontal="left" wrapText="1"/>
    </xf>
    <xf numFmtId="0" fontId="6" fillId="10" borderId="1" xfId="0" applyFont="1" applyFill="1" applyBorder="1" applyAlignment="1">
      <alignment horizontal="center" vertical="center" wrapText="1"/>
    </xf>
    <xf numFmtId="0" fontId="18" fillId="3" borderId="22" xfId="7" applyFont="1" applyFill="1" applyBorder="1" applyAlignment="1" applyProtection="1">
      <alignment horizontal="left"/>
      <protection locked="0"/>
    </xf>
    <xf numFmtId="0" fontId="18" fillId="3" borderId="23" xfId="7" applyFont="1" applyFill="1" applyBorder="1" applyAlignment="1" applyProtection="1">
      <alignment horizontal="left"/>
      <protection locked="0"/>
    </xf>
    <xf numFmtId="0" fontId="18" fillId="3" borderId="24" xfId="7" applyFont="1" applyFill="1" applyBorder="1" applyAlignment="1" applyProtection="1">
      <alignment horizontal="left"/>
      <protection locked="0"/>
    </xf>
    <xf numFmtId="0" fontId="7" fillId="0" borderId="1" xfId="0" applyFont="1" applyBorder="1" applyAlignment="1">
      <alignment horizontal="left" vertical="top" wrapText="1"/>
    </xf>
  </cellXfs>
  <cellStyles count="13">
    <cellStyle name="Comma" xfId="6" builtinId="3"/>
    <cellStyle name="Comma 2" xfId="10" xr:uid="{958AB020-F6F8-4C89-A424-0B838B668082}"/>
    <cellStyle name="Currency" xfId="3" builtinId="4"/>
    <cellStyle name="Currency 2" xfId="12" xr:uid="{87B7D1ED-975E-4EE2-9C84-F751D87E0315}"/>
    <cellStyle name="Hyperlink" xfId="7" builtinId="8"/>
    <cellStyle name="Hyperlink 2" xfId="9" xr:uid="{429163B4-E7DC-4ADF-813C-EB80843F4CA6}"/>
    <cellStyle name="Normal" xfId="0" builtinId="0"/>
    <cellStyle name="Normal 2" xfId="1" xr:uid="{909B1348-D18F-415C-A0DC-45671A7C3E80}"/>
    <cellStyle name="Normal 2 2" xfId="4" xr:uid="{3857A2AD-6227-45D4-93D2-A40EDBDCD290}"/>
    <cellStyle name="Normal 2 2 2" xfId="5" xr:uid="{A9134254-A97B-42C6-940E-252775E1FF7B}"/>
    <cellStyle name="Normal 3" xfId="8" xr:uid="{3AD47F81-22AA-4FBF-B621-53687E6CC47B}"/>
    <cellStyle name="Normal 5" xfId="2" xr:uid="{78AB89EC-30C4-43E2-8DD0-64FBB445A6F2}"/>
    <cellStyle name="Percent 2" xfId="11" xr:uid="{9BBD4A56-F459-474F-8859-D0478B6997F8}"/>
  </cellStyles>
  <dxfs count="95">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fill>
        <patternFill patternType="solid">
          <fgColor rgb="FF000000"/>
          <bgColor rgb="FFFFF2CC"/>
        </patternFill>
      </fill>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vertical/>
        <horizontal/>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5" formatCode="_(* #,##0_);_(* \(#,##0\);_(* &quot;-&quot;??_);_(@_)"/>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1"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164" formatCode="00000"/>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5" formatCode="_(* #,##0_);_(* \(#,##0\);_(* &quot;-&quot;??_);_(@_)"/>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1"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00000"/>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00000"/>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164" formatCode="00000"/>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164" formatCode="00000"/>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F6973A57-836D-47BF-A58F-C78D6776F3C3}" autoFormatId="16" applyNumberFormats="0" applyBorderFormats="0" applyFontFormats="0" applyPatternFormats="0" applyAlignmentFormats="0" applyWidthHeightFormats="0">
  <queryTableRefresh nextId="46">
    <queryTableFields count="35">
      <queryTableField id="1" name="DOR Code" tableColumnId="1"/>
      <queryTableField id="2" name="DUNS" tableColumnId="2"/>
      <queryTableField id="3" name="MMARS Code" tableColumnId="3"/>
      <queryTableField id="42" name="Transfer #" tableColumnId="31"/>
      <queryTableField id="4" name="Municipality" tableColumnId="4"/>
      <queryTableField id="5" name="County" tableColumnId="5"/>
      <queryTableField id="6" name="App Received Round 1?" tableColumnId="6"/>
      <queryTableField id="7" name="App Received Round 2?" tableColumnId="7"/>
      <queryTableField id="8" name="Population (2018 Est)" tableColumnId="8"/>
      <queryTableField id="9" name="Total Eligible Amount (Revised)" tableColumnId="9"/>
      <queryTableField id="10" name="Round 1 Amount Received" tableColumnId="10"/>
      <queryTableField id="11" name="Round 2 Amount Received" tableColumnId="11"/>
      <queryTableField id="12" name="Reconciliation Period Amount Received" tableColumnId="12"/>
      <queryTableField id="13" name="Total Amount Received" tableColumnId="13"/>
      <queryTableField id="14" name="Remaining Eligible Amount" tableColumnId="14"/>
      <queryTableField id="15" name="1 - Template Received" tableColumnId="15"/>
      <queryTableField id="16" name="1 - Excel Spreadsheet" tableColumnId="16"/>
      <queryTableField id="17" name="1 - Amount Reported" tableColumnId="17"/>
      <queryTableField id="18" name="2 - Template Received" tableColumnId="18"/>
      <queryTableField id="19" name="2 - Excel Spreadsheet" tableColumnId="19"/>
      <queryTableField id="20" name="2 - Amount Reported" tableColumnId="20"/>
      <queryTableField id="21" name="3 - Template Received" tableColumnId="21"/>
      <queryTableField id="22" name="3 - Excel Spreadsheet" tableColumnId="22"/>
      <queryTableField id="23" name="3 - Amount Reported" tableColumnId="23"/>
      <queryTableField id="24" name="4 - Amount Reported" tableColumnId="24"/>
      <queryTableField id="40" name="5 - Amount Reported" tableColumnId="29"/>
      <queryTableField id="43" name="6 - Amount Reported" tableColumnId="32"/>
      <queryTableField id="27" name="FEMA Back Out" tableColumnId="27"/>
      <queryTableField id="25" name="Total Amount Reported" tableColumnId="25"/>
      <queryTableField id="26" name="Total CHECK" tableColumnId="26"/>
      <queryTableField id="37" name="Amount Remaining to be Reported" tableColumnId="28"/>
      <queryTableField id="30" name="Amount Reported &gt; TEA" tableColumnId="30"/>
      <queryTableField id="34" name="Total Amount Reported OIG" tableColumnId="34"/>
      <queryTableField id="35" name="Reported Aggregate?" tableColumnId="35"/>
      <queryTableField id="36" name="Comments" tableColumnId="3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D468EC2A-D155-49F8-9699-B7E0D3FE8D77}" autoFormatId="16" applyNumberFormats="0" applyBorderFormats="0" applyFontFormats="0" applyPatternFormats="0" applyAlignmentFormats="0" applyWidthHeightFormats="0">
  <queryTableRefresh nextId="65">
    <queryTableFields count="35">
      <queryTableField id="1" name="DOR Code" tableColumnId="1"/>
      <queryTableField id="2" name="Municipality" tableColumnId="2"/>
      <queryTableField id="3" name="County" tableColumnId="3"/>
      <queryTableField id="4" name="CD1" tableColumnId="4"/>
      <queryTableField id="5" name="CD2" tableColumnId="5"/>
      <queryTableField id="6" name="Population (2018 Est)" tableColumnId="6"/>
      <queryTableField id="7" name="Actual Total Eligible Amount" tableColumnId="7"/>
      <queryTableField id="8" name="Supplemental Total Eligible Amount" tableColumnId="8"/>
      <queryTableField id="9" name="Revised Total Eligible Amount" tableColumnId="9"/>
      <queryTableField id="10" name="Round 1 CvRF-MP Amt" tableColumnId="10"/>
      <queryTableField id="12" name="Round 1 Total Cost" tableColumnId="12"/>
      <queryTableField id="13" name="Round 2 Remaining Eligible Amount" tableColumnId="13"/>
      <queryTableField id="14" name="Round 2 CvRF-MP Amt" tableColumnId="14"/>
      <queryTableField id="16" name="Round 2 Total Cost" tableColumnId="16"/>
      <queryTableField id="17" name="RP: Remaining Eligible Amount" tableColumnId="17"/>
      <queryTableField id="35" name="RP: FEMA True Up Requested" tableColumnId="18"/>
      <queryTableField id="36" name="RP: New CvRF Requested" tableColumnId="19"/>
      <queryTableField id="37" name="RP REQUESTED" tableColumnId="20"/>
      <queryTableField id="38" name="RP: FEMA True Up Approved" tableColumnId="21"/>
      <queryTableField id="39" name="RP: New CvRF Approved" tableColumnId="22"/>
      <queryTableField id="40" name="RP APPROVED" tableColumnId="23"/>
      <queryTableField id="41" name="RP PAID" tableColumnId="24"/>
      <queryTableField id="27" name="Total CvRF-MP" tableColumnId="27"/>
      <queryTableField id="51" name="Original CvRF-MP PAID" tableColumnId="11"/>
      <queryTableField id="52" name="Addl CvRF-MP PAID" tableColumnId="15"/>
      <queryTableField id="28" name="Total CvRF-MP PAID" tableColumnId="28"/>
      <queryTableField id="30" name="Total Costs" tableColumnId="30"/>
      <queryTableField id="31" name="FEMA Gap" tableColumnId="31"/>
      <queryTableField id="32" name="Amount Reported" tableColumnId="32"/>
      <queryTableField id="59" name="Amount Remaining to be Reported" tableColumnId="25"/>
      <queryTableField id="60" name="Reported &gt; Received?" tableColumnId="26"/>
      <queryTableField id="33" name="CvRF Remaining" tableColumnId="33"/>
      <queryTableField id="34" name="Excess Allocation?" tableColumnId="34"/>
      <queryTableField id="63" name="RP Data for Final Report" tableColumnId="29"/>
      <queryTableField id="64" name="Total Data for Final Report" tableColumnId="35"/>
    </queryTableFields>
  </queryTableRefresh>
</queryTable>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60B660-9241-44D3-A175-75DB8DD8D621}" name="contracts" displayName="contracts" ref="B10:X510" totalsRowShown="0" headerRowDxfId="94" dataDxfId="93">
  <tableColumns count="23">
    <tableColumn id="1" xr3:uid="{18D034D8-EB4D-40A3-B646-93AC47A3E130}" name="Vendor Name" dataDxfId="92"/>
    <tableColumn id="2" xr3:uid="{EAA3573F-0846-41A2-9337-0C3712314D48}" name="DUNS Number" dataDxfId="91"/>
    <tableColumn id="3" xr3:uid="{BB167E2E-48BA-4EEE-9A31-1830CA94CCD9}" name="Street Address" dataDxfId="90"/>
    <tableColumn id="4" xr3:uid="{0CC00D6C-E4A9-408B-BE50-46FC2A986DCD}" name="City" dataDxfId="89"/>
    <tableColumn id="5" xr3:uid="{ED39066B-3656-4261-9CB8-74C4CFA5FDE1}" name="State" dataDxfId="88"/>
    <tableColumn id="6" xr3:uid="{2FE236CE-F962-417F-9CEA-7B62B6F4FF71}" name="Zip" dataDxfId="87"/>
    <tableColumn id="7" xr3:uid="{888D3100-C771-4336-9423-E63C5EC3EB64}" name="Contract Number" dataDxfId="86"/>
    <tableColumn id="16" xr3:uid="{8F5FE9C2-D0EF-4E6D-90A4-3E6D9AE35800}" name="Contract Description" dataDxfId="85"/>
    <tableColumn id="20" xr3:uid="{43BD2E7D-3939-48DE-B384-7F0D55B8C949}" name="Contract Type" dataDxfId="84"/>
    <tableColumn id="8" xr3:uid="{6A707CAA-FBD1-4709-8606-9A6F76E50636}" name="Contract Date" dataDxfId="83"/>
    <tableColumn id="23" xr3:uid="{F039D542-6DA8-4B7C-AF0B-ACD03017234E}" name="Primary Place of Performance" dataDxfId="82"/>
    <tableColumn id="22" xr3:uid="{8723559D-33A5-4BE6-865B-E33F9336650E}" name="Period of Performance Start Date" dataDxfId="81"/>
    <tableColumn id="21" xr3:uid="{670B7C25-F1A8-43CE-A638-73CF6306FA95}" name="Period of Performance End Date" dataDxfId="80"/>
    <tableColumn id="17" xr3:uid="{1BE46B42-A886-4846-BFEF-DFE3102358D0}" name="Attachment A Expenditure Subcategory" dataDxfId="79"/>
    <tableColumn id="12" xr3:uid="{95733AC2-CF02-43C6-8046-A128877AA8E7}" name="FEMA Reimbursable?" dataDxfId="78"/>
    <tableColumn id="19" xr3:uid="{F0BC1052-7A68-4ED8-907C-101876FD4B0B}" name="Total Contract Amount" dataDxfId="77"/>
    <tableColumn id="10" xr3:uid="{74EDFE66-E82D-4BBB-8DEE-609066965498}" name="CvRF Contract Amount" dataDxfId="76" dataCellStyle="Comma">
      <calculatedColumnFormula>contracts[[#This Row],[Total Contract Amount]]</calculatedColumnFormula>
    </tableColumn>
    <tableColumn id="18" xr3:uid="{84665280-CDB8-4AF5-87E9-BAF654734BBA}" name="Total Quarterly Obligation Amount" dataDxfId="75"/>
    <tableColumn id="11" xr3:uid="{4CCC569B-2D22-4E5E-9D8D-2E928E93164F}" name="CvRF Quarterly Obligation Amount" dataDxfId="74" dataCellStyle="Comma">
      <calculatedColumnFormula>contracts[[#This Row],[Total Quarterly Obligation Amount]]</calculatedColumnFormula>
    </tableColumn>
    <tableColumn id="9" xr3:uid="{FC2D278B-AD59-4F34-A763-D0F8B9B330DE}" name="Total Quarterly Expenditure Amount" dataDxfId="73" dataCellStyle="Comma"/>
    <tableColumn id="13" xr3:uid="{387C5D52-728C-46BD-BA2F-014386895BCD}" name="CvRF Quarterly Expenditure Amount" dataDxfId="72">
      <calculatedColumnFormula>contracts[[#This Row],[Total Quarterly Expenditure Amount]]</calculatedColumnFormula>
    </tableColumn>
    <tableColumn id="15" xr3:uid="{8345C012-3DB0-4264-88CC-0516B87287A0}" name="Attachment A Expenditure Category" dataDxfId="71">
      <calculatedColumnFormula>INDEX(#REF!,MATCH(#REF!,#REF!,0))</calculatedColumnFormula>
    </tableColumn>
    <tableColumn id="14" xr3:uid="{7417DEF1-5496-413A-8623-AA414B15DCD8}" name="Treasury Expenditure Category" dataDxfId="70">
      <calculatedColumnFormula>INDEX(#REF!,MATCH(#REF!,#REF!,0))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F48A01-9FA8-4939-B557-FC63906DFFAD}" name="grants" displayName="grants" ref="B10:X510" totalsRowShown="0" headerRowDxfId="69" dataDxfId="68">
  <tableColumns count="23">
    <tableColumn id="1" xr3:uid="{13DCF4F7-50CE-4808-B0D5-8444D2F01B6D}" name="Grantee Name" dataDxfId="67"/>
    <tableColumn id="2" xr3:uid="{144B4742-209C-4477-B72A-FA0F4B4A5734}" name="DUNS Number" dataDxfId="66"/>
    <tableColumn id="3" xr3:uid="{B3A6C201-2073-48A2-B5A7-0971AB5FAFD2}" name="Street Address" dataDxfId="65"/>
    <tableColumn id="4" xr3:uid="{AAFBCAF1-0768-4325-A40E-20EC8CD618C4}" name="City" dataDxfId="64"/>
    <tableColumn id="5" xr3:uid="{BDECE9B1-92FA-4F0B-B165-9A5BFA4187FB}" name="State" dataDxfId="63"/>
    <tableColumn id="6" xr3:uid="{67217691-CCA3-44DB-BAFE-A4624C090422}" name="Zip" dataDxfId="62"/>
    <tableColumn id="7" xr3:uid="{5F227151-CEE5-46E2-B524-72AD249A97F0}" name="Award Number" dataDxfId="61"/>
    <tableColumn id="16" xr3:uid="{A409C22F-AB41-46B2-A315-75398C621C19}" name="Award Description" dataDxfId="60">
      <calculatedColumnFormula array="1">IFERROR((INDEX(#REF!,MATCH(1,(Grants!$A11=#REF!)*('Start Here'!$E$7=#REF!),0))),"")</calculatedColumnFormula>
    </tableColumn>
    <tableColumn id="20" xr3:uid="{BAC1DFEE-03BF-480C-87B9-DD3EF39550C3}" name="Award Payment Method" dataDxfId="59">
      <calculatedColumnFormula array="1">IFERROR((INDEX(#REF!,MATCH(1,(Grants!$A11=#REF!)*('Start Here'!$E$7=#REF!),0))),"")</calculatedColumnFormula>
    </tableColumn>
    <tableColumn id="8" xr3:uid="{665C8E55-0BB3-4B4C-8D31-302FA66B112B}" name="Award Date" dataDxfId="58">
      <calculatedColumnFormula array="1">IFERROR((INDEX(#REF!,MATCH(1,(Grants!$A11=#REF!)*('Start Here'!$E$7=#REF!),0))),"")</calculatedColumnFormula>
    </tableColumn>
    <tableColumn id="23" xr3:uid="{569FD59E-080E-49AA-B327-4C78AA001A54}" name="Primary Place of Performance" dataDxfId="57"/>
    <tableColumn id="22" xr3:uid="{F6674FBF-8B81-47E3-85D8-579618F3261A}" name="Period of Performance Start Date" dataDxfId="56"/>
    <tableColumn id="21" xr3:uid="{32B098F5-07C6-47E0-A033-163EA26D9C2F}" name="Period of Performance End Date" dataDxfId="55"/>
    <tableColumn id="17" xr3:uid="{33FA13D7-76B3-4000-BD80-49CBB9E61556}" name="Attachment A Expenditure Subcategory" dataDxfId="54"/>
    <tableColumn id="12" xr3:uid="{EB8564D0-BF32-40D2-8808-CE7F2B283715}" name="FEMA Reimbursable?" dataDxfId="53"/>
    <tableColumn id="19" xr3:uid="{48469055-CD85-4C89-91D7-63B1979D73D4}" name="Total Grant Amount" dataDxfId="52" dataCellStyle="Comma"/>
    <tableColumn id="11" xr3:uid="{C6A4C0E4-6F0B-4DBC-A1E0-9CE3BFE82EEA}" name="CvRF Grant Amount" dataDxfId="51" dataCellStyle="Comma">
      <calculatedColumnFormula array="1">IFERROR((INDEX(#REF!,MATCH(1,(Grants!$A11=#REF!)*('Start Here'!$E$7=#REF!),0))),"")</calculatedColumnFormula>
    </tableColumn>
    <tableColumn id="18" xr3:uid="{1518FFFA-C5AB-4D47-B439-49749FAF4DA5}" name="Total Quarterly Obligation Amount" dataDxfId="50" dataCellStyle="Comma">
      <calculatedColumnFormula array="1">IFERROR((INDEX(#REF!,MATCH(1,(Grants!$A11=#REF!)*('Start Here'!$E$7=#REF!),0))),"")</calculatedColumnFormula>
    </tableColumn>
    <tableColumn id="10" xr3:uid="{B896C509-4039-4E73-AB60-97C790F43F14}" name="CvRF Quarterly Obligation Amount" dataDxfId="49" dataCellStyle="Comma">
      <calculatedColumnFormula array="1">IFERROR((INDEX(#REF!,MATCH(1,(Grants!$A11=#REF!)*('Start Here'!$E$7=#REF!),0))),"")</calculatedColumnFormula>
    </tableColumn>
    <tableColumn id="9" xr3:uid="{ED698587-668E-4775-ADAA-45ED647C8517}" name="Total Quarterly Expenditure Amount" dataDxfId="48" dataCellStyle="Comma">
      <calculatedColumnFormula array="1">IFERROR((INDEX(#REF!,MATCH(1,(Grants!$A11=#REF!)*('Start Here'!$E$7=#REF!),0))),"")</calculatedColumnFormula>
    </tableColumn>
    <tableColumn id="13" xr3:uid="{B20983D3-1EF6-4418-B598-A926FF4B693B}" name="CvRF Quarterly Expenditure Amount" dataDxfId="47" dataCellStyle="Comma">
      <calculatedColumnFormula>IF(grants[[#This Row],[FEMA Reimbursable?]]="Yes", grants[[#This Row],[Total Quarterly Expenditure Amount]]*0.25, grants[[#This Row],[Total Quarterly Expenditure Amount]])</calculatedColumnFormula>
    </tableColumn>
    <tableColumn id="15" xr3:uid="{181AB1D1-13EB-49B1-86F5-956D9B33A21E}" name="Attachment A Expenditure Category" dataDxfId="46">
      <calculatedColumnFormula>INDEX(#REF!,MATCH(#REF!,#REF!,0))</calculatedColumnFormula>
    </tableColumn>
    <tableColumn id="14" xr3:uid="{E6BC9D63-1F34-4304-9CA9-334DF235224D}" name="Treasury Expenditure Category" dataDxfId="45">
      <calculatedColumnFormula>INDEX(#REF!,MATCH(#REF!,#REF!,0))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34AA7ED-5C81-4A8D-AA8D-249D7075AA52}" name="transfers" displayName="transfers" ref="B10:U510" totalsRowShown="0" headerRowDxfId="44" dataDxfId="43">
  <tableColumns count="20">
    <tableColumn id="1" xr3:uid="{B1E43CD1-104B-4EFD-9B19-7DD3E4110BF6}" name="Transferee/Gov't _x000a_Entity Name" dataDxfId="42"/>
    <tableColumn id="2" xr3:uid="{3492B6EC-8706-4B24-A24B-13D6AC5E9E5E}" name="DUNS Number" dataDxfId="41"/>
    <tableColumn id="3" xr3:uid="{B8BD13B9-3CAD-43F8-BC9C-D041B858FB17}" name="Street Address" dataDxfId="40"/>
    <tableColumn id="4" xr3:uid="{4B7204D3-76FF-49E5-A27C-AF9508A8A7C0}" name="City" dataDxfId="39"/>
    <tableColumn id="5" xr3:uid="{DE389400-9FCC-47CD-8280-F949A788A216}" name="State" dataDxfId="38"/>
    <tableColumn id="6" xr3:uid="{2EA551DF-4A69-4BCB-A541-2C12D89F1BBF}" name="Zip" dataDxfId="37"/>
    <tableColumn id="7" xr3:uid="{9A7256D9-FCAF-40B1-BBF6-D7D758118DE8}" name="Transfer Number" dataDxfId="36"/>
    <tableColumn id="16" xr3:uid="{37CE8BAA-C174-43B6-9EB5-5D2EF71DFC83}" name="Transfer Description" dataDxfId="35"/>
    <tableColumn id="10" xr3:uid="{A5708C39-CC31-4BBF-8BEC-87AFF5EC24E8}" name="Transfer Type" dataDxfId="34">
      <calculatedColumnFormula array="1">IFERROR((INDEX(#REF!,MATCH(1,(Transfers!$A11=#REF!)*('Start Here'!$E$7=#REF!),0))),"")</calculatedColumnFormula>
    </tableColumn>
    <tableColumn id="8" xr3:uid="{72BB45E6-D9DD-4A84-92A3-D7E083334DB5}" name="Transfer Date" dataDxfId="33"/>
    <tableColumn id="17" xr3:uid="{5CF69D0A-FCC9-46B7-AB0F-9DEE2E3A4A0F}" name="Attachment A Expenditure Subcategory" dataDxfId="32">
      <calculatedColumnFormula array="1">IFERROR((INDEX(#REF!,MATCH(1,(Transfers!$A11=#REF!)*('Start Here'!$E$7=#REF!),0))),"")</calculatedColumnFormula>
    </tableColumn>
    <tableColumn id="12" xr3:uid="{B9E2B94E-EFBB-4737-91C9-D4D358881F8F}" name="FEMA Reimbursable?" dataDxfId="31">
      <calculatedColumnFormula array="1">IFERROR((INDEX(#REF!,MATCH(1,(Transfers!$A11=#REF!)*('Start Here'!$E$7=#REF!),0))),"")</calculatedColumnFormula>
    </tableColumn>
    <tableColumn id="19" xr3:uid="{B48CC716-5E7E-4545-B0ED-4A2E171F506C}" name="Total Transfer  Amount" dataDxfId="30" dataCellStyle="Comma"/>
    <tableColumn id="11" xr3:uid="{DB101599-73AF-4047-92A2-7D7DA82B43C6}" name="CvRF Transfer Amount" dataDxfId="29" dataCellStyle="Comma">
      <calculatedColumnFormula>transfers[[#This Row],[Total Transfer  Amount]]</calculatedColumnFormula>
    </tableColumn>
    <tableColumn id="18" xr3:uid="{0A233934-8E6C-4FA8-A1B5-26DE251F2893}" name="Total Quarterly Obligation Amount" dataDxfId="28" dataCellStyle="Comma"/>
    <tableColumn id="20" xr3:uid="{ED6BC92E-8321-4BCA-A292-1E14CD57C155}" name="CvRF Quarterly Obligation Amount" dataDxfId="27" dataCellStyle="Comma">
      <calculatedColumnFormula>transfers[[#This Row],[Total Quarterly Obligation Amount]]</calculatedColumnFormula>
    </tableColumn>
    <tableColumn id="9" xr3:uid="{728941B6-0057-48DD-BDD2-3A5934AAAFB1}" name="Total Quarterly Expenditure Amount" dataDxfId="26" dataCellStyle="Comma"/>
    <tableColumn id="13" xr3:uid="{DC4D2A08-A55F-4AB7-87CF-13E0961984C4}" name="CvRF Quarterly Expenditure Amount" dataDxfId="25" dataCellStyle="Comma">
      <calculatedColumnFormula>transfers[[#This Row],[Total Quarterly Expenditure Amount]]</calculatedColumnFormula>
    </tableColumn>
    <tableColumn id="15" xr3:uid="{978FF3CE-0DEC-467D-947F-2002776CBB79}" name="Attachment A Expenditure Category" dataDxfId="24">
      <calculatedColumnFormula>INDEX(#REF!,MATCH(#REF!,#REF!,0))</calculatedColumnFormula>
    </tableColumn>
    <tableColumn id="14" xr3:uid="{DCAC25E5-14B3-4EB3-8CB3-19344892D81C}" name="Treasury Expenditure Category" dataDxfId="23">
      <calculatedColumnFormula>INDEX(#REF!,MATCH(#REF!,#REF!,0))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4957A3-C158-4510-A4CE-C88B8FE32BDC}" name="directpayments" displayName="directpayments" ref="B10:R510" totalsRowShown="0" headerRowDxfId="22" dataDxfId="21">
  <tableColumns count="17">
    <tableColumn id="1" xr3:uid="{5A317CDC-F231-4989-BD7A-57519A085DEF}" name="Payee Name" dataDxfId="20"/>
    <tableColumn id="2" xr3:uid="{620AE928-8C30-4DEA-A189-6622D5721373}" name="DUNS Number" dataDxfId="19"/>
    <tableColumn id="3" xr3:uid="{11F7261D-E6F8-4675-A9AA-89B425AFC6E2}" name="Street Address" dataDxfId="18"/>
    <tableColumn id="4" xr3:uid="{4308B4F0-A276-4626-9E81-ACC6181FB8E6}" name="City" dataDxfId="17"/>
    <tableColumn id="5" xr3:uid="{40ED73BA-3ABF-4EBC-AC17-082F4FF2FDB1}" name="State" dataDxfId="16"/>
    <tableColumn id="6" xr3:uid="{02544355-8410-4F7B-8E5F-1BB1F905E6BF}" name="Zip" dataDxfId="15"/>
    <tableColumn id="7" xr3:uid="{D501DC02-725D-4E57-9590-35E69D39EF92}" name="Payment Number" dataDxfId="14"/>
    <tableColumn id="16" xr3:uid="{685EB79F-0653-42A7-9806-7B46B031BC9D}" name="Payment Description" dataDxfId="13"/>
    <tableColumn id="8" xr3:uid="{37DDB80E-49E2-4B11-A8C3-8C6965193CFF}" name="Payment Date" dataDxfId="12"/>
    <tableColumn id="11" xr3:uid="{13D94240-452D-48E1-AC4D-B123D2F3AF06}" name="Payment Service Start Date" dataDxfId="11"/>
    <tableColumn id="10" xr3:uid="{EBF06452-3A5C-4999-BDEF-A9AEEBC24AAA}" name="Payment Service End Date" dataDxfId="10"/>
    <tableColumn id="17" xr3:uid="{7AAAC00B-C398-40A3-BFD2-65209BB30D93}" name="Attachment A Expenditure Subcategory" dataDxfId="9"/>
    <tableColumn id="12" xr3:uid="{718B13ED-9083-4E5E-8013-E870E60E4913}" name="FEMA Reimbursable?" dataDxfId="8"/>
    <tableColumn id="9" xr3:uid="{E36A7681-8570-41D2-8C13-7FE219BF9DC3}" name="Total Quarterly Payment Amount" dataDxfId="7" dataCellStyle="Comma"/>
    <tableColumn id="13" xr3:uid="{09A8AEE6-0715-4B43-BA49-404484B1D2E1}" name="CvRF Quarterly Expenditure Amount" dataDxfId="6">
      <calculatedColumnFormula>directpayments[[#This Row],[Total Quarterly Payment Amount]]</calculatedColumnFormula>
    </tableColumn>
    <tableColumn id="15" xr3:uid="{CE04FFFC-F141-4BBD-9DEB-48831385AE28}" name="Attachment A Expenditure Category" dataDxfId="5">
      <calculatedColumnFormula>INDEX(#REF!,MATCH(#REF!,#REF!,0))</calculatedColumnFormula>
    </tableColumn>
    <tableColumn id="14" xr3:uid="{92257F1F-DEB3-45A2-87EF-012C7B67BC35}" name="Treasury Expenditure Category" dataDxfId="4">
      <calculatedColumnFormula>INDEX(#REF!,MATCH(#REF!,#REF!,0))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2AC929-7105-4862-8869-CA496BC03188}" name="MSUMMARY" displayName="MSUMMARY" ref="A1:AI352" tableType="queryTable" totalsRowShown="0">
  <autoFilter ref="A1:AI352" xr:uid="{5E41E002-F3B6-4F1D-9DB2-4353F9D6F3F4}"/>
  <tableColumns count="35">
    <tableColumn id="1" xr3:uid="{134CF539-906A-4BF6-A3C1-204BFEE2B8EA}" uniqueName="1" name="DOR Code" queryTableFieldId="1"/>
    <tableColumn id="2" xr3:uid="{39BD2F10-2584-479E-AD55-1222D525D7C7}" uniqueName="2" name="DUNS" queryTableFieldId="2"/>
    <tableColumn id="3" xr3:uid="{B3BC3AFC-82B4-4842-90F2-DC32D68579C0}" uniqueName="3" name="MMARS Code" queryTableFieldId="3"/>
    <tableColumn id="31" xr3:uid="{D1146435-6EDE-458E-ACDB-4E0FE4F7CD02}" uniqueName="31" name="Transfer #" queryTableFieldId="42"/>
    <tableColumn id="4" xr3:uid="{319ADB1F-18F7-4DE4-A991-5D16B7B4E20B}" uniqueName="4" name="Municipality" queryTableFieldId="4"/>
    <tableColumn id="5" xr3:uid="{C39A0013-6407-46DA-862F-9B2DE6142B77}" uniqueName="5" name="County" queryTableFieldId="5"/>
    <tableColumn id="6" xr3:uid="{ACF076C1-B85D-4129-86B7-1994DF09A441}" uniqueName="6" name="App Received Round 1?" queryTableFieldId="6"/>
    <tableColumn id="7" xr3:uid="{56C4D4F8-A4C7-4E3A-9A98-36AE6D300E73}" uniqueName="7" name="App Received Round 2?" queryTableFieldId="7"/>
    <tableColumn id="8" xr3:uid="{EDB13E42-5427-42FD-A83B-3A9EE53349C8}" uniqueName="8" name="Population (2018 Est)" queryTableFieldId="8"/>
    <tableColumn id="9" xr3:uid="{68B4ABD7-B3CD-45B7-91EB-73CDA138D0E3}" uniqueName="9" name="Total Eligible Amount (Revised)" queryTableFieldId="9"/>
    <tableColumn id="10" xr3:uid="{AB8B2CDA-B982-4DAB-B124-AA62D42B8574}" uniqueName="10" name="Round 1 Amount Received" queryTableFieldId="10"/>
    <tableColumn id="11" xr3:uid="{389E7F5C-0A55-4763-A6F5-F25310A98135}" uniqueName="11" name="Round 2 Amount Received" queryTableFieldId="11"/>
    <tableColumn id="12" xr3:uid="{D5D16A35-13E5-4110-AD82-1D800D7B0573}" uniqueName="12" name="Reconciliation Period Amount Received" queryTableFieldId="12"/>
    <tableColumn id="13" xr3:uid="{53C95F76-F0BA-4A3E-9B5A-A5C67A9A9BA4}" uniqueName="13" name="Total Amount Received" queryTableFieldId="13"/>
    <tableColumn id="14" xr3:uid="{B572FC0D-F27C-4FF2-8669-7B2CADEA112F}" uniqueName="14" name="Remaining Eligible Amount" queryTableFieldId="14"/>
    <tableColumn id="15" xr3:uid="{7B2F9967-B44A-4C01-A376-64E494762226}" uniqueName="15" name="1 - Template Received" queryTableFieldId="15"/>
    <tableColumn id="16" xr3:uid="{87890BAD-0BA4-4528-ABF5-927B12D94005}" uniqueName="16" name="1 - Excel Spreadsheet" queryTableFieldId="16"/>
    <tableColumn id="17" xr3:uid="{B09F909C-E74A-4D51-80AF-46B153081A82}" uniqueName="17" name="1 - Amount Reported" queryTableFieldId="17"/>
    <tableColumn id="18" xr3:uid="{DC4AB698-4E94-407B-9D45-876CB201AA4F}" uniqueName="18" name="2 - Template Received" queryTableFieldId="18"/>
    <tableColumn id="19" xr3:uid="{228E8A58-8B9A-43EF-9F03-EB2C2583B1BF}" uniqueName="19" name="2 - Excel Spreadsheet" queryTableFieldId="19"/>
    <tableColumn id="20" xr3:uid="{E6C47CC4-F63B-4B91-B833-67A43D835812}" uniqueName="20" name="2 - Amount Reported" queryTableFieldId="20"/>
    <tableColumn id="21" xr3:uid="{4866986D-0CBA-4C6A-B96B-4D229044EED4}" uniqueName="21" name="3 - Template Received" queryTableFieldId="21"/>
    <tableColumn id="22" xr3:uid="{DBD039AF-14E2-4113-A121-D38DA5E14630}" uniqueName="22" name="3 - Excel Spreadsheet" queryTableFieldId="22"/>
    <tableColumn id="23" xr3:uid="{443EC94A-A2CF-4E82-A3EF-118BBF326B78}" uniqueName="23" name="3 - Amount Reported" queryTableFieldId="23"/>
    <tableColumn id="24" xr3:uid="{58920E34-900D-464C-A9D3-779154FC2E7F}" uniqueName="24" name="4 - Amount Reported" queryTableFieldId="24"/>
    <tableColumn id="29" xr3:uid="{89621C3A-FCEE-40F8-8D4A-C21B39E551E8}" uniqueName="29" name="5 - Amount Reported" queryTableFieldId="40"/>
    <tableColumn id="32" xr3:uid="{739B4B99-9D76-4B2C-B9B2-83648771887A}" uniqueName="32" name="6 - Amount Reported" queryTableFieldId="43"/>
    <tableColumn id="27" xr3:uid="{B7680E41-1AAE-43B7-9955-5791F0EA6DF7}" uniqueName="27" name="FEMA Back Out" queryTableFieldId="27"/>
    <tableColumn id="25" xr3:uid="{EBF5664D-E85F-4C9F-8BD9-6E2264DFBD4F}" uniqueName="25" name="Total Amount Reported" queryTableFieldId="25"/>
    <tableColumn id="26" xr3:uid="{E7103B40-17F4-4280-8866-040F0C1E2830}" uniqueName="26" name="Total CHECK" queryTableFieldId="26"/>
    <tableColumn id="28" xr3:uid="{43981EBC-6C3D-4686-8F33-5C237D7473D0}" uniqueName="28" name="Amount Remaining to be Reported" queryTableFieldId="37"/>
    <tableColumn id="30" xr3:uid="{A9ED8165-4B58-4261-B84E-8718B1366AC0}" uniqueName="30" name="Amount Reported &gt; TEA" queryTableFieldId="30"/>
    <tableColumn id="34" xr3:uid="{264F3AA7-D6B3-4E31-848C-91061941381A}" uniqueName="34" name="Total Amount Reported OIG" queryTableFieldId="34"/>
    <tableColumn id="35" xr3:uid="{CBA02A74-D3C6-42C6-82BC-2991CF24B8A6}" uniqueName="35" name="Reported Aggregate?" queryTableFieldId="35"/>
    <tableColumn id="36" xr3:uid="{540AF62B-5635-41D7-B6E9-5A1BAE1CCFA6}" uniqueName="36" name="Comments" queryTableFieldId="36"/>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198D47-CE82-403D-A63E-9B0E2B1DF35F}" name="CvRF_Detail" displayName="CvRF_Detail" ref="A1:AI356" tableType="queryTable" totalsRowShown="0">
  <autoFilter ref="A1:AI356" xr:uid="{4996F4EE-64E5-4DBD-AA8F-59F1B0F24EBE}"/>
  <tableColumns count="35">
    <tableColumn id="1" xr3:uid="{F3DD4607-E7A9-41C8-A4D9-7A7ED6704DD4}" uniqueName="1" name="DOR Code" queryTableFieldId="1"/>
    <tableColumn id="2" xr3:uid="{59DAA19F-D9F9-44C4-915A-9AFCD3B1A49F}" uniqueName="2" name="Municipality" queryTableFieldId="2"/>
    <tableColumn id="3" xr3:uid="{4E51BDA7-1039-4FB6-8C78-281AA76831F6}" uniqueName="3" name="County" queryTableFieldId="3"/>
    <tableColumn id="4" xr3:uid="{D08FC9D6-8934-4AD8-8630-5B54E0C9F74C}" uniqueName="4" name="CD1" queryTableFieldId="4"/>
    <tableColumn id="5" xr3:uid="{FC24BCC0-CE90-4168-AB07-DF2ACA50C23E}" uniqueName="5" name="CD2" queryTableFieldId="5"/>
    <tableColumn id="6" xr3:uid="{91513CD4-6C38-4CAB-9D04-71931C94283D}" uniqueName="6" name="Population (2018 Est)" queryTableFieldId="6"/>
    <tableColumn id="7" xr3:uid="{DD851F1A-D526-4EAA-B31F-DAA1DF48AA81}" uniqueName="7" name="Actual Total Eligible Amount" queryTableFieldId="7"/>
    <tableColumn id="8" xr3:uid="{BE2846CF-88B8-463F-AE98-781EA0AEA2D3}" uniqueName="8" name="Supplemental Total Eligible Amount" queryTableFieldId="8"/>
    <tableColumn id="9" xr3:uid="{7DA5C3AF-4861-4E5E-9BEA-273348EB08F0}" uniqueName="9" name="Revised Total Eligible Amount" queryTableFieldId="9"/>
    <tableColumn id="10" xr3:uid="{BE50F1B9-0AE7-4198-9741-656C7BDFAC2B}" uniqueName="10" name="Round 1 CvRF-MP Amt" queryTableFieldId="10"/>
    <tableColumn id="12" xr3:uid="{2346001C-741E-49B2-B404-DECAEEFF8BF7}" uniqueName="12" name="Round 1 Total Cost" queryTableFieldId="12"/>
    <tableColumn id="13" xr3:uid="{C6CD380B-0BFA-4BCF-9FBD-D87DA57AAA2E}" uniqueName="13" name="Round 2 Remaining Eligible Amount" queryTableFieldId="13"/>
    <tableColumn id="14" xr3:uid="{7A3B2AB6-4B5E-49FD-89EC-E859E63237D7}" uniqueName="14" name="Round 2 CvRF-MP Amt" queryTableFieldId="14"/>
    <tableColumn id="16" xr3:uid="{AB694174-49EC-4CD8-94F8-6C67DAF4445F}" uniqueName="16" name="Round 2 Total Cost" queryTableFieldId="16"/>
    <tableColumn id="17" xr3:uid="{B35CF2BC-9B04-479F-9BAB-4774277F2C20}" uniqueName="17" name="RP: Remaining Eligible Amount" queryTableFieldId="17"/>
    <tableColumn id="18" xr3:uid="{63D5D736-61F2-4197-A912-87020741F7B5}" uniqueName="18" name="RP: FEMA True Up Requested" queryTableFieldId="35"/>
    <tableColumn id="19" xr3:uid="{02D22AA5-9FB6-4BD8-AAF3-7CB8802DC415}" uniqueName="19" name="RP: New CvRF Requested" queryTableFieldId="36"/>
    <tableColumn id="20" xr3:uid="{E2E5E931-A110-4D33-93DE-230AB916A2C1}" uniqueName="20" name="RP REQUESTED" queryTableFieldId="37"/>
    <tableColumn id="21" xr3:uid="{26A5916E-5059-42BF-8AF9-A23E27DB4BE8}" uniqueName="21" name="RP: FEMA True Up Approved" queryTableFieldId="38"/>
    <tableColumn id="22" xr3:uid="{95E70261-0A97-4433-99D6-74254B87453B}" uniqueName="22" name="RP: New CvRF Approved" queryTableFieldId="39"/>
    <tableColumn id="23" xr3:uid="{1F6F4E7A-DE9D-412F-AB86-3BAFE10370F3}" uniqueName="23" name="RP APPROVED" queryTableFieldId="40"/>
    <tableColumn id="24" xr3:uid="{40676B86-78E7-467D-8D5C-C90AFBEF54E1}" uniqueName="24" name="RP PAID" queryTableFieldId="41"/>
    <tableColumn id="27" xr3:uid="{355B35EC-7699-4446-888C-0A57D2224AAB}" uniqueName="27" name="Total CvRF-MP" queryTableFieldId="27"/>
    <tableColumn id="11" xr3:uid="{648897A0-3309-4789-BEC7-19E7FD78C084}" uniqueName="11" name="Original CvRF-MP PAID" queryTableFieldId="51"/>
    <tableColumn id="15" xr3:uid="{A85A7B9C-E50F-4163-B07E-E5DC5FC886AE}" uniqueName="15" name="Addl CvRF-MP PAID" queryTableFieldId="52"/>
    <tableColumn id="28" xr3:uid="{5B5DA59C-8894-4A9E-89CE-51E0F024F227}" uniqueName="28" name="Total CvRF-MP PAID" queryTableFieldId="28"/>
    <tableColumn id="30" xr3:uid="{46C1ED56-5512-4925-9538-5F576E58681F}" uniqueName="30" name="Total Costs" queryTableFieldId="30"/>
    <tableColumn id="31" xr3:uid="{5A1829B9-10E2-4589-8C91-3FB844B1CEA4}" uniqueName="31" name="FEMA Gap" queryTableFieldId="31"/>
    <tableColumn id="32" xr3:uid="{C66F4338-195A-48FC-9AF8-21D0216007A1}" uniqueName="32" name="Amount Reported" queryTableFieldId="32"/>
    <tableColumn id="25" xr3:uid="{527709D5-40F8-443B-AEC3-B44549EAD604}" uniqueName="25" name="Amount Remaining to be Reported" queryTableFieldId="59"/>
    <tableColumn id="26" xr3:uid="{305FC5F6-6C40-4597-BD54-7C7D5262A23E}" uniqueName="26" name="Reported &gt; Received?" queryTableFieldId="60"/>
    <tableColumn id="33" xr3:uid="{4BB9AEC9-889D-4E0E-B922-73E9AE4DACE4}" uniqueName="33" name="CvRF Remaining" queryTableFieldId="33"/>
    <tableColumn id="34" xr3:uid="{34D8F1FE-BC90-4C73-84A2-8CF94C5F5050}" uniqueName="34" name="Excess Allocation?" queryTableFieldId="34"/>
    <tableColumn id="29" xr3:uid="{9EEB5ED1-0856-4D11-B16E-F5AD56A4D968}" uniqueName="29" name="RP Data for Final Report" queryTableFieldId="63"/>
    <tableColumn id="35" xr3:uid="{42AC329E-1CD8-48C8-98F4-100045A52CD7}" uniqueName="35" name="Total Data for Final Report" queryTableFieldId="6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21C641-2CC6-4A61-996B-32A0708574D7}" name="Table2" displayName="Table2" ref="A1:C38" totalsRowShown="0" headerRowDxfId="3">
  <autoFilter ref="A1:C38" xr:uid="{A0FCC922-5D97-49C2-BE81-FE112D2A6189}"/>
  <tableColumns count="3">
    <tableColumn id="1" xr3:uid="{45A5B655-25F1-487F-8272-A463BCCCCDDE}" name="Attachment A Category" dataDxfId="2"/>
    <tableColumn id="2" xr3:uid="{1D7F9893-40D1-4923-A048-0095F49E6DB0}" name="Attachment A Subcategory" dataDxfId="1"/>
    <tableColumn id="3" xr3:uid="{35002347-DE99-46C9-80C5-FF61F2164DCA}" name="Treasury OIG Categ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assgov.formstack.com/forms/reporting_municipal_covid19_spendin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s://massgov.formstack.com/forms/reporting_municipal_covid19_spending"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6E9C-B25D-4180-9FF2-7906307B21F3}">
  <sheetPr codeName="Sheet1">
    <tabColor rgb="FFC00000"/>
  </sheetPr>
  <dimension ref="A1:M57"/>
  <sheetViews>
    <sheetView showGridLines="0" tabSelected="1" zoomScale="90" zoomScaleNormal="90" workbookViewId="0">
      <selection activeCell="E6" sqref="E6"/>
    </sheetView>
  </sheetViews>
  <sheetFormatPr defaultRowHeight="15" x14ac:dyDescent="0.25"/>
  <cols>
    <col min="1" max="2" width="1.7109375" customWidth="1"/>
    <col min="3" max="3" width="14.5703125" customWidth="1"/>
    <col min="4" max="4" width="17.85546875" customWidth="1"/>
    <col min="5" max="5" width="30.85546875" customWidth="1"/>
    <col min="6" max="6" width="13.42578125" customWidth="1"/>
    <col min="7" max="7" width="39.85546875" customWidth="1"/>
    <col min="8" max="8" width="6.42578125" customWidth="1"/>
    <col min="9" max="9" width="15.5703125" customWidth="1"/>
    <col min="10" max="10" width="11.7109375" bestFit="1" customWidth="1"/>
    <col min="11" max="11" width="11.140625" bestFit="1" customWidth="1"/>
  </cols>
  <sheetData>
    <row r="1" spans="1:13" ht="21" x14ac:dyDescent="0.35">
      <c r="A1" s="53" t="s">
        <v>0</v>
      </c>
      <c r="B1" s="54"/>
      <c r="C1" s="54"/>
      <c r="D1" s="54"/>
      <c r="E1" s="54"/>
      <c r="F1" s="54"/>
      <c r="G1" s="54"/>
      <c r="H1" s="54"/>
      <c r="I1" s="54"/>
      <c r="J1" s="54"/>
      <c r="K1" s="118"/>
      <c r="L1" s="118"/>
      <c r="M1" s="118"/>
    </row>
    <row r="2" spans="1:13" ht="15.75" x14ac:dyDescent="0.25">
      <c r="A2" s="118"/>
      <c r="B2" s="5" t="s">
        <v>1</v>
      </c>
      <c r="C2" s="118"/>
      <c r="D2" s="118"/>
      <c r="E2" s="118"/>
      <c r="F2" s="118"/>
      <c r="G2" s="118"/>
      <c r="H2" s="118"/>
      <c r="I2" s="118"/>
      <c r="J2" s="118"/>
      <c r="K2" s="118"/>
      <c r="L2" s="118"/>
      <c r="M2" s="118"/>
    </row>
    <row r="3" spans="1:13" ht="174.75" customHeight="1" x14ac:dyDescent="0.25">
      <c r="A3" s="118"/>
      <c r="B3" s="6"/>
      <c r="C3" s="159" t="s">
        <v>2</v>
      </c>
      <c r="D3" s="159"/>
      <c r="E3" s="159"/>
      <c r="F3" s="159"/>
      <c r="G3" s="159"/>
      <c r="H3" s="159"/>
      <c r="I3" s="159"/>
      <c r="J3" s="159"/>
      <c r="K3" s="118"/>
      <c r="L3" s="118"/>
      <c r="M3" s="118"/>
    </row>
    <row r="4" spans="1:13" ht="9" customHeight="1" x14ac:dyDescent="0.25">
      <c r="A4" s="118"/>
      <c r="B4" s="6"/>
      <c r="C4" s="118"/>
      <c r="D4" s="118"/>
      <c r="E4" s="118"/>
      <c r="F4" s="118"/>
      <c r="G4" s="118"/>
      <c r="H4" s="118"/>
      <c r="I4" s="118"/>
      <c r="J4" s="118"/>
      <c r="K4" s="8"/>
      <c r="L4" s="8"/>
      <c r="M4" s="40"/>
    </row>
    <row r="5" spans="1:13" ht="15.75" x14ac:dyDescent="0.25">
      <c r="A5" s="118"/>
      <c r="B5" s="7" t="s">
        <v>3</v>
      </c>
      <c r="C5" s="3"/>
      <c r="D5" s="3"/>
      <c r="E5" s="3"/>
      <c r="F5" s="3"/>
      <c r="G5" s="3"/>
      <c r="H5" s="3"/>
      <c r="I5" s="3"/>
      <c r="J5" s="3"/>
      <c r="K5" s="118"/>
      <c r="L5" s="118"/>
      <c r="M5" s="118"/>
    </row>
    <row r="6" spans="1:13" ht="15.75" x14ac:dyDescent="0.25">
      <c r="A6" s="118"/>
      <c r="B6" s="6"/>
      <c r="C6" s="119" t="s">
        <v>4</v>
      </c>
      <c r="D6" s="118"/>
      <c r="E6" s="10"/>
      <c r="F6" s="118"/>
      <c r="G6" s="119" t="s">
        <v>5</v>
      </c>
      <c r="H6" s="118"/>
      <c r="I6" s="142" t="str">
        <f>IFERROR(INDEX(CvRF_Detail[Revised Total Eligible Amount], MATCH(DORCODE, CvRF_Detail[DOR Code], 0)), "N/A")</f>
        <v>N/A</v>
      </c>
      <c r="J6" s="118"/>
      <c r="K6" s="118"/>
      <c r="L6" s="118"/>
      <c r="M6" s="118"/>
    </row>
    <row r="7" spans="1:13" s="118" customFormat="1" ht="15.75" x14ac:dyDescent="0.25">
      <c r="B7" s="6"/>
      <c r="C7" s="119" t="s">
        <v>6</v>
      </c>
      <c r="E7" s="9" t="str">
        <f>IFERROR(INDEX(CvRF_Detail[DOR Code],MATCH($E$6,CvRF_Detail[Municipality],0)),"N/A")</f>
        <v>N/A</v>
      </c>
      <c r="G7" s="119" t="s">
        <v>7</v>
      </c>
      <c r="I7" s="142" t="str">
        <f>IFERROR(INDEX(CvRF_Detail[Total Data for Final Report],MATCH(DORCODE,CvRF_Detail[DOR Code],0)),"N/A")</f>
        <v>N/A</v>
      </c>
    </row>
    <row r="8" spans="1:13" ht="15.75" x14ac:dyDescent="0.25">
      <c r="A8" s="118"/>
      <c r="B8" s="6"/>
      <c r="C8" s="119" t="s">
        <v>8</v>
      </c>
      <c r="D8" s="118"/>
      <c r="E8" s="10"/>
      <c r="F8" s="118"/>
      <c r="G8" s="135" t="s">
        <v>9</v>
      </c>
      <c r="H8" s="14"/>
      <c r="I8" s="143" t="str">
        <f>IFERROR(INDEX(MSUMMARY[Total Amount Reported],MATCH(DORCODE,MSUMMARY[DOR Code],0)),"N/A")</f>
        <v>N/A</v>
      </c>
      <c r="J8" s="118"/>
      <c r="K8" s="136"/>
      <c r="L8" s="118"/>
      <c r="M8" s="118"/>
    </row>
    <row r="9" spans="1:13" ht="15.75" x14ac:dyDescent="0.25">
      <c r="A9" s="118"/>
      <c r="B9" s="6"/>
      <c r="C9" s="119" t="s">
        <v>10</v>
      </c>
      <c r="D9" s="118"/>
      <c r="E9" s="10"/>
      <c r="F9" s="118"/>
      <c r="G9" s="8" t="s">
        <v>11</v>
      </c>
      <c r="H9" s="118"/>
      <c r="I9" s="144" t="str">
        <f>IFERROR(I7-I8,"N/A")</f>
        <v>N/A</v>
      </c>
      <c r="J9" s="137"/>
      <c r="K9" s="136"/>
      <c r="L9" s="118"/>
      <c r="M9" s="118"/>
    </row>
    <row r="10" spans="1:13" ht="15.75" customHeight="1" x14ac:dyDescent="0.25">
      <c r="A10" s="118"/>
      <c r="B10" s="6"/>
      <c r="C10" s="119" t="s">
        <v>12</v>
      </c>
      <c r="D10" s="118"/>
      <c r="E10" s="10"/>
      <c r="F10" s="118"/>
      <c r="G10" s="133" t="s">
        <v>2930</v>
      </c>
      <c r="H10" s="133"/>
      <c r="I10" s="133"/>
      <c r="J10" s="118"/>
      <c r="K10" s="118"/>
      <c r="L10" s="118"/>
      <c r="M10" s="118"/>
    </row>
    <row r="11" spans="1:13" ht="15.75" customHeight="1" x14ac:dyDescent="0.25">
      <c r="A11" s="118"/>
      <c r="B11" s="6"/>
      <c r="C11" s="119" t="s">
        <v>13</v>
      </c>
      <c r="D11" s="118"/>
      <c r="E11" s="10"/>
      <c r="F11" s="118"/>
      <c r="G11" s="134" t="s">
        <v>14</v>
      </c>
      <c r="H11" s="130"/>
      <c r="I11" s="130"/>
      <c r="J11" s="133"/>
      <c r="K11" s="118"/>
      <c r="L11" s="118"/>
      <c r="M11" s="118"/>
    </row>
    <row r="12" spans="1:13" x14ac:dyDescent="0.25">
      <c r="A12" s="118"/>
      <c r="B12" s="51"/>
      <c r="C12" s="8" t="s">
        <v>15</v>
      </c>
      <c r="D12" s="8"/>
      <c r="E12" s="38" t="s">
        <v>16</v>
      </c>
      <c r="F12" s="118"/>
      <c r="G12" s="134"/>
      <c r="H12" s="130"/>
      <c r="I12" s="130"/>
      <c r="J12" s="118"/>
      <c r="K12" s="118"/>
      <c r="L12" s="118"/>
      <c r="M12" s="118"/>
    </row>
    <row r="13" spans="1:13" s="118" customFormat="1" x14ac:dyDescent="0.25">
      <c r="B13" s="51"/>
      <c r="C13" s="8" t="s">
        <v>17</v>
      </c>
      <c r="D13" s="8"/>
      <c r="E13" s="40" t="s">
        <v>18</v>
      </c>
    </row>
    <row r="14" spans="1:13" s="118" customFormat="1" x14ac:dyDescent="0.25">
      <c r="B14" s="51"/>
      <c r="C14" s="8" t="s">
        <v>19</v>
      </c>
      <c r="D14" s="8"/>
      <c r="E14" s="39">
        <v>44533</v>
      </c>
      <c r="G14" s="130"/>
      <c r="H14" s="130"/>
      <c r="I14" s="130"/>
    </row>
    <row r="15" spans="1:13" s="118" customFormat="1" x14ac:dyDescent="0.25">
      <c r="B15" s="51"/>
      <c r="C15" s="8"/>
      <c r="D15" s="8"/>
      <c r="E15" s="39"/>
    </row>
    <row r="16" spans="1:13" ht="9" customHeight="1" x14ac:dyDescent="0.25">
      <c r="A16" s="118"/>
      <c r="B16" s="11"/>
      <c r="C16" s="118"/>
      <c r="D16" s="118"/>
      <c r="E16" s="118"/>
      <c r="F16" s="118"/>
      <c r="G16" s="118"/>
      <c r="H16" s="118"/>
      <c r="I16" s="118"/>
      <c r="J16" s="118"/>
      <c r="K16" s="118"/>
      <c r="L16" s="118"/>
      <c r="M16" s="118"/>
    </row>
    <row r="17" spans="2:10" ht="15.75" x14ac:dyDescent="0.25">
      <c r="B17" s="7" t="s">
        <v>20</v>
      </c>
      <c r="C17" s="3"/>
      <c r="D17" s="3"/>
      <c r="E17" s="3"/>
      <c r="F17" s="3"/>
      <c r="G17" s="3"/>
      <c r="H17" s="3"/>
      <c r="I17" s="3"/>
      <c r="J17" s="3"/>
    </row>
    <row r="18" spans="2:10" ht="15.75" customHeight="1" x14ac:dyDescent="0.25">
      <c r="B18" s="13"/>
      <c r="C18" s="162" t="s">
        <v>21</v>
      </c>
      <c r="D18" s="162"/>
      <c r="E18" s="162"/>
      <c r="F18" s="162"/>
      <c r="G18" s="162"/>
      <c r="H18" s="162"/>
      <c r="I18" s="162"/>
      <c r="J18" s="162"/>
    </row>
    <row r="19" spans="2:10" ht="142.5" customHeight="1" x14ac:dyDescent="0.25">
      <c r="B19" s="13"/>
      <c r="C19" s="162"/>
      <c r="D19" s="162"/>
      <c r="E19" s="162"/>
      <c r="F19" s="162"/>
      <c r="G19" s="162"/>
      <c r="H19" s="162"/>
      <c r="I19" s="162"/>
      <c r="J19" s="162"/>
    </row>
    <row r="20" spans="2:10" ht="15.75" x14ac:dyDescent="0.25">
      <c r="B20" s="13"/>
      <c r="C20" s="15" t="s">
        <v>22</v>
      </c>
      <c r="D20" s="160"/>
      <c r="E20" s="161"/>
      <c r="F20" s="14"/>
      <c r="G20" s="14"/>
      <c r="H20" s="14"/>
      <c r="I20" s="14"/>
      <c r="J20" s="118"/>
    </row>
    <row r="21" spans="2:10" ht="15.75" x14ac:dyDescent="0.25">
      <c r="B21" s="13"/>
      <c r="C21" s="15" t="s">
        <v>23</v>
      </c>
      <c r="D21" s="160"/>
      <c r="E21" s="161"/>
      <c r="F21" s="14"/>
      <c r="G21" s="14"/>
      <c r="H21" s="14"/>
      <c r="I21" s="14"/>
      <c r="J21" s="118"/>
    </row>
    <row r="22" spans="2:10" ht="17.25" customHeight="1" x14ac:dyDescent="0.25">
      <c r="B22" s="6"/>
      <c r="C22" s="118"/>
      <c r="D22" s="118"/>
      <c r="E22" s="118"/>
      <c r="F22" s="118"/>
      <c r="G22" s="118"/>
      <c r="H22" s="118"/>
      <c r="I22" s="118"/>
      <c r="J22" s="118"/>
    </row>
    <row r="23" spans="2:10" ht="15.75" x14ac:dyDescent="0.25">
      <c r="B23" s="7" t="s">
        <v>24</v>
      </c>
      <c r="C23" s="3"/>
      <c r="D23" s="3"/>
      <c r="E23" s="3"/>
      <c r="F23" s="3"/>
      <c r="G23" s="3"/>
      <c r="H23" s="3"/>
      <c r="I23" s="3"/>
      <c r="J23" s="3"/>
    </row>
    <row r="24" spans="2:10" ht="15.75" x14ac:dyDescent="0.25">
      <c r="B24" s="6"/>
      <c r="C24" s="84" t="s">
        <v>25</v>
      </c>
      <c r="D24" s="84"/>
      <c r="E24" s="84"/>
      <c r="F24" s="84"/>
      <c r="G24" s="84"/>
      <c r="H24" s="84"/>
      <c r="I24" s="84"/>
      <c r="J24" s="84"/>
    </row>
    <row r="25" spans="2:10" ht="15.75" x14ac:dyDescent="0.25">
      <c r="B25" s="6"/>
      <c r="C25" s="85" t="s">
        <v>26</v>
      </c>
      <c r="D25" s="118"/>
      <c r="E25" s="118"/>
      <c r="F25" s="118"/>
      <c r="G25" s="118"/>
      <c r="H25" s="118"/>
      <c r="I25" s="118"/>
      <c r="J25" s="118"/>
    </row>
    <row r="26" spans="2:10" ht="15.75" x14ac:dyDescent="0.25">
      <c r="B26" s="6"/>
      <c r="C26" s="85"/>
      <c r="D26" s="118" t="s">
        <v>27</v>
      </c>
      <c r="E26" s="118"/>
      <c r="F26" s="118"/>
      <c r="G26" s="118"/>
      <c r="H26" s="118"/>
      <c r="I26" s="118"/>
      <c r="J26" s="118"/>
    </row>
    <row r="27" spans="2:10" ht="15.75" x14ac:dyDescent="0.25">
      <c r="B27" s="6"/>
      <c r="C27" s="85"/>
      <c r="D27" s="118" t="s">
        <v>28</v>
      </c>
      <c r="E27" s="118"/>
      <c r="F27" s="118"/>
      <c r="G27" s="118"/>
      <c r="H27" s="118"/>
      <c r="I27" s="118"/>
      <c r="J27" s="118"/>
    </row>
    <row r="28" spans="2:10" ht="15.75" x14ac:dyDescent="0.25">
      <c r="B28" s="6"/>
      <c r="C28" s="85"/>
      <c r="D28" s="118" t="s">
        <v>29</v>
      </c>
      <c r="E28" s="118"/>
      <c r="F28" s="118"/>
      <c r="G28" s="118"/>
      <c r="H28" s="118"/>
      <c r="I28" s="118"/>
      <c r="J28" s="118"/>
    </row>
    <row r="29" spans="2:10" ht="15.75" x14ac:dyDescent="0.25">
      <c r="B29" s="6"/>
      <c r="C29" s="85"/>
      <c r="D29" s="118" t="s">
        <v>30</v>
      </c>
      <c r="E29" s="118"/>
      <c r="F29" s="118"/>
      <c r="G29" s="118"/>
      <c r="H29" s="118"/>
      <c r="I29" s="118"/>
      <c r="J29" s="118"/>
    </row>
    <row r="30" spans="2:10" ht="15.75" customHeight="1" x14ac:dyDescent="0.25">
      <c r="B30" s="6"/>
      <c r="C30" s="85"/>
      <c r="D30" s="131" t="s">
        <v>31</v>
      </c>
      <c r="E30" s="47"/>
      <c r="F30" s="47"/>
      <c r="G30" s="47"/>
      <c r="H30" s="47"/>
      <c r="I30" s="47"/>
      <c r="J30" s="118"/>
    </row>
    <row r="31" spans="2:10" ht="15.75" x14ac:dyDescent="0.25">
      <c r="B31" s="6"/>
      <c r="C31" s="86" t="s">
        <v>32</v>
      </c>
      <c r="D31" s="58"/>
      <c r="E31" s="58"/>
      <c r="F31" s="58"/>
      <c r="G31" s="58"/>
      <c r="H31" s="58"/>
      <c r="I31" s="58"/>
      <c r="J31" s="118"/>
    </row>
    <row r="32" spans="2:10" ht="15.75" x14ac:dyDescent="0.25">
      <c r="B32" s="6"/>
      <c r="C32" s="87" t="s">
        <v>33</v>
      </c>
      <c r="D32" s="118"/>
      <c r="E32" s="118"/>
      <c r="F32" s="118"/>
      <c r="G32" s="118"/>
      <c r="H32" s="118"/>
      <c r="I32" s="118"/>
      <c r="J32" s="118"/>
    </row>
    <row r="33" spans="2:10" s="118" customFormat="1" ht="15.75" x14ac:dyDescent="0.25">
      <c r="B33" s="128"/>
      <c r="C33" s="129" t="s">
        <v>34</v>
      </c>
      <c r="D33" s="126"/>
      <c r="E33" s="126"/>
      <c r="F33" s="129"/>
      <c r="G33" s="126"/>
    </row>
    <row r="34" spans="2:10" ht="16.5" customHeight="1" x14ac:dyDescent="0.25">
      <c r="B34" s="6"/>
      <c r="C34" s="147"/>
      <c r="D34" s="147"/>
      <c r="E34" s="147"/>
      <c r="F34" s="147"/>
      <c r="G34" s="147"/>
      <c r="H34" s="147"/>
      <c r="I34" s="147"/>
      <c r="J34" s="118"/>
    </row>
    <row r="35" spans="2:10" ht="15.75" x14ac:dyDescent="0.25">
      <c r="B35" s="7" t="s">
        <v>35</v>
      </c>
      <c r="C35" s="3"/>
      <c r="D35" s="3"/>
      <c r="E35" s="3"/>
      <c r="F35" s="3"/>
      <c r="G35" s="3"/>
      <c r="H35" s="3"/>
      <c r="I35" s="3"/>
      <c r="J35" s="3"/>
    </row>
    <row r="36" spans="2:10" ht="15.75" x14ac:dyDescent="0.25">
      <c r="B36" s="6"/>
      <c r="C36" s="2">
        <f ca="1">TODAY()</f>
        <v>44516</v>
      </c>
      <c r="D36" s="118"/>
      <c r="E36" s="118"/>
      <c r="F36" s="118"/>
      <c r="G36" s="118"/>
      <c r="H36" s="118"/>
      <c r="I36" s="118"/>
      <c r="J36" s="118"/>
    </row>
    <row r="37" spans="2:10" ht="8.25" customHeight="1" x14ac:dyDescent="0.25">
      <c r="B37" s="6"/>
      <c r="C37" s="118"/>
      <c r="D37" s="118"/>
      <c r="E37" s="118"/>
      <c r="F37" s="118"/>
      <c r="G37" s="118"/>
      <c r="H37" s="118"/>
      <c r="I37" s="118"/>
      <c r="J37" s="118"/>
    </row>
    <row r="38" spans="2:10" ht="15.75" x14ac:dyDescent="0.25">
      <c r="B38" s="7" t="s">
        <v>36</v>
      </c>
      <c r="C38" s="3"/>
      <c r="D38" s="3"/>
      <c r="E38" s="3"/>
      <c r="F38" s="3"/>
      <c r="G38" s="3"/>
      <c r="H38" s="3"/>
      <c r="I38" s="3"/>
      <c r="J38" s="3"/>
    </row>
    <row r="39" spans="2:10" ht="15.75" x14ac:dyDescent="0.25">
      <c r="B39" s="6"/>
      <c r="C39" s="118" t="s">
        <v>37</v>
      </c>
      <c r="D39" s="118"/>
      <c r="E39" s="118"/>
      <c r="F39" s="4" t="str">
        <f>E6&amp;"."&amp;E12&amp;".xlsx"</f>
        <v>.FINAL.xlsx</v>
      </c>
      <c r="G39" s="118"/>
      <c r="H39" s="118"/>
      <c r="I39" s="118"/>
      <c r="J39" s="118"/>
    </row>
    <row r="40" spans="2:10" ht="14.25" customHeight="1" x14ac:dyDescent="0.25">
      <c r="B40" s="6"/>
      <c r="C40" s="118"/>
      <c r="D40" s="118"/>
      <c r="E40" s="118"/>
      <c r="F40" s="118"/>
      <c r="G40" s="118"/>
      <c r="H40" s="118"/>
      <c r="I40" s="118"/>
      <c r="J40" s="118"/>
    </row>
    <row r="41" spans="2:10" ht="59.25" customHeight="1" x14ac:dyDescent="0.25">
      <c r="B41" s="118"/>
      <c r="C41" s="159" t="s">
        <v>38</v>
      </c>
      <c r="D41" s="159"/>
      <c r="E41" s="159"/>
      <c r="F41" s="159"/>
      <c r="G41" s="159"/>
      <c r="H41" s="159"/>
      <c r="I41" s="159"/>
      <c r="J41" s="159"/>
    </row>
    <row r="42" spans="2:10" ht="15.75" x14ac:dyDescent="0.25">
      <c r="B42" s="7" t="s">
        <v>39</v>
      </c>
      <c r="C42" s="3"/>
      <c r="D42" s="3"/>
      <c r="E42" s="3"/>
      <c r="F42" s="3"/>
      <c r="G42" s="3"/>
      <c r="H42" s="3"/>
      <c r="I42" s="3"/>
      <c r="J42" s="3"/>
    </row>
    <row r="43" spans="2:10" x14ac:dyDescent="0.25">
      <c r="B43" s="118"/>
      <c r="C43" s="12" t="s">
        <v>40</v>
      </c>
      <c r="D43" s="118"/>
      <c r="E43" s="118"/>
      <c r="F43" s="118"/>
      <c r="G43" s="118"/>
      <c r="H43" s="118"/>
      <c r="I43" s="118"/>
      <c r="J43" s="118"/>
    </row>
    <row r="44" spans="2:10" x14ac:dyDescent="0.25">
      <c r="B44" s="118"/>
      <c r="C44" s="166"/>
      <c r="D44" s="166"/>
      <c r="E44" s="166"/>
      <c r="F44" s="166"/>
      <c r="G44" s="166"/>
      <c r="H44" s="166"/>
      <c r="I44" s="166"/>
      <c r="J44" s="166"/>
    </row>
    <row r="45" spans="2:10" x14ac:dyDescent="0.25">
      <c r="B45" s="118"/>
      <c r="C45" s="166"/>
      <c r="D45" s="166"/>
      <c r="E45" s="166"/>
      <c r="F45" s="166"/>
      <c r="G45" s="166"/>
      <c r="H45" s="166"/>
      <c r="I45" s="166"/>
      <c r="J45" s="166"/>
    </row>
    <row r="46" spans="2:10" x14ac:dyDescent="0.25">
      <c r="B46" s="118"/>
      <c r="C46" s="166"/>
      <c r="D46" s="166"/>
      <c r="E46" s="166"/>
      <c r="F46" s="166"/>
      <c r="G46" s="166"/>
      <c r="H46" s="166"/>
      <c r="I46" s="166"/>
      <c r="J46" s="166"/>
    </row>
    <row r="47" spans="2:10" x14ac:dyDescent="0.25">
      <c r="B47" s="118"/>
      <c r="C47" s="166"/>
      <c r="D47" s="166"/>
      <c r="E47" s="166"/>
      <c r="F47" s="166"/>
      <c r="G47" s="166"/>
      <c r="H47" s="166"/>
      <c r="I47" s="166"/>
      <c r="J47" s="166"/>
    </row>
    <row r="49" spans="1:11" ht="15.75" x14ac:dyDescent="0.25">
      <c r="A49" s="118"/>
      <c r="B49" s="7" t="s">
        <v>41</v>
      </c>
      <c r="C49" s="3"/>
      <c r="D49" s="3"/>
      <c r="E49" s="3"/>
      <c r="F49" s="3"/>
      <c r="G49" s="3"/>
      <c r="H49" s="3"/>
      <c r="I49" s="3"/>
      <c r="J49" s="3"/>
      <c r="K49" s="118"/>
    </row>
    <row r="50" spans="1:11" ht="15.75" x14ac:dyDescent="0.25">
      <c r="A50" s="14"/>
      <c r="B50" s="13"/>
      <c r="C50" s="14"/>
      <c r="D50" s="14"/>
      <c r="E50" s="14"/>
      <c r="F50" s="14"/>
      <c r="G50" s="14"/>
      <c r="H50" s="14"/>
      <c r="I50" s="14"/>
      <c r="J50" s="14"/>
      <c r="K50" s="14"/>
    </row>
    <row r="51" spans="1:11" x14ac:dyDescent="0.25">
      <c r="A51" s="118"/>
      <c r="B51" s="118"/>
      <c r="C51" s="163" t="s">
        <v>42</v>
      </c>
      <c r="D51" s="163"/>
      <c r="E51" s="163" t="s">
        <v>43</v>
      </c>
      <c r="F51" s="163"/>
      <c r="G51" s="163"/>
      <c r="H51" s="163"/>
      <c r="I51" s="163"/>
      <c r="J51" s="163"/>
      <c r="K51" s="118"/>
    </row>
    <row r="52" spans="1:11" ht="34.5" customHeight="1" x14ac:dyDescent="0.25">
      <c r="A52" s="118"/>
      <c r="B52" s="118"/>
      <c r="C52" s="164" t="s">
        <v>44</v>
      </c>
      <c r="D52" s="164"/>
      <c r="E52" s="165" t="s">
        <v>45</v>
      </c>
      <c r="F52" s="165"/>
      <c r="G52" s="165"/>
      <c r="H52" s="165"/>
      <c r="I52" s="165"/>
      <c r="J52" s="165"/>
      <c r="K52" s="118"/>
    </row>
    <row r="53" spans="1:11" ht="79.5" customHeight="1" x14ac:dyDescent="0.25">
      <c r="A53" s="118"/>
      <c r="B53" s="118"/>
      <c r="C53" s="164" t="s">
        <v>46</v>
      </c>
      <c r="D53" s="164"/>
      <c r="E53" s="165" t="s">
        <v>47</v>
      </c>
      <c r="F53" s="165"/>
      <c r="G53" s="165"/>
      <c r="H53" s="165"/>
      <c r="I53" s="165"/>
      <c r="J53" s="165"/>
      <c r="K53" s="118"/>
    </row>
    <row r="54" spans="1:11" ht="29.25" customHeight="1" x14ac:dyDescent="0.25">
      <c r="A54" s="118"/>
      <c r="B54" s="118"/>
      <c r="C54" s="164" t="s">
        <v>48</v>
      </c>
      <c r="D54" s="164"/>
      <c r="E54" s="165" t="s">
        <v>49</v>
      </c>
      <c r="F54" s="165"/>
      <c r="G54" s="165"/>
      <c r="H54" s="165"/>
      <c r="I54" s="165"/>
      <c r="J54" s="165"/>
      <c r="K54" s="118"/>
    </row>
    <row r="55" spans="1:11" ht="60.75" customHeight="1" x14ac:dyDescent="0.25">
      <c r="A55" s="118"/>
      <c r="B55" s="118"/>
      <c r="C55" s="164" t="s">
        <v>50</v>
      </c>
      <c r="D55" s="164"/>
      <c r="E55" s="165" t="s">
        <v>51</v>
      </c>
      <c r="F55" s="165"/>
      <c r="G55" s="165"/>
      <c r="H55" s="165"/>
      <c r="I55" s="165"/>
      <c r="J55" s="165"/>
      <c r="K55" s="118"/>
    </row>
    <row r="56" spans="1:11" ht="69" customHeight="1" x14ac:dyDescent="0.25">
      <c r="A56" s="118"/>
      <c r="B56" s="118"/>
      <c r="C56" s="167" t="s">
        <v>52</v>
      </c>
      <c r="D56" s="167"/>
      <c r="E56" s="165" t="s">
        <v>53</v>
      </c>
      <c r="F56" s="165"/>
      <c r="G56" s="165"/>
      <c r="H56" s="165"/>
      <c r="I56" s="165"/>
      <c r="J56" s="165"/>
      <c r="K56" s="118"/>
    </row>
    <row r="57" spans="1:11" ht="63" customHeight="1" x14ac:dyDescent="0.25">
      <c r="A57" s="118"/>
      <c r="B57" s="118"/>
      <c r="C57" s="164" t="s">
        <v>54</v>
      </c>
      <c r="D57" s="164"/>
      <c r="E57" s="165" t="s">
        <v>55</v>
      </c>
      <c r="F57" s="165"/>
      <c r="G57" s="165"/>
      <c r="H57" s="165"/>
      <c r="I57" s="165"/>
      <c r="J57" s="165"/>
      <c r="K57" s="118"/>
    </row>
  </sheetData>
  <sheetProtection algorithmName="SHA-512" hashValue="7nmq+CYD4dXQpfP/5moCX7LIKi3rL2I0tLh3nHALlCoOfbzU6Q3FELMufuI3fbeKK5RJ9Z/wlRRlWtam0+xjRg==" saltValue="CMQjkgnc/Q6xhHWmSvZdEQ==" spinCount="100000" sheet="1" objects="1" scenarios="1"/>
  <mergeCells count="20">
    <mergeCell ref="E53:J53"/>
    <mergeCell ref="E54:J54"/>
    <mergeCell ref="E55:J55"/>
    <mergeCell ref="E56:J56"/>
    <mergeCell ref="E57:J57"/>
    <mergeCell ref="C53:D53"/>
    <mergeCell ref="C54:D54"/>
    <mergeCell ref="C55:D55"/>
    <mergeCell ref="C56:D56"/>
    <mergeCell ref="C57:D57"/>
    <mergeCell ref="C51:D51"/>
    <mergeCell ref="C52:D52"/>
    <mergeCell ref="E51:J51"/>
    <mergeCell ref="E52:J52"/>
    <mergeCell ref="C44:J47"/>
    <mergeCell ref="C3:J3"/>
    <mergeCell ref="D20:E20"/>
    <mergeCell ref="D21:E21"/>
    <mergeCell ref="C41:J41"/>
    <mergeCell ref="C18:J19"/>
  </mergeCells>
  <hyperlinks>
    <hyperlink ref="C33" r:id="rId1" xr:uid="{CD5FAB75-A2E1-452D-B093-36AAB9EC67B1}"/>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8CA1930-5FFF-4C75-87DE-BC2CFC0F1D7E}">
          <x14:formula1>
            <xm:f>'cvrf detail'!$B$2:$B$352</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AF80-0032-47D2-A806-FA2795EF7F58}">
  <sheetPr codeName="Sheet9">
    <tabColor rgb="FFFF0000"/>
  </sheetPr>
  <dimension ref="A1:X510"/>
  <sheetViews>
    <sheetView zoomScaleNormal="100" workbookViewId="0"/>
  </sheetViews>
  <sheetFormatPr defaultColWidth="9.140625" defaultRowHeight="15" x14ac:dyDescent="0.25"/>
  <cols>
    <col min="1" max="1" width="4.5703125" style="14" customWidth="1"/>
    <col min="2" max="6" width="21.7109375" style="14" customWidth="1"/>
    <col min="7" max="7" width="21.7109375" style="27" customWidth="1"/>
    <col min="8" max="14" width="21.7109375" style="14" customWidth="1"/>
    <col min="15" max="15" width="24.7109375" style="14" customWidth="1"/>
    <col min="16" max="16" width="21.7109375" style="14" hidden="1" customWidth="1"/>
    <col min="17" max="17" width="21.7109375" style="14" customWidth="1"/>
    <col min="18" max="18" width="21.7109375" style="14" hidden="1" customWidth="1"/>
    <col min="19" max="19" width="21.7109375" style="14" customWidth="1"/>
    <col min="20" max="20" width="21.7109375" style="14" hidden="1" customWidth="1"/>
    <col min="21" max="21" width="21.7109375" style="28" customWidth="1"/>
    <col min="22" max="22" width="21.7109375" style="28" hidden="1" customWidth="1"/>
    <col min="23" max="24" width="28.42578125" style="14" hidden="1" customWidth="1"/>
    <col min="25" max="25" width="9.140625" style="14" customWidth="1"/>
    <col min="26" max="16384" width="9.140625" style="14"/>
  </cols>
  <sheetData>
    <row r="1" spans="1:24" ht="20.100000000000001" customHeight="1" x14ac:dyDescent="0.3">
      <c r="A1" s="125" t="s">
        <v>56</v>
      </c>
      <c r="B1" s="88"/>
      <c r="C1" s="88"/>
      <c r="D1" s="88"/>
      <c r="E1" s="88"/>
      <c r="F1" s="88"/>
      <c r="G1" s="89"/>
      <c r="H1" s="88"/>
      <c r="I1" s="88"/>
      <c r="J1" s="88"/>
      <c r="K1" s="88"/>
      <c r="L1" s="88"/>
      <c r="M1" s="88"/>
      <c r="N1" s="88"/>
      <c r="O1" s="88"/>
      <c r="P1" s="88"/>
      <c r="Q1" s="88"/>
      <c r="R1" s="88"/>
      <c r="S1" s="88"/>
      <c r="T1" s="88"/>
      <c r="U1" s="93"/>
      <c r="V1" s="93"/>
    </row>
    <row r="2" spans="1:24" ht="15.95" customHeight="1" x14ac:dyDescent="0.25">
      <c r="A2" s="91" t="s">
        <v>57</v>
      </c>
      <c r="B2" s="91"/>
      <c r="C2" s="91"/>
      <c r="D2" s="91"/>
      <c r="E2" s="91"/>
      <c r="F2" s="91"/>
      <c r="G2" s="92"/>
      <c r="H2" s="91"/>
      <c r="I2" s="91"/>
      <c r="J2" s="91"/>
      <c r="K2" s="91"/>
      <c r="L2" s="91"/>
      <c r="M2" s="91"/>
      <c r="N2" s="91"/>
      <c r="O2" s="91"/>
      <c r="P2" s="91"/>
      <c r="Q2" s="91"/>
      <c r="R2" s="91"/>
      <c r="S2" s="91"/>
      <c r="T2" s="91"/>
      <c r="U2" s="94"/>
      <c r="V2" s="94"/>
    </row>
    <row r="4" spans="1:24" x14ac:dyDescent="0.25">
      <c r="B4" s="95" t="s">
        <v>58</v>
      </c>
      <c r="C4" s="35">
        <f>SUM(contracts[Total Quarterly Expenditure Amount])</f>
        <v>0</v>
      </c>
      <c r="D4" s="90"/>
    </row>
    <row r="5" spans="1:24" ht="15" customHeight="1" x14ac:dyDescent="0.25">
      <c r="B5" s="171" t="s">
        <v>59</v>
      </c>
      <c r="C5" s="171"/>
      <c r="D5" s="171"/>
      <c r="E5" s="171"/>
      <c r="F5" s="171"/>
      <c r="G5" s="171"/>
    </row>
    <row r="6" spans="1:24" x14ac:dyDescent="0.25">
      <c r="B6" s="171"/>
      <c r="C6" s="171"/>
      <c r="D6" s="171"/>
      <c r="E6" s="171"/>
      <c r="F6" s="171"/>
      <c r="G6" s="171"/>
      <c r="K6" s="36"/>
      <c r="L6" s="36"/>
      <c r="M6" s="36"/>
      <c r="N6" s="36"/>
    </row>
    <row r="7" spans="1:24" x14ac:dyDescent="0.25">
      <c r="B7" s="171"/>
      <c r="C7" s="171"/>
      <c r="D7" s="171"/>
      <c r="E7" s="171"/>
      <c r="F7" s="171"/>
      <c r="G7" s="171"/>
      <c r="K7" s="36"/>
      <c r="L7" s="36"/>
      <c r="M7" s="36"/>
      <c r="N7" s="36"/>
    </row>
    <row r="8" spans="1:24" x14ac:dyDescent="0.25">
      <c r="B8" s="172"/>
      <c r="C8" s="172"/>
      <c r="D8" s="172"/>
      <c r="E8" s="172"/>
      <c r="F8" s="172"/>
      <c r="G8" s="172"/>
      <c r="K8" s="36"/>
      <c r="L8" s="36"/>
      <c r="M8" s="36"/>
      <c r="N8" s="36"/>
    </row>
    <row r="9" spans="1:24" x14ac:dyDescent="0.25">
      <c r="B9" s="168" t="s">
        <v>60</v>
      </c>
      <c r="C9" s="169"/>
      <c r="D9" s="169"/>
      <c r="E9" s="169"/>
      <c r="F9" s="169"/>
      <c r="G9" s="170"/>
      <c r="H9" s="168" t="s">
        <v>61</v>
      </c>
      <c r="I9" s="169"/>
      <c r="J9" s="169"/>
      <c r="K9" s="169"/>
      <c r="L9" s="169"/>
      <c r="M9" s="169"/>
      <c r="N9" s="169"/>
      <c r="O9" s="169"/>
      <c r="P9" s="169"/>
      <c r="Q9" s="169"/>
      <c r="R9" s="169"/>
      <c r="S9" s="169"/>
      <c r="T9" s="169"/>
      <c r="U9" s="169"/>
      <c r="V9" s="170"/>
      <c r="W9" s="42"/>
      <c r="X9" s="43"/>
    </row>
    <row r="10" spans="1:24" s="26" customFormat="1" ht="30" customHeight="1" x14ac:dyDescent="0.25">
      <c r="B10" s="37" t="s">
        <v>62</v>
      </c>
      <c r="C10" s="19" t="s">
        <v>63</v>
      </c>
      <c r="D10" s="19" t="s">
        <v>64</v>
      </c>
      <c r="E10" s="19" t="s">
        <v>65</v>
      </c>
      <c r="F10" s="19" t="s">
        <v>66</v>
      </c>
      <c r="G10" s="20" t="s">
        <v>67</v>
      </c>
      <c r="H10" s="18" t="s">
        <v>68</v>
      </c>
      <c r="I10" s="19" t="s">
        <v>69</v>
      </c>
      <c r="J10" s="19" t="s">
        <v>70</v>
      </c>
      <c r="K10" s="19" t="s">
        <v>71</v>
      </c>
      <c r="L10" s="19" t="s">
        <v>72</v>
      </c>
      <c r="M10" s="41" t="s">
        <v>73</v>
      </c>
      <c r="N10" s="41" t="s">
        <v>74</v>
      </c>
      <c r="O10" s="19" t="s">
        <v>75</v>
      </c>
      <c r="P10" s="19" t="s">
        <v>76</v>
      </c>
      <c r="Q10" s="33" t="s">
        <v>77</v>
      </c>
      <c r="R10" s="33" t="s">
        <v>78</v>
      </c>
      <c r="S10" s="33" t="s">
        <v>79</v>
      </c>
      <c r="T10" s="33" t="s">
        <v>80</v>
      </c>
      <c r="U10" s="33" t="s">
        <v>81</v>
      </c>
      <c r="V10" s="33" t="s">
        <v>82</v>
      </c>
      <c r="W10" s="44" t="s">
        <v>83</v>
      </c>
      <c r="X10" s="45" t="s">
        <v>84</v>
      </c>
    </row>
    <row r="11" spans="1:24" x14ac:dyDescent="0.25">
      <c r="B11" s="21"/>
      <c r="C11" s="16"/>
      <c r="D11" s="16"/>
      <c r="E11" s="16"/>
      <c r="F11" s="16"/>
      <c r="G11" s="22"/>
      <c r="H11" s="30" t="s">
        <v>85</v>
      </c>
      <c r="I11" s="16"/>
      <c r="J11" s="66"/>
      <c r="K11" s="17"/>
      <c r="L11" s="141"/>
      <c r="M11" s="17"/>
      <c r="N11" s="17"/>
      <c r="O11" s="49"/>
      <c r="P11" s="49"/>
      <c r="Q11" s="154"/>
      <c r="R11" s="81">
        <f>contracts[[#This Row],[Total Contract Amount]]</f>
        <v>0</v>
      </c>
      <c r="S11" s="154"/>
      <c r="T11" s="81">
        <f>contracts[[#This Row],[Total Quarterly Obligation Amount]]</f>
        <v>0</v>
      </c>
      <c r="U11" s="154"/>
      <c r="V11" s="81">
        <f>contracts[[#This Row],[Total Quarterly Expenditure Amount]]</f>
        <v>0</v>
      </c>
      <c r="W11" s="99" t="str">
        <f>IFERROR(INDEX(Table2[Attachment A Category], MATCH(contracts[[#This Row],[Attachment A Expenditure Subcategory]], Table2[Attachment A Subcategory],0)),"")</f>
        <v/>
      </c>
      <c r="X11" s="100" t="str">
        <f>IFERROR(INDEX(Table2[Treasury OIG Category], MATCH(contracts[[#This Row],[Attachment A Expenditure Subcategory]], Table2[Attachment A Subcategory],0)),"")</f>
        <v/>
      </c>
    </row>
    <row r="12" spans="1:24" x14ac:dyDescent="0.25">
      <c r="B12" s="21"/>
      <c r="C12" s="16"/>
      <c r="D12" s="16"/>
      <c r="E12" s="16"/>
      <c r="F12" s="16"/>
      <c r="G12" s="22"/>
      <c r="H12" s="31" t="s">
        <v>86</v>
      </c>
      <c r="I12" s="16"/>
      <c r="J12" s="66"/>
      <c r="K12" s="17"/>
      <c r="L12" s="49"/>
      <c r="M12" s="17"/>
      <c r="N12" s="17"/>
      <c r="O12" s="49"/>
      <c r="P12" s="49"/>
      <c r="Q12" s="154"/>
      <c r="R12" s="81">
        <f>contracts[[#This Row],[Total Contract Amount]]</f>
        <v>0</v>
      </c>
      <c r="S12" s="154"/>
      <c r="T12" s="81">
        <f>contracts[[#This Row],[Total Quarterly Obligation Amount]]</f>
        <v>0</v>
      </c>
      <c r="U12" s="154"/>
      <c r="V12" s="81">
        <f>contracts[[#This Row],[Total Quarterly Expenditure Amount]]</f>
        <v>0</v>
      </c>
      <c r="W12" s="99" t="str">
        <f>IFERROR(INDEX(Table2[Attachment A Category], MATCH(contracts[[#This Row],[Attachment A Expenditure Subcategory]], Table2[Attachment A Subcategory],0)),"")</f>
        <v/>
      </c>
      <c r="X12" s="100" t="str">
        <f>IFERROR(INDEX(Table2[Treasury OIG Category], MATCH(contracts[[#This Row],[Attachment A Expenditure Subcategory]], Table2[Attachment A Subcategory],0)),"")</f>
        <v/>
      </c>
    </row>
    <row r="13" spans="1:24" x14ac:dyDescent="0.25">
      <c r="B13" s="21"/>
      <c r="C13" s="16"/>
      <c r="D13" s="16"/>
      <c r="E13" s="16"/>
      <c r="F13" s="16"/>
      <c r="G13" s="22"/>
      <c r="H13" s="31" t="s">
        <v>87</v>
      </c>
      <c r="I13" s="16"/>
      <c r="J13" s="66"/>
      <c r="K13" s="17"/>
      <c r="L13" s="49"/>
      <c r="M13" s="17"/>
      <c r="N13" s="17"/>
      <c r="O13" s="49"/>
      <c r="P13" s="49"/>
      <c r="Q13" s="154"/>
      <c r="R13" s="81">
        <f>contracts[[#This Row],[Total Contract Amount]]</f>
        <v>0</v>
      </c>
      <c r="S13" s="154"/>
      <c r="T13" s="81">
        <f>contracts[[#This Row],[Total Quarterly Obligation Amount]]</f>
        <v>0</v>
      </c>
      <c r="U13" s="154"/>
      <c r="V13" s="81">
        <f>contracts[[#This Row],[Total Quarterly Expenditure Amount]]</f>
        <v>0</v>
      </c>
      <c r="W13" s="99" t="str">
        <f>IFERROR(INDEX(Table2[Attachment A Category], MATCH(contracts[[#This Row],[Attachment A Expenditure Subcategory]], Table2[Attachment A Subcategory],0)),"")</f>
        <v/>
      </c>
      <c r="X13" s="100" t="str">
        <f>IFERROR(INDEX(Table2[Treasury OIG Category], MATCH(contracts[[#This Row],[Attachment A Expenditure Subcategory]], Table2[Attachment A Subcategory],0)),"")</f>
        <v/>
      </c>
    </row>
    <row r="14" spans="1:24" x14ac:dyDescent="0.25">
      <c r="B14" s="21"/>
      <c r="C14" s="16"/>
      <c r="D14" s="16"/>
      <c r="E14" s="16"/>
      <c r="F14" s="16"/>
      <c r="G14" s="22"/>
      <c r="H14" s="31" t="s">
        <v>88</v>
      </c>
      <c r="I14" s="16"/>
      <c r="J14" s="66"/>
      <c r="K14" s="17"/>
      <c r="L14" s="49"/>
      <c r="M14" s="17"/>
      <c r="N14" s="17"/>
      <c r="O14" s="49"/>
      <c r="P14" s="49"/>
      <c r="Q14" s="154"/>
      <c r="R14" s="81">
        <f>contracts[[#This Row],[Total Contract Amount]]</f>
        <v>0</v>
      </c>
      <c r="S14" s="154"/>
      <c r="T14" s="81">
        <f>contracts[[#This Row],[Total Quarterly Obligation Amount]]</f>
        <v>0</v>
      </c>
      <c r="U14" s="154"/>
      <c r="V14" s="81">
        <f>contracts[[#This Row],[Total Quarterly Expenditure Amount]]</f>
        <v>0</v>
      </c>
      <c r="W14" s="99" t="str">
        <f>IFERROR(INDEX(Table2[Attachment A Category], MATCH(contracts[[#This Row],[Attachment A Expenditure Subcategory]], Table2[Attachment A Subcategory],0)),"")</f>
        <v/>
      </c>
      <c r="X14" s="100" t="str">
        <f>IFERROR(INDEX(Table2[Treasury OIG Category], MATCH(contracts[[#This Row],[Attachment A Expenditure Subcategory]], Table2[Attachment A Subcategory],0)),"")</f>
        <v/>
      </c>
    </row>
    <row r="15" spans="1:24" x14ac:dyDescent="0.25">
      <c r="B15" s="21"/>
      <c r="C15" s="16"/>
      <c r="D15" s="16"/>
      <c r="E15" s="16"/>
      <c r="F15" s="16"/>
      <c r="G15" s="22"/>
      <c r="H15" s="31" t="s">
        <v>89</v>
      </c>
      <c r="I15" s="16"/>
      <c r="J15" s="66"/>
      <c r="K15" s="17"/>
      <c r="L15" s="49"/>
      <c r="M15" s="17"/>
      <c r="N15" s="17"/>
      <c r="O15" s="49"/>
      <c r="P15" s="49"/>
      <c r="Q15" s="154"/>
      <c r="R15" s="81">
        <f>contracts[[#This Row],[Total Contract Amount]]</f>
        <v>0</v>
      </c>
      <c r="S15" s="154"/>
      <c r="T15" s="81">
        <f>contracts[[#This Row],[Total Quarterly Obligation Amount]]</f>
        <v>0</v>
      </c>
      <c r="U15" s="154"/>
      <c r="V15" s="81">
        <f>contracts[[#This Row],[Total Quarterly Expenditure Amount]]</f>
        <v>0</v>
      </c>
      <c r="W15" s="99" t="str">
        <f>IFERROR(INDEX(Table2[Attachment A Category], MATCH(contracts[[#This Row],[Attachment A Expenditure Subcategory]], Table2[Attachment A Subcategory],0)),"")</f>
        <v/>
      </c>
      <c r="X15" s="100" t="str">
        <f>IFERROR(INDEX(Table2[Treasury OIG Category], MATCH(contracts[[#This Row],[Attachment A Expenditure Subcategory]], Table2[Attachment A Subcategory],0)),"")</f>
        <v/>
      </c>
    </row>
    <row r="16" spans="1:24" x14ac:dyDescent="0.25">
      <c r="B16" s="21"/>
      <c r="C16" s="16"/>
      <c r="D16" s="16"/>
      <c r="E16" s="16"/>
      <c r="F16" s="16"/>
      <c r="G16" s="22"/>
      <c r="H16" s="30" t="s">
        <v>90</v>
      </c>
      <c r="I16" s="16"/>
      <c r="J16" s="66"/>
      <c r="K16" s="17"/>
      <c r="L16" s="49"/>
      <c r="M16" s="17"/>
      <c r="N16" s="17"/>
      <c r="O16" s="49"/>
      <c r="P16" s="49"/>
      <c r="Q16" s="154"/>
      <c r="R16" s="81">
        <f>contracts[[#This Row],[Total Contract Amount]]</f>
        <v>0</v>
      </c>
      <c r="S16" s="154"/>
      <c r="T16" s="81">
        <f>contracts[[#This Row],[Total Quarterly Obligation Amount]]</f>
        <v>0</v>
      </c>
      <c r="U16" s="154"/>
      <c r="V16" s="81">
        <f>contracts[[#This Row],[Total Quarterly Expenditure Amount]]</f>
        <v>0</v>
      </c>
      <c r="W16" s="99" t="str">
        <f>IFERROR(INDEX(Table2[Attachment A Category], MATCH(contracts[[#This Row],[Attachment A Expenditure Subcategory]], Table2[Attachment A Subcategory],0)),"")</f>
        <v/>
      </c>
      <c r="X16" s="100" t="str">
        <f>IFERROR(INDEX(Table2[Treasury OIG Category], MATCH(contracts[[#This Row],[Attachment A Expenditure Subcategory]], Table2[Attachment A Subcategory],0)),"")</f>
        <v/>
      </c>
    </row>
    <row r="17" spans="2:24" x14ac:dyDescent="0.25">
      <c r="B17" s="21"/>
      <c r="C17" s="16"/>
      <c r="D17" s="16"/>
      <c r="E17" s="16"/>
      <c r="F17" s="16"/>
      <c r="G17" s="22"/>
      <c r="H17" s="31" t="s">
        <v>91</v>
      </c>
      <c r="I17" s="16"/>
      <c r="J17" s="66"/>
      <c r="K17" s="17"/>
      <c r="L17" s="49"/>
      <c r="M17" s="17"/>
      <c r="N17" s="17"/>
      <c r="O17" s="49"/>
      <c r="P17" s="49"/>
      <c r="Q17" s="154"/>
      <c r="R17" s="81">
        <f>contracts[[#This Row],[Total Contract Amount]]</f>
        <v>0</v>
      </c>
      <c r="S17" s="154"/>
      <c r="T17" s="81">
        <f>contracts[[#This Row],[Total Quarterly Obligation Amount]]</f>
        <v>0</v>
      </c>
      <c r="U17" s="154"/>
      <c r="V17" s="81">
        <f>contracts[[#This Row],[Total Quarterly Expenditure Amount]]</f>
        <v>0</v>
      </c>
      <c r="W17" s="99" t="str">
        <f>IFERROR(INDEX(Table2[Attachment A Category], MATCH(contracts[[#This Row],[Attachment A Expenditure Subcategory]], Table2[Attachment A Subcategory],0)),"")</f>
        <v/>
      </c>
      <c r="X17" s="100" t="str">
        <f>IFERROR(INDEX(Table2[Treasury OIG Category], MATCH(contracts[[#This Row],[Attachment A Expenditure Subcategory]], Table2[Attachment A Subcategory],0)),"")</f>
        <v/>
      </c>
    </row>
    <row r="18" spans="2:24" x14ac:dyDescent="0.25">
      <c r="B18" s="21"/>
      <c r="C18" s="16"/>
      <c r="D18" s="16"/>
      <c r="E18" s="16"/>
      <c r="F18" s="16"/>
      <c r="G18" s="22"/>
      <c r="H18" s="31" t="s">
        <v>92</v>
      </c>
      <c r="I18" s="16"/>
      <c r="J18" s="66"/>
      <c r="K18" s="17"/>
      <c r="L18" s="49"/>
      <c r="M18" s="17"/>
      <c r="N18" s="17"/>
      <c r="O18" s="49"/>
      <c r="P18" s="49"/>
      <c r="Q18" s="154"/>
      <c r="R18" s="81">
        <f>contracts[[#This Row],[Total Contract Amount]]</f>
        <v>0</v>
      </c>
      <c r="S18" s="154"/>
      <c r="T18" s="81">
        <f>contracts[[#This Row],[Total Quarterly Obligation Amount]]</f>
        <v>0</v>
      </c>
      <c r="U18" s="154"/>
      <c r="V18" s="81">
        <f>contracts[[#This Row],[Total Quarterly Expenditure Amount]]</f>
        <v>0</v>
      </c>
      <c r="W18" s="99" t="str">
        <f>IFERROR(INDEX(Table2[Attachment A Category], MATCH(contracts[[#This Row],[Attachment A Expenditure Subcategory]], Table2[Attachment A Subcategory],0)),"")</f>
        <v/>
      </c>
      <c r="X18" s="100" t="str">
        <f>IFERROR(INDEX(Table2[Treasury OIG Category], MATCH(contracts[[#This Row],[Attachment A Expenditure Subcategory]], Table2[Attachment A Subcategory],0)),"")</f>
        <v/>
      </c>
    </row>
    <row r="19" spans="2:24" x14ac:dyDescent="0.25">
      <c r="B19" s="21"/>
      <c r="C19" s="16"/>
      <c r="D19" s="16"/>
      <c r="E19" s="16"/>
      <c r="F19" s="16"/>
      <c r="G19" s="22"/>
      <c r="H19" s="30" t="s">
        <v>93</v>
      </c>
      <c r="I19" s="16"/>
      <c r="J19" s="66"/>
      <c r="K19" s="17"/>
      <c r="L19" s="49"/>
      <c r="M19" s="17"/>
      <c r="N19" s="17"/>
      <c r="O19" s="49"/>
      <c r="P19" s="49"/>
      <c r="Q19" s="154"/>
      <c r="R19" s="81">
        <f>contracts[[#This Row],[Total Contract Amount]]</f>
        <v>0</v>
      </c>
      <c r="S19" s="154"/>
      <c r="T19" s="81">
        <f>contracts[[#This Row],[Total Quarterly Obligation Amount]]</f>
        <v>0</v>
      </c>
      <c r="U19" s="154"/>
      <c r="V19" s="81">
        <f>contracts[[#This Row],[Total Quarterly Expenditure Amount]]</f>
        <v>0</v>
      </c>
      <c r="W19" s="99" t="str">
        <f>IFERROR(INDEX(Table2[Attachment A Category], MATCH(contracts[[#This Row],[Attachment A Expenditure Subcategory]], Table2[Attachment A Subcategory],0)),"")</f>
        <v/>
      </c>
      <c r="X19" s="100" t="str">
        <f>IFERROR(INDEX(Table2[Treasury OIG Category], MATCH(contracts[[#This Row],[Attachment A Expenditure Subcategory]], Table2[Attachment A Subcategory],0)),"")</f>
        <v/>
      </c>
    </row>
    <row r="20" spans="2:24" x14ac:dyDescent="0.25">
      <c r="B20" s="21"/>
      <c r="C20" s="16"/>
      <c r="D20" s="16"/>
      <c r="E20" s="16"/>
      <c r="F20" s="16"/>
      <c r="G20" s="22"/>
      <c r="H20" s="31" t="s">
        <v>94</v>
      </c>
      <c r="I20" s="16"/>
      <c r="J20" s="66"/>
      <c r="K20" s="17"/>
      <c r="L20" s="49"/>
      <c r="M20" s="17"/>
      <c r="N20" s="17"/>
      <c r="O20" s="49"/>
      <c r="P20" s="49"/>
      <c r="Q20" s="154"/>
      <c r="R20" s="81">
        <f>contracts[[#This Row],[Total Contract Amount]]</f>
        <v>0</v>
      </c>
      <c r="S20" s="154"/>
      <c r="T20" s="81">
        <f>contracts[[#This Row],[Total Quarterly Obligation Amount]]</f>
        <v>0</v>
      </c>
      <c r="U20" s="154"/>
      <c r="V20" s="81">
        <f>contracts[[#This Row],[Total Quarterly Expenditure Amount]]</f>
        <v>0</v>
      </c>
      <c r="W20" s="99" t="str">
        <f>IFERROR(INDEX(Table2[Attachment A Category], MATCH(contracts[[#This Row],[Attachment A Expenditure Subcategory]], Table2[Attachment A Subcategory],0)),"")</f>
        <v/>
      </c>
      <c r="X20" s="100" t="str">
        <f>IFERROR(INDEX(Table2[Treasury OIG Category], MATCH(contracts[[#This Row],[Attachment A Expenditure Subcategory]], Table2[Attachment A Subcategory],0)),"")</f>
        <v/>
      </c>
    </row>
    <row r="21" spans="2:24" x14ac:dyDescent="0.25">
      <c r="B21" s="21"/>
      <c r="C21" s="16"/>
      <c r="D21" s="16"/>
      <c r="E21" s="16"/>
      <c r="F21" s="16"/>
      <c r="G21" s="22"/>
      <c r="H21" s="31" t="s">
        <v>95</v>
      </c>
      <c r="I21" s="16"/>
      <c r="J21" s="66"/>
      <c r="K21" s="17"/>
      <c r="L21" s="49"/>
      <c r="M21" s="17"/>
      <c r="N21" s="17"/>
      <c r="O21" s="49"/>
      <c r="P21" s="49"/>
      <c r="Q21" s="154"/>
      <c r="R21" s="81">
        <f>contracts[[#This Row],[Total Contract Amount]]</f>
        <v>0</v>
      </c>
      <c r="S21" s="154"/>
      <c r="T21" s="81">
        <f>contracts[[#This Row],[Total Quarterly Obligation Amount]]</f>
        <v>0</v>
      </c>
      <c r="U21" s="154"/>
      <c r="V21" s="81">
        <f>contracts[[#This Row],[Total Quarterly Expenditure Amount]]</f>
        <v>0</v>
      </c>
      <c r="W21" s="99" t="str">
        <f>IFERROR(INDEX(Table2[Attachment A Category], MATCH(contracts[[#This Row],[Attachment A Expenditure Subcategory]], Table2[Attachment A Subcategory],0)),"")</f>
        <v/>
      </c>
      <c r="X21" s="100" t="str">
        <f>IFERROR(INDEX(Table2[Treasury OIG Category], MATCH(contracts[[#This Row],[Attachment A Expenditure Subcategory]], Table2[Attachment A Subcategory],0)),"")</f>
        <v/>
      </c>
    </row>
    <row r="22" spans="2:24" x14ac:dyDescent="0.25">
      <c r="B22" s="21"/>
      <c r="C22" s="16"/>
      <c r="D22" s="16"/>
      <c r="E22" s="16"/>
      <c r="F22" s="16"/>
      <c r="G22" s="22"/>
      <c r="H22" s="31" t="s">
        <v>96</v>
      </c>
      <c r="I22" s="16"/>
      <c r="J22" s="66"/>
      <c r="K22" s="17"/>
      <c r="L22" s="49"/>
      <c r="M22" s="17"/>
      <c r="N22" s="17"/>
      <c r="O22" s="49"/>
      <c r="P22" s="49"/>
      <c r="Q22" s="154"/>
      <c r="R22" s="81">
        <f>contracts[[#This Row],[Total Contract Amount]]</f>
        <v>0</v>
      </c>
      <c r="S22" s="154"/>
      <c r="T22" s="81">
        <f>contracts[[#This Row],[Total Quarterly Obligation Amount]]</f>
        <v>0</v>
      </c>
      <c r="U22" s="154"/>
      <c r="V22" s="81">
        <f>contracts[[#This Row],[Total Quarterly Expenditure Amount]]</f>
        <v>0</v>
      </c>
      <c r="W22" s="99" t="str">
        <f>IFERROR(INDEX(Table2[Attachment A Category], MATCH(contracts[[#This Row],[Attachment A Expenditure Subcategory]], Table2[Attachment A Subcategory],0)),"")</f>
        <v/>
      </c>
      <c r="X22" s="100" t="str">
        <f>IFERROR(INDEX(Table2[Treasury OIG Category], MATCH(contracts[[#This Row],[Attachment A Expenditure Subcategory]], Table2[Attachment A Subcategory],0)),"")</f>
        <v/>
      </c>
    </row>
    <row r="23" spans="2:24" x14ac:dyDescent="0.25">
      <c r="B23" s="21"/>
      <c r="C23" s="16"/>
      <c r="D23" s="16"/>
      <c r="E23" s="16"/>
      <c r="F23" s="16"/>
      <c r="G23" s="22"/>
      <c r="H23" s="31" t="s">
        <v>97</v>
      </c>
      <c r="I23" s="16"/>
      <c r="J23" s="66"/>
      <c r="K23" s="17"/>
      <c r="L23" s="49"/>
      <c r="M23" s="17"/>
      <c r="N23" s="17"/>
      <c r="O23" s="49"/>
      <c r="P23" s="49"/>
      <c r="Q23" s="154"/>
      <c r="R23" s="81">
        <f>contracts[[#This Row],[Total Contract Amount]]</f>
        <v>0</v>
      </c>
      <c r="S23" s="154"/>
      <c r="T23" s="81">
        <f>contracts[[#This Row],[Total Quarterly Obligation Amount]]</f>
        <v>0</v>
      </c>
      <c r="U23" s="154"/>
      <c r="V23" s="81">
        <f>contracts[[#This Row],[Total Quarterly Expenditure Amount]]</f>
        <v>0</v>
      </c>
      <c r="W23" s="99" t="str">
        <f>IFERROR(INDEX(Table2[Attachment A Category], MATCH(contracts[[#This Row],[Attachment A Expenditure Subcategory]], Table2[Attachment A Subcategory],0)),"")</f>
        <v/>
      </c>
      <c r="X23" s="100" t="str">
        <f>IFERROR(INDEX(Table2[Treasury OIG Category], MATCH(contracts[[#This Row],[Attachment A Expenditure Subcategory]], Table2[Attachment A Subcategory],0)),"")</f>
        <v/>
      </c>
    </row>
    <row r="24" spans="2:24" x14ac:dyDescent="0.25">
      <c r="B24" s="21"/>
      <c r="C24" s="16"/>
      <c r="D24" s="16"/>
      <c r="E24" s="16"/>
      <c r="F24" s="16"/>
      <c r="G24" s="22"/>
      <c r="H24" s="30" t="s">
        <v>98</v>
      </c>
      <c r="I24" s="16"/>
      <c r="J24" s="66"/>
      <c r="K24" s="17"/>
      <c r="L24" s="49"/>
      <c r="M24" s="17"/>
      <c r="N24" s="17"/>
      <c r="O24" s="49"/>
      <c r="P24" s="49"/>
      <c r="Q24" s="154"/>
      <c r="R24" s="81">
        <f>contracts[[#This Row],[Total Contract Amount]]</f>
        <v>0</v>
      </c>
      <c r="S24" s="154"/>
      <c r="T24" s="81">
        <f>contracts[[#This Row],[Total Quarterly Obligation Amount]]</f>
        <v>0</v>
      </c>
      <c r="U24" s="154"/>
      <c r="V24" s="81">
        <f>contracts[[#This Row],[Total Quarterly Expenditure Amount]]</f>
        <v>0</v>
      </c>
      <c r="W24" s="99" t="str">
        <f>IFERROR(INDEX(Table2[Attachment A Category], MATCH(contracts[[#This Row],[Attachment A Expenditure Subcategory]], Table2[Attachment A Subcategory],0)),"")</f>
        <v/>
      </c>
      <c r="X24" s="100" t="str">
        <f>IFERROR(INDEX(Table2[Treasury OIG Category], MATCH(contracts[[#This Row],[Attachment A Expenditure Subcategory]], Table2[Attachment A Subcategory],0)),"")</f>
        <v/>
      </c>
    </row>
    <row r="25" spans="2:24" x14ac:dyDescent="0.25">
      <c r="B25" s="21"/>
      <c r="C25" s="16"/>
      <c r="D25" s="16"/>
      <c r="E25" s="16"/>
      <c r="F25" s="16"/>
      <c r="G25" s="22"/>
      <c r="H25" s="31" t="s">
        <v>99</v>
      </c>
      <c r="I25" s="16"/>
      <c r="J25" s="66"/>
      <c r="K25" s="17"/>
      <c r="L25" s="49"/>
      <c r="M25" s="17"/>
      <c r="N25" s="17"/>
      <c r="O25" s="49"/>
      <c r="P25" s="49"/>
      <c r="Q25" s="154"/>
      <c r="R25" s="81">
        <f>contracts[[#This Row],[Total Contract Amount]]</f>
        <v>0</v>
      </c>
      <c r="S25" s="154"/>
      <c r="T25" s="81">
        <f>contracts[[#This Row],[Total Quarterly Obligation Amount]]</f>
        <v>0</v>
      </c>
      <c r="U25" s="154"/>
      <c r="V25" s="81">
        <f>contracts[[#This Row],[Total Quarterly Expenditure Amount]]</f>
        <v>0</v>
      </c>
      <c r="W25" s="99" t="str">
        <f>IFERROR(INDEX(Table2[Attachment A Category], MATCH(contracts[[#This Row],[Attachment A Expenditure Subcategory]], Table2[Attachment A Subcategory],0)),"")</f>
        <v/>
      </c>
      <c r="X25" s="100" t="str">
        <f>IFERROR(INDEX(Table2[Treasury OIG Category], MATCH(contracts[[#This Row],[Attachment A Expenditure Subcategory]], Table2[Attachment A Subcategory],0)),"")</f>
        <v/>
      </c>
    </row>
    <row r="26" spans="2:24" x14ac:dyDescent="0.25">
      <c r="B26" s="21"/>
      <c r="C26" s="16"/>
      <c r="D26" s="16"/>
      <c r="E26" s="16"/>
      <c r="F26" s="16"/>
      <c r="G26" s="22"/>
      <c r="H26" s="31" t="s">
        <v>100</v>
      </c>
      <c r="I26" s="16"/>
      <c r="J26" s="66"/>
      <c r="K26" s="17"/>
      <c r="L26" s="49"/>
      <c r="M26" s="17"/>
      <c r="N26" s="17"/>
      <c r="O26" s="49"/>
      <c r="P26" s="49"/>
      <c r="Q26" s="154"/>
      <c r="R26" s="81">
        <f>contracts[[#This Row],[Total Contract Amount]]</f>
        <v>0</v>
      </c>
      <c r="S26" s="154"/>
      <c r="T26" s="81">
        <f>contracts[[#This Row],[Total Quarterly Obligation Amount]]</f>
        <v>0</v>
      </c>
      <c r="U26" s="154"/>
      <c r="V26" s="81">
        <f>contracts[[#This Row],[Total Quarterly Expenditure Amount]]</f>
        <v>0</v>
      </c>
      <c r="W26" s="99" t="str">
        <f>IFERROR(INDEX(Table2[Attachment A Category], MATCH(contracts[[#This Row],[Attachment A Expenditure Subcategory]], Table2[Attachment A Subcategory],0)),"")</f>
        <v/>
      </c>
      <c r="X26" s="100" t="str">
        <f>IFERROR(INDEX(Table2[Treasury OIG Category], MATCH(contracts[[#This Row],[Attachment A Expenditure Subcategory]], Table2[Attachment A Subcategory],0)),"")</f>
        <v/>
      </c>
    </row>
    <row r="27" spans="2:24" x14ac:dyDescent="0.25">
      <c r="B27" s="21"/>
      <c r="C27" s="16"/>
      <c r="D27" s="16"/>
      <c r="E27" s="16"/>
      <c r="F27" s="16"/>
      <c r="G27" s="22"/>
      <c r="H27" s="30" t="s">
        <v>101</v>
      </c>
      <c r="I27" s="16"/>
      <c r="J27" s="66"/>
      <c r="K27" s="17"/>
      <c r="L27" s="49"/>
      <c r="M27" s="17"/>
      <c r="N27" s="17"/>
      <c r="O27" s="49"/>
      <c r="P27" s="49"/>
      <c r="Q27" s="154"/>
      <c r="R27" s="81">
        <f>contracts[[#This Row],[Total Contract Amount]]</f>
        <v>0</v>
      </c>
      <c r="S27" s="154"/>
      <c r="T27" s="81">
        <f>contracts[[#This Row],[Total Quarterly Obligation Amount]]</f>
        <v>0</v>
      </c>
      <c r="U27" s="154"/>
      <c r="V27" s="81">
        <f>contracts[[#This Row],[Total Quarterly Expenditure Amount]]</f>
        <v>0</v>
      </c>
      <c r="W27" s="99" t="str">
        <f>IFERROR(INDEX(Table2[Attachment A Category], MATCH(contracts[[#This Row],[Attachment A Expenditure Subcategory]], Table2[Attachment A Subcategory],0)),"")</f>
        <v/>
      </c>
      <c r="X27" s="100" t="str">
        <f>IFERROR(INDEX(Table2[Treasury OIG Category], MATCH(contracts[[#This Row],[Attachment A Expenditure Subcategory]], Table2[Attachment A Subcategory],0)),"")</f>
        <v/>
      </c>
    </row>
    <row r="28" spans="2:24" x14ac:dyDescent="0.25">
      <c r="B28" s="21"/>
      <c r="C28" s="16"/>
      <c r="D28" s="16"/>
      <c r="E28" s="16"/>
      <c r="F28" s="16"/>
      <c r="G28" s="22"/>
      <c r="H28" s="31" t="s">
        <v>102</v>
      </c>
      <c r="I28" s="16"/>
      <c r="J28" s="66"/>
      <c r="K28" s="17"/>
      <c r="L28" s="49"/>
      <c r="M28" s="17"/>
      <c r="N28" s="17"/>
      <c r="O28" s="49"/>
      <c r="P28" s="49"/>
      <c r="Q28" s="154"/>
      <c r="R28" s="81">
        <f>contracts[[#This Row],[Total Contract Amount]]</f>
        <v>0</v>
      </c>
      <c r="S28" s="154"/>
      <c r="T28" s="81">
        <f>contracts[[#This Row],[Total Quarterly Obligation Amount]]</f>
        <v>0</v>
      </c>
      <c r="U28" s="154"/>
      <c r="V28" s="81">
        <f>contracts[[#This Row],[Total Quarterly Expenditure Amount]]</f>
        <v>0</v>
      </c>
      <c r="W28" s="99" t="str">
        <f>IFERROR(INDEX(Table2[Attachment A Category], MATCH(contracts[[#This Row],[Attachment A Expenditure Subcategory]], Table2[Attachment A Subcategory],0)),"")</f>
        <v/>
      </c>
      <c r="X28" s="100" t="str">
        <f>IFERROR(INDEX(Table2[Treasury OIG Category], MATCH(contracts[[#This Row],[Attachment A Expenditure Subcategory]], Table2[Attachment A Subcategory],0)),"")</f>
        <v/>
      </c>
    </row>
    <row r="29" spans="2:24" x14ac:dyDescent="0.25">
      <c r="B29" s="21"/>
      <c r="C29" s="16"/>
      <c r="D29" s="16"/>
      <c r="E29" s="16"/>
      <c r="F29" s="16"/>
      <c r="G29" s="22"/>
      <c r="H29" s="31" t="s">
        <v>103</v>
      </c>
      <c r="I29" s="16"/>
      <c r="J29" s="66"/>
      <c r="K29" s="17"/>
      <c r="L29" s="49"/>
      <c r="M29" s="17"/>
      <c r="N29" s="17"/>
      <c r="O29" s="49"/>
      <c r="P29" s="49"/>
      <c r="Q29" s="154"/>
      <c r="R29" s="81">
        <f>contracts[[#This Row],[Total Contract Amount]]</f>
        <v>0</v>
      </c>
      <c r="S29" s="154"/>
      <c r="T29" s="81">
        <f>contracts[[#This Row],[Total Quarterly Obligation Amount]]</f>
        <v>0</v>
      </c>
      <c r="U29" s="154"/>
      <c r="V29" s="81">
        <f>contracts[[#This Row],[Total Quarterly Expenditure Amount]]</f>
        <v>0</v>
      </c>
      <c r="W29" s="99" t="str">
        <f>IFERROR(INDEX(Table2[Attachment A Category], MATCH(contracts[[#This Row],[Attachment A Expenditure Subcategory]], Table2[Attachment A Subcategory],0)),"")</f>
        <v/>
      </c>
      <c r="X29" s="100" t="str">
        <f>IFERROR(INDEX(Table2[Treasury OIG Category], MATCH(contracts[[#This Row],[Attachment A Expenditure Subcategory]], Table2[Attachment A Subcategory],0)),"")</f>
        <v/>
      </c>
    </row>
    <row r="30" spans="2:24" x14ac:dyDescent="0.25">
      <c r="B30" s="21"/>
      <c r="C30" s="16"/>
      <c r="D30" s="16"/>
      <c r="E30" s="16"/>
      <c r="F30" s="16"/>
      <c r="G30" s="22"/>
      <c r="H30" s="31" t="s">
        <v>104</v>
      </c>
      <c r="I30" s="16"/>
      <c r="J30" s="66"/>
      <c r="K30" s="17"/>
      <c r="L30" s="49"/>
      <c r="M30" s="17"/>
      <c r="N30" s="17"/>
      <c r="O30" s="49"/>
      <c r="P30" s="49"/>
      <c r="Q30" s="154"/>
      <c r="R30" s="81">
        <f>contracts[[#This Row],[Total Contract Amount]]</f>
        <v>0</v>
      </c>
      <c r="S30" s="154"/>
      <c r="T30" s="81">
        <f>contracts[[#This Row],[Total Quarterly Obligation Amount]]</f>
        <v>0</v>
      </c>
      <c r="U30" s="154"/>
      <c r="V30" s="81">
        <f>contracts[[#This Row],[Total Quarterly Expenditure Amount]]</f>
        <v>0</v>
      </c>
      <c r="W30" s="99" t="str">
        <f>IFERROR(INDEX(Table2[Attachment A Category], MATCH(contracts[[#This Row],[Attachment A Expenditure Subcategory]], Table2[Attachment A Subcategory],0)),"")</f>
        <v/>
      </c>
      <c r="X30" s="100" t="str">
        <f>IFERROR(INDEX(Table2[Treasury OIG Category], MATCH(contracts[[#This Row],[Attachment A Expenditure Subcategory]], Table2[Attachment A Subcategory],0)),"")</f>
        <v/>
      </c>
    </row>
    <row r="31" spans="2:24" x14ac:dyDescent="0.25">
      <c r="B31" s="21"/>
      <c r="C31" s="16"/>
      <c r="D31" s="16"/>
      <c r="E31" s="16"/>
      <c r="F31" s="16"/>
      <c r="G31" s="22"/>
      <c r="H31" s="31" t="s">
        <v>105</v>
      </c>
      <c r="I31" s="16"/>
      <c r="J31" s="66"/>
      <c r="K31" s="17"/>
      <c r="L31" s="49"/>
      <c r="M31" s="17"/>
      <c r="N31" s="17"/>
      <c r="O31" s="49"/>
      <c r="P31" s="49"/>
      <c r="Q31" s="154"/>
      <c r="R31" s="81">
        <f>contracts[[#This Row],[Total Contract Amount]]</f>
        <v>0</v>
      </c>
      <c r="S31" s="154"/>
      <c r="T31" s="81">
        <f>contracts[[#This Row],[Total Quarterly Obligation Amount]]</f>
        <v>0</v>
      </c>
      <c r="U31" s="154"/>
      <c r="V31" s="81">
        <f>contracts[[#This Row],[Total Quarterly Expenditure Amount]]</f>
        <v>0</v>
      </c>
      <c r="W31" s="99" t="str">
        <f>IFERROR(INDEX(Table2[Attachment A Category], MATCH(contracts[[#This Row],[Attachment A Expenditure Subcategory]], Table2[Attachment A Subcategory],0)),"")</f>
        <v/>
      </c>
      <c r="X31" s="100" t="str">
        <f>IFERROR(INDEX(Table2[Treasury OIG Category], MATCH(contracts[[#This Row],[Attachment A Expenditure Subcategory]], Table2[Attachment A Subcategory],0)),"")</f>
        <v/>
      </c>
    </row>
    <row r="32" spans="2:24" x14ac:dyDescent="0.25">
      <c r="B32" s="21"/>
      <c r="C32" s="16"/>
      <c r="D32" s="16"/>
      <c r="E32" s="16"/>
      <c r="F32" s="16"/>
      <c r="G32" s="22"/>
      <c r="H32" s="30" t="s">
        <v>106</v>
      </c>
      <c r="I32" s="16"/>
      <c r="J32" s="66"/>
      <c r="K32" s="17"/>
      <c r="L32" s="49"/>
      <c r="M32" s="17"/>
      <c r="N32" s="17"/>
      <c r="O32" s="49"/>
      <c r="P32" s="49"/>
      <c r="Q32" s="154"/>
      <c r="R32" s="81">
        <f>contracts[[#This Row],[Total Contract Amount]]</f>
        <v>0</v>
      </c>
      <c r="S32" s="154"/>
      <c r="T32" s="81">
        <f>contracts[[#This Row],[Total Quarterly Obligation Amount]]</f>
        <v>0</v>
      </c>
      <c r="U32" s="154"/>
      <c r="V32" s="81">
        <f>contracts[[#This Row],[Total Quarterly Expenditure Amount]]</f>
        <v>0</v>
      </c>
      <c r="W32" s="99" t="str">
        <f>IFERROR(INDEX(Table2[Attachment A Category], MATCH(contracts[[#This Row],[Attachment A Expenditure Subcategory]], Table2[Attachment A Subcategory],0)),"")</f>
        <v/>
      </c>
      <c r="X32" s="100" t="str">
        <f>IFERROR(INDEX(Table2[Treasury OIG Category], MATCH(contracts[[#This Row],[Attachment A Expenditure Subcategory]], Table2[Attachment A Subcategory],0)),"")</f>
        <v/>
      </c>
    </row>
    <row r="33" spans="2:24" x14ac:dyDescent="0.25">
      <c r="B33" s="21"/>
      <c r="C33" s="16"/>
      <c r="D33" s="16"/>
      <c r="E33" s="16"/>
      <c r="F33" s="16"/>
      <c r="G33" s="22"/>
      <c r="H33" s="31" t="s">
        <v>107</v>
      </c>
      <c r="I33" s="16"/>
      <c r="J33" s="66"/>
      <c r="K33" s="17"/>
      <c r="L33" s="49"/>
      <c r="M33" s="17"/>
      <c r="N33" s="17"/>
      <c r="O33" s="49"/>
      <c r="P33" s="49"/>
      <c r="Q33" s="154"/>
      <c r="R33" s="81">
        <f>contracts[[#This Row],[Total Contract Amount]]</f>
        <v>0</v>
      </c>
      <c r="S33" s="154"/>
      <c r="T33" s="81">
        <f>contracts[[#This Row],[Total Quarterly Obligation Amount]]</f>
        <v>0</v>
      </c>
      <c r="U33" s="154"/>
      <c r="V33" s="81">
        <f>contracts[[#This Row],[Total Quarterly Expenditure Amount]]</f>
        <v>0</v>
      </c>
      <c r="W33" s="99" t="str">
        <f>IFERROR(INDEX(Table2[Attachment A Category], MATCH(contracts[[#This Row],[Attachment A Expenditure Subcategory]], Table2[Attachment A Subcategory],0)),"")</f>
        <v/>
      </c>
      <c r="X33" s="100" t="str">
        <f>IFERROR(INDEX(Table2[Treasury OIG Category], MATCH(contracts[[#This Row],[Attachment A Expenditure Subcategory]], Table2[Attachment A Subcategory],0)),"")</f>
        <v/>
      </c>
    </row>
    <row r="34" spans="2:24" x14ac:dyDescent="0.25">
      <c r="B34" s="21"/>
      <c r="C34" s="16"/>
      <c r="D34" s="16"/>
      <c r="E34" s="16"/>
      <c r="F34" s="16"/>
      <c r="G34" s="22"/>
      <c r="H34" s="31" t="s">
        <v>108</v>
      </c>
      <c r="I34" s="16"/>
      <c r="J34" s="66"/>
      <c r="K34" s="17"/>
      <c r="L34" s="49"/>
      <c r="M34" s="17"/>
      <c r="N34" s="17"/>
      <c r="O34" s="49"/>
      <c r="P34" s="49"/>
      <c r="Q34" s="154"/>
      <c r="R34" s="81">
        <f>contracts[[#This Row],[Total Contract Amount]]</f>
        <v>0</v>
      </c>
      <c r="S34" s="154"/>
      <c r="T34" s="81">
        <f>contracts[[#This Row],[Total Quarterly Obligation Amount]]</f>
        <v>0</v>
      </c>
      <c r="U34" s="154"/>
      <c r="V34" s="81">
        <f>contracts[[#This Row],[Total Quarterly Expenditure Amount]]</f>
        <v>0</v>
      </c>
      <c r="W34" s="99" t="str">
        <f>IFERROR(INDEX(Table2[Attachment A Category], MATCH(contracts[[#This Row],[Attachment A Expenditure Subcategory]], Table2[Attachment A Subcategory],0)),"")</f>
        <v/>
      </c>
      <c r="X34" s="100" t="str">
        <f>IFERROR(INDEX(Table2[Treasury OIG Category], MATCH(contracts[[#This Row],[Attachment A Expenditure Subcategory]], Table2[Attachment A Subcategory],0)),"")</f>
        <v/>
      </c>
    </row>
    <row r="35" spans="2:24" x14ac:dyDescent="0.25">
      <c r="B35" s="21"/>
      <c r="C35" s="16"/>
      <c r="D35" s="16"/>
      <c r="E35" s="16"/>
      <c r="F35" s="16"/>
      <c r="G35" s="22"/>
      <c r="H35" s="30" t="s">
        <v>109</v>
      </c>
      <c r="I35" s="16"/>
      <c r="J35" s="66"/>
      <c r="K35" s="17"/>
      <c r="L35" s="49"/>
      <c r="M35" s="17"/>
      <c r="N35" s="17"/>
      <c r="O35" s="49"/>
      <c r="P35" s="49"/>
      <c r="Q35" s="154"/>
      <c r="R35" s="81">
        <f>contracts[[#This Row],[Total Contract Amount]]</f>
        <v>0</v>
      </c>
      <c r="S35" s="154"/>
      <c r="T35" s="81">
        <f>contracts[[#This Row],[Total Quarterly Obligation Amount]]</f>
        <v>0</v>
      </c>
      <c r="U35" s="154"/>
      <c r="V35" s="81">
        <f>contracts[[#This Row],[Total Quarterly Expenditure Amount]]</f>
        <v>0</v>
      </c>
      <c r="W35" s="99" t="str">
        <f>IFERROR(INDEX(Table2[Attachment A Category], MATCH(contracts[[#This Row],[Attachment A Expenditure Subcategory]], Table2[Attachment A Subcategory],0)),"")</f>
        <v/>
      </c>
      <c r="X35" s="100" t="str">
        <f>IFERROR(INDEX(Table2[Treasury OIG Category], MATCH(contracts[[#This Row],[Attachment A Expenditure Subcategory]], Table2[Attachment A Subcategory],0)),"")</f>
        <v/>
      </c>
    </row>
    <row r="36" spans="2:24" x14ac:dyDescent="0.25">
      <c r="B36" s="21"/>
      <c r="C36" s="16"/>
      <c r="D36" s="16"/>
      <c r="E36" s="16"/>
      <c r="F36" s="16"/>
      <c r="G36" s="22"/>
      <c r="H36" s="31" t="s">
        <v>110</v>
      </c>
      <c r="I36" s="16"/>
      <c r="J36" s="66"/>
      <c r="K36" s="17"/>
      <c r="L36" s="49"/>
      <c r="M36" s="17"/>
      <c r="N36" s="17"/>
      <c r="O36" s="49"/>
      <c r="P36" s="49"/>
      <c r="Q36" s="154"/>
      <c r="R36" s="81">
        <f>contracts[[#This Row],[Total Contract Amount]]</f>
        <v>0</v>
      </c>
      <c r="S36" s="154"/>
      <c r="T36" s="81">
        <f>contracts[[#This Row],[Total Quarterly Obligation Amount]]</f>
        <v>0</v>
      </c>
      <c r="U36" s="154"/>
      <c r="V36" s="81">
        <f>contracts[[#This Row],[Total Quarterly Expenditure Amount]]</f>
        <v>0</v>
      </c>
      <c r="W36" s="99" t="str">
        <f>IFERROR(INDEX(Table2[Attachment A Category], MATCH(contracts[[#This Row],[Attachment A Expenditure Subcategory]], Table2[Attachment A Subcategory],0)),"")</f>
        <v/>
      </c>
      <c r="X36" s="100" t="str">
        <f>IFERROR(INDEX(Table2[Treasury OIG Category], MATCH(contracts[[#This Row],[Attachment A Expenditure Subcategory]], Table2[Attachment A Subcategory],0)),"")</f>
        <v/>
      </c>
    </row>
    <row r="37" spans="2:24" x14ac:dyDescent="0.25">
      <c r="B37" s="21"/>
      <c r="C37" s="16"/>
      <c r="D37" s="16"/>
      <c r="E37" s="16"/>
      <c r="F37" s="16"/>
      <c r="G37" s="22"/>
      <c r="H37" s="31" t="s">
        <v>111</v>
      </c>
      <c r="I37" s="16"/>
      <c r="J37" s="66"/>
      <c r="K37" s="17"/>
      <c r="L37" s="49"/>
      <c r="M37" s="17"/>
      <c r="N37" s="17"/>
      <c r="O37" s="49"/>
      <c r="P37" s="49"/>
      <c r="Q37" s="154"/>
      <c r="R37" s="81">
        <f>contracts[[#This Row],[Total Contract Amount]]</f>
        <v>0</v>
      </c>
      <c r="S37" s="154"/>
      <c r="T37" s="81">
        <f>contracts[[#This Row],[Total Quarterly Obligation Amount]]</f>
        <v>0</v>
      </c>
      <c r="U37" s="154"/>
      <c r="V37" s="81">
        <f>contracts[[#This Row],[Total Quarterly Expenditure Amount]]</f>
        <v>0</v>
      </c>
      <c r="W37" s="99" t="str">
        <f>IFERROR(INDEX(Table2[Attachment A Category], MATCH(contracts[[#This Row],[Attachment A Expenditure Subcategory]], Table2[Attachment A Subcategory],0)),"")</f>
        <v/>
      </c>
      <c r="X37" s="100" t="str">
        <f>IFERROR(INDEX(Table2[Treasury OIG Category], MATCH(contracts[[#This Row],[Attachment A Expenditure Subcategory]], Table2[Attachment A Subcategory],0)),"")</f>
        <v/>
      </c>
    </row>
    <row r="38" spans="2:24" x14ac:dyDescent="0.25">
      <c r="B38" s="21"/>
      <c r="C38" s="16"/>
      <c r="D38" s="16"/>
      <c r="E38" s="16"/>
      <c r="F38" s="16"/>
      <c r="G38" s="22"/>
      <c r="H38" s="31" t="s">
        <v>112</v>
      </c>
      <c r="I38" s="16"/>
      <c r="J38" s="66"/>
      <c r="K38" s="17"/>
      <c r="L38" s="49"/>
      <c r="M38" s="17"/>
      <c r="N38" s="17"/>
      <c r="O38" s="49"/>
      <c r="P38" s="49"/>
      <c r="Q38" s="154"/>
      <c r="R38" s="81">
        <f>contracts[[#This Row],[Total Contract Amount]]</f>
        <v>0</v>
      </c>
      <c r="S38" s="154"/>
      <c r="T38" s="81">
        <f>contracts[[#This Row],[Total Quarterly Obligation Amount]]</f>
        <v>0</v>
      </c>
      <c r="U38" s="154"/>
      <c r="V38" s="81">
        <f>contracts[[#This Row],[Total Quarterly Expenditure Amount]]</f>
        <v>0</v>
      </c>
      <c r="W38" s="99" t="str">
        <f>IFERROR(INDEX(Table2[Attachment A Category], MATCH(contracts[[#This Row],[Attachment A Expenditure Subcategory]], Table2[Attachment A Subcategory],0)),"")</f>
        <v/>
      </c>
      <c r="X38" s="100" t="str">
        <f>IFERROR(INDEX(Table2[Treasury OIG Category], MATCH(contracts[[#This Row],[Attachment A Expenditure Subcategory]], Table2[Attachment A Subcategory],0)),"")</f>
        <v/>
      </c>
    </row>
    <row r="39" spans="2:24" x14ac:dyDescent="0.25">
      <c r="B39" s="21"/>
      <c r="C39" s="16"/>
      <c r="D39" s="16"/>
      <c r="E39" s="16"/>
      <c r="F39" s="16"/>
      <c r="G39" s="22"/>
      <c r="H39" s="31" t="s">
        <v>113</v>
      </c>
      <c r="I39" s="16"/>
      <c r="J39" s="66"/>
      <c r="K39" s="17"/>
      <c r="L39" s="49"/>
      <c r="M39" s="17"/>
      <c r="N39" s="17"/>
      <c r="O39" s="49"/>
      <c r="P39" s="49"/>
      <c r="Q39" s="154"/>
      <c r="R39" s="81">
        <f>contracts[[#This Row],[Total Contract Amount]]</f>
        <v>0</v>
      </c>
      <c r="S39" s="154"/>
      <c r="T39" s="81">
        <f>contracts[[#This Row],[Total Quarterly Obligation Amount]]</f>
        <v>0</v>
      </c>
      <c r="U39" s="154"/>
      <c r="V39" s="81">
        <f>contracts[[#This Row],[Total Quarterly Expenditure Amount]]</f>
        <v>0</v>
      </c>
      <c r="W39" s="99" t="str">
        <f>IFERROR(INDEX(Table2[Attachment A Category], MATCH(contracts[[#This Row],[Attachment A Expenditure Subcategory]], Table2[Attachment A Subcategory],0)),"")</f>
        <v/>
      </c>
      <c r="X39" s="100" t="str">
        <f>IFERROR(INDEX(Table2[Treasury OIG Category], MATCH(contracts[[#This Row],[Attachment A Expenditure Subcategory]], Table2[Attachment A Subcategory],0)),"")</f>
        <v/>
      </c>
    </row>
    <row r="40" spans="2:24" x14ac:dyDescent="0.25">
      <c r="B40" s="21"/>
      <c r="C40" s="16"/>
      <c r="D40" s="16"/>
      <c r="E40" s="16"/>
      <c r="F40" s="16"/>
      <c r="G40" s="22"/>
      <c r="H40" s="30" t="s">
        <v>114</v>
      </c>
      <c r="I40" s="16"/>
      <c r="J40" s="66"/>
      <c r="K40" s="17"/>
      <c r="L40" s="49"/>
      <c r="M40" s="17"/>
      <c r="N40" s="17"/>
      <c r="O40" s="49"/>
      <c r="P40" s="49"/>
      <c r="Q40" s="154"/>
      <c r="R40" s="81">
        <f>contracts[[#This Row],[Total Contract Amount]]</f>
        <v>0</v>
      </c>
      <c r="S40" s="154"/>
      <c r="T40" s="81">
        <f>contracts[[#This Row],[Total Quarterly Obligation Amount]]</f>
        <v>0</v>
      </c>
      <c r="U40" s="154"/>
      <c r="V40" s="81">
        <f>contracts[[#This Row],[Total Quarterly Expenditure Amount]]</f>
        <v>0</v>
      </c>
      <c r="W40" s="99" t="str">
        <f>IFERROR(INDEX(Table2[Attachment A Category], MATCH(contracts[[#This Row],[Attachment A Expenditure Subcategory]], Table2[Attachment A Subcategory],0)),"")</f>
        <v/>
      </c>
      <c r="X40" s="100" t="str">
        <f>IFERROR(INDEX(Table2[Treasury OIG Category], MATCH(contracts[[#This Row],[Attachment A Expenditure Subcategory]], Table2[Attachment A Subcategory],0)),"")</f>
        <v/>
      </c>
    </row>
    <row r="41" spans="2:24" x14ac:dyDescent="0.25">
      <c r="B41" s="21"/>
      <c r="C41" s="16"/>
      <c r="D41" s="16"/>
      <c r="E41" s="16"/>
      <c r="F41" s="16"/>
      <c r="G41" s="22"/>
      <c r="H41" s="31" t="s">
        <v>115</v>
      </c>
      <c r="I41" s="16"/>
      <c r="J41" s="66"/>
      <c r="K41" s="17"/>
      <c r="L41" s="49"/>
      <c r="M41" s="17"/>
      <c r="N41" s="17"/>
      <c r="O41" s="49"/>
      <c r="P41" s="49"/>
      <c r="Q41" s="154"/>
      <c r="R41" s="81">
        <f>contracts[[#This Row],[Total Contract Amount]]</f>
        <v>0</v>
      </c>
      <c r="S41" s="154"/>
      <c r="T41" s="81">
        <f>contracts[[#This Row],[Total Quarterly Obligation Amount]]</f>
        <v>0</v>
      </c>
      <c r="U41" s="154"/>
      <c r="V41" s="81">
        <f>contracts[[#This Row],[Total Quarterly Expenditure Amount]]</f>
        <v>0</v>
      </c>
      <c r="W41" s="99" t="str">
        <f>IFERROR(INDEX(Table2[Attachment A Category], MATCH(contracts[[#This Row],[Attachment A Expenditure Subcategory]], Table2[Attachment A Subcategory],0)),"")</f>
        <v/>
      </c>
      <c r="X41" s="100" t="str">
        <f>IFERROR(INDEX(Table2[Treasury OIG Category], MATCH(contracts[[#This Row],[Attachment A Expenditure Subcategory]], Table2[Attachment A Subcategory],0)),"")</f>
        <v/>
      </c>
    </row>
    <row r="42" spans="2:24" x14ac:dyDescent="0.25">
      <c r="B42" s="21"/>
      <c r="C42" s="16"/>
      <c r="D42" s="16"/>
      <c r="E42" s="16"/>
      <c r="F42" s="16"/>
      <c r="G42" s="22"/>
      <c r="H42" s="31" t="s">
        <v>116</v>
      </c>
      <c r="I42" s="16"/>
      <c r="J42" s="66"/>
      <c r="K42" s="17"/>
      <c r="L42" s="49"/>
      <c r="M42" s="17"/>
      <c r="N42" s="17"/>
      <c r="O42" s="49"/>
      <c r="P42" s="49"/>
      <c r="Q42" s="154"/>
      <c r="R42" s="81">
        <f>contracts[[#This Row],[Total Contract Amount]]</f>
        <v>0</v>
      </c>
      <c r="S42" s="154"/>
      <c r="T42" s="81">
        <f>contracts[[#This Row],[Total Quarterly Obligation Amount]]</f>
        <v>0</v>
      </c>
      <c r="U42" s="154"/>
      <c r="V42" s="81">
        <f>contracts[[#This Row],[Total Quarterly Expenditure Amount]]</f>
        <v>0</v>
      </c>
      <c r="W42" s="99" t="str">
        <f>IFERROR(INDEX(Table2[Attachment A Category], MATCH(contracts[[#This Row],[Attachment A Expenditure Subcategory]], Table2[Attachment A Subcategory],0)),"")</f>
        <v/>
      </c>
      <c r="X42" s="100" t="str">
        <f>IFERROR(INDEX(Table2[Treasury OIG Category], MATCH(contracts[[#This Row],[Attachment A Expenditure Subcategory]], Table2[Attachment A Subcategory],0)),"")</f>
        <v/>
      </c>
    </row>
    <row r="43" spans="2:24" x14ac:dyDescent="0.25">
      <c r="B43" s="21"/>
      <c r="C43" s="16"/>
      <c r="D43" s="16"/>
      <c r="E43" s="16"/>
      <c r="F43" s="16"/>
      <c r="G43" s="22"/>
      <c r="H43" s="30" t="s">
        <v>117</v>
      </c>
      <c r="I43" s="16"/>
      <c r="J43" s="66"/>
      <c r="K43" s="17"/>
      <c r="L43" s="49"/>
      <c r="M43" s="17"/>
      <c r="N43" s="17"/>
      <c r="O43" s="49"/>
      <c r="P43" s="49"/>
      <c r="Q43" s="154"/>
      <c r="R43" s="81">
        <f>contracts[[#This Row],[Total Contract Amount]]</f>
        <v>0</v>
      </c>
      <c r="S43" s="154"/>
      <c r="T43" s="81">
        <f>contracts[[#This Row],[Total Quarterly Obligation Amount]]</f>
        <v>0</v>
      </c>
      <c r="U43" s="154"/>
      <c r="V43" s="81">
        <f>contracts[[#This Row],[Total Quarterly Expenditure Amount]]</f>
        <v>0</v>
      </c>
      <c r="W43" s="99" t="str">
        <f>IFERROR(INDEX(Table2[Attachment A Category], MATCH(contracts[[#This Row],[Attachment A Expenditure Subcategory]], Table2[Attachment A Subcategory],0)),"")</f>
        <v/>
      </c>
      <c r="X43" s="100" t="str">
        <f>IFERROR(INDEX(Table2[Treasury OIG Category], MATCH(contracts[[#This Row],[Attachment A Expenditure Subcategory]], Table2[Attachment A Subcategory],0)),"")</f>
        <v/>
      </c>
    </row>
    <row r="44" spans="2:24" x14ac:dyDescent="0.25">
      <c r="B44" s="21"/>
      <c r="C44" s="16"/>
      <c r="D44" s="16"/>
      <c r="E44" s="16"/>
      <c r="F44" s="16"/>
      <c r="G44" s="22"/>
      <c r="H44" s="31" t="s">
        <v>118</v>
      </c>
      <c r="I44" s="16"/>
      <c r="J44" s="66"/>
      <c r="K44" s="17"/>
      <c r="L44" s="49"/>
      <c r="M44" s="17"/>
      <c r="N44" s="17"/>
      <c r="O44" s="49"/>
      <c r="P44" s="49"/>
      <c r="Q44" s="154"/>
      <c r="R44" s="81">
        <f>contracts[[#This Row],[Total Contract Amount]]</f>
        <v>0</v>
      </c>
      <c r="S44" s="154"/>
      <c r="T44" s="81">
        <f>contracts[[#This Row],[Total Quarterly Obligation Amount]]</f>
        <v>0</v>
      </c>
      <c r="U44" s="154"/>
      <c r="V44" s="81">
        <f>contracts[[#This Row],[Total Quarterly Expenditure Amount]]</f>
        <v>0</v>
      </c>
      <c r="W44" s="99" t="str">
        <f>IFERROR(INDEX(Table2[Attachment A Category], MATCH(contracts[[#This Row],[Attachment A Expenditure Subcategory]], Table2[Attachment A Subcategory],0)),"")</f>
        <v/>
      </c>
      <c r="X44" s="100" t="str">
        <f>IFERROR(INDEX(Table2[Treasury OIG Category], MATCH(contracts[[#This Row],[Attachment A Expenditure Subcategory]], Table2[Attachment A Subcategory],0)),"")</f>
        <v/>
      </c>
    </row>
    <row r="45" spans="2:24" x14ac:dyDescent="0.25">
      <c r="B45" s="21"/>
      <c r="C45" s="16"/>
      <c r="D45" s="16"/>
      <c r="E45" s="16"/>
      <c r="F45" s="16"/>
      <c r="G45" s="22"/>
      <c r="H45" s="31" t="s">
        <v>119</v>
      </c>
      <c r="I45" s="16"/>
      <c r="J45" s="66"/>
      <c r="K45" s="17"/>
      <c r="L45" s="49"/>
      <c r="M45" s="17"/>
      <c r="N45" s="17"/>
      <c r="O45" s="49"/>
      <c r="P45" s="49"/>
      <c r="Q45" s="154"/>
      <c r="R45" s="81">
        <f>contracts[[#This Row],[Total Contract Amount]]</f>
        <v>0</v>
      </c>
      <c r="S45" s="154"/>
      <c r="T45" s="81">
        <f>contracts[[#This Row],[Total Quarterly Obligation Amount]]</f>
        <v>0</v>
      </c>
      <c r="U45" s="154"/>
      <c r="V45" s="81">
        <f>contracts[[#This Row],[Total Quarterly Expenditure Amount]]</f>
        <v>0</v>
      </c>
      <c r="W45" s="99" t="str">
        <f>IFERROR(INDEX(Table2[Attachment A Category], MATCH(contracts[[#This Row],[Attachment A Expenditure Subcategory]], Table2[Attachment A Subcategory],0)),"")</f>
        <v/>
      </c>
      <c r="X45" s="100" t="str">
        <f>IFERROR(INDEX(Table2[Treasury OIG Category], MATCH(contracts[[#This Row],[Attachment A Expenditure Subcategory]], Table2[Attachment A Subcategory],0)),"")</f>
        <v/>
      </c>
    </row>
    <row r="46" spans="2:24" x14ac:dyDescent="0.25">
      <c r="B46" s="21"/>
      <c r="C46" s="16"/>
      <c r="D46" s="16"/>
      <c r="E46" s="16"/>
      <c r="F46" s="16"/>
      <c r="G46" s="22"/>
      <c r="H46" s="31" t="s">
        <v>120</v>
      </c>
      <c r="I46" s="16"/>
      <c r="J46" s="66"/>
      <c r="K46" s="17"/>
      <c r="L46" s="49"/>
      <c r="M46" s="17"/>
      <c r="N46" s="17"/>
      <c r="O46" s="49"/>
      <c r="P46" s="49"/>
      <c r="Q46" s="154"/>
      <c r="R46" s="81">
        <f>contracts[[#This Row],[Total Contract Amount]]</f>
        <v>0</v>
      </c>
      <c r="S46" s="154"/>
      <c r="T46" s="81">
        <f>contracts[[#This Row],[Total Quarterly Obligation Amount]]</f>
        <v>0</v>
      </c>
      <c r="U46" s="154"/>
      <c r="V46" s="81">
        <f>contracts[[#This Row],[Total Quarterly Expenditure Amount]]</f>
        <v>0</v>
      </c>
      <c r="W46" s="99" t="str">
        <f>IFERROR(INDEX(Table2[Attachment A Category], MATCH(contracts[[#This Row],[Attachment A Expenditure Subcategory]], Table2[Attachment A Subcategory],0)),"")</f>
        <v/>
      </c>
      <c r="X46" s="100" t="str">
        <f>IFERROR(INDEX(Table2[Treasury OIG Category], MATCH(contracts[[#This Row],[Attachment A Expenditure Subcategory]], Table2[Attachment A Subcategory],0)),"")</f>
        <v/>
      </c>
    </row>
    <row r="47" spans="2:24" x14ac:dyDescent="0.25">
      <c r="B47" s="21"/>
      <c r="C47" s="16"/>
      <c r="D47" s="16"/>
      <c r="E47" s="16"/>
      <c r="F47" s="16"/>
      <c r="G47" s="22"/>
      <c r="H47" s="31" t="s">
        <v>121</v>
      </c>
      <c r="I47" s="16"/>
      <c r="J47" s="66"/>
      <c r="K47" s="17"/>
      <c r="L47" s="49"/>
      <c r="M47" s="17"/>
      <c r="N47" s="17"/>
      <c r="O47" s="49"/>
      <c r="P47" s="49"/>
      <c r="Q47" s="154"/>
      <c r="R47" s="81">
        <f>contracts[[#This Row],[Total Contract Amount]]</f>
        <v>0</v>
      </c>
      <c r="S47" s="154"/>
      <c r="T47" s="81">
        <f>contracts[[#This Row],[Total Quarterly Obligation Amount]]</f>
        <v>0</v>
      </c>
      <c r="U47" s="154"/>
      <c r="V47" s="81">
        <f>contracts[[#This Row],[Total Quarterly Expenditure Amount]]</f>
        <v>0</v>
      </c>
      <c r="W47" s="99" t="str">
        <f>IFERROR(INDEX(Table2[Attachment A Category], MATCH(contracts[[#This Row],[Attachment A Expenditure Subcategory]], Table2[Attachment A Subcategory],0)),"")</f>
        <v/>
      </c>
      <c r="X47" s="100" t="str">
        <f>IFERROR(INDEX(Table2[Treasury OIG Category], MATCH(contracts[[#This Row],[Attachment A Expenditure Subcategory]], Table2[Attachment A Subcategory],0)),"")</f>
        <v/>
      </c>
    </row>
    <row r="48" spans="2:24" x14ac:dyDescent="0.25">
      <c r="B48" s="21"/>
      <c r="C48" s="16"/>
      <c r="D48" s="16"/>
      <c r="E48" s="16"/>
      <c r="F48" s="16"/>
      <c r="G48" s="22"/>
      <c r="H48" s="30" t="s">
        <v>122</v>
      </c>
      <c r="I48" s="16"/>
      <c r="J48" s="66"/>
      <c r="K48" s="17"/>
      <c r="L48" s="49"/>
      <c r="M48" s="17"/>
      <c r="N48" s="17"/>
      <c r="O48" s="49"/>
      <c r="P48" s="49"/>
      <c r="Q48" s="154"/>
      <c r="R48" s="81">
        <f>contracts[[#This Row],[Total Contract Amount]]</f>
        <v>0</v>
      </c>
      <c r="S48" s="154"/>
      <c r="T48" s="81">
        <f>contracts[[#This Row],[Total Quarterly Obligation Amount]]</f>
        <v>0</v>
      </c>
      <c r="U48" s="154"/>
      <c r="V48" s="81">
        <f>contracts[[#This Row],[Total Quarterly Expenditure Amount]]</f>
        <v>0</v>
      </c>
      <c r="W48" s="99" t="str">
        <f>IFERROR(INDEX(Table2[Attachment A Category], MATCH(contracts[[#This Row],[Attachment A Expenditure Subcategory]], Table2[Attachment A Subcategory],0)),"")</f>
        <v/>
      </c>
      <c r="X48" s="100" t="str">
        <f>IFERROR(INDEX(Table2[Treasury OIG Category], MATCH(contracts[[#This Row],[Attachment A Expenditure Subcategory]], Table2[Attachment A Subcategory],0)),"")</f>
        <v/>
      </c>
    </row>
    <row r="49" spans="2:24" x14ac:dyDescent="0.25">
      <c r="B49" s="21"/>
      <c r="C49" s="16"/>
      <c r="D49" s="16"/>
      <c r="E49" s="16"/>
      <c r="F49" s="16"/>
      <c r="G49" s="22"/>
      <c r="H49" s="31" t="s">
        <v>123</v>
      </c>
      <c r="I49" s="16"/>
      <c r="J49" s="66"/>
      <c r="K49" s="17"/>
      <c r="L49" s="49"/>
      <c r="M49" s="17"/>
      <c r="N49" s="17"/>
      <c r="O49" s="49"/>
      <c r="P49" s="49"/>
      <c r="Q49" s="154"/>
      <c r="R49" s="81">
        <f>contracts[[#This Row],[Total Contract Amount]]</f>
        <v>0</v>
      </c>
      <c r="S49" s="154"/>
      <c r="T49" s="81">
        <f>contracts[[#This Row],[Total Quarterly Obligation Amount]]</f>
        <v>0</v>
      </c>
      <c r="U49" s="154"/>
      <c r="V49" s="81">
        <f>contracts[[#This Row],[Total Quarterly Expenditure Amount]]</f>
        <v>0</v>
      </c>
      <c r="W49" s="99" t="str">
        <f>IFERROR(INDEX(Table2[Attachment A Category], MATCH(contracts[[#This Row],[Attachment A Expenditure Subcategory]], Table2[Attachment A Subcategory],0)),"")</f>
        <v/>
      </c>
      <c r="X49" s="100" t="str">
        <f>IFERROR(INDEX(Table2[Treasury OIG Category], MATCH(contracts[[#This Row],[Attachment A Expenditure Subcategory]], Table2[Attachment A Subcategory],0)),"")</f>
        <v/>
      </c>
    </row>
    <row r="50" spans="2:24" x14ac:dyDescent="0.25">
      <c r="B50" s="21"/>
      <c r="C50" s="16"/>
      <c r="D50" s="16"/>
      <c r="E50" s="16"/>
      <c r="F50" s="16"/>
      <c r="G50" s="22"/>
      <c r="H50" s="31" t="s">
        <v>124</v>
      </c>
      <c r="I50" s="16"/>
      <c r="J50" s="66"/>
      <c r="K50" s="17"/>
      <c r="L50" s="49"/>
      <c r="M50" s="17"/>
      <c r="N50" s="17"/>
      <c r="O50" s="49"/>
      <c r="P50" s="49"/>
      <c r="Q50" s="154"/>
      <c r="R50" s="81">
        <f>contracts[[#This Row],[Total Contract Amount]]</f>
        <v>0</v>
      </c>
      <c r="S50" s="154"/>
      <c r="T50" s="81">
        <f>contracts[[#This Row],[Total Quarterly Obligation Amount]]</f>
        <v>0</v>
      </c>
      <c r="U50" s="154"/>
      <c r="V50" s="81">
        <f>contracts[[#This Row],[Total Quarterly Expenditure Amount]]</f>
        <v>0</v>
      </c>
      <c r="W50" s="99" t="str">
        <f>IFERROR(INDEX(Table2[Attachment A Category], MATCH(contracts[[#This Row],[Attachment A Expenditure Subcategory]], Table2[Attachment A Subcategory],0)),"")</f>
        <v/>
      </c>
      <c r="X50" s="100" t="str">
        <f>IFERROR(INDEX(Table2[Treasury OIG Category], MATCH(contracts[[#This Row],[Attachment A Expenditure Subcategory]], Table2[Attachment A Subcategory],0)),"")</f>
        <v/>
      </c>
    </row>
    <row r="51" spans="2:24" x14ac:dyDescent="0.25">
      <c r="B51" s="21"/>
      <c r="C51" s="16"/>
      <c r="D51" s="16"/>
      <c r="E51" s="16"/>
      <c r="F51" s="16"/>
      <c r="G51" s="22"/>
      <c r="H51" s="30" t="s">
        <v>125</v>
      </c>
      <c r="I51" s="16"/>
      <c r="J51" s="66"/>
      <c r="K51" s="17"/>
      <c r="L51" s="49"/>
      <c r="M51" s="17"/>
      <c r="N51" s="17"/>
      <c r="O51" s="49"/>
      <c r="P51" s="49"/>
      <c r="Q51" s="154"/>
      <c r="R51" s="81">
        <f>contracts[[#This Row],[Total Contract Amount]]</f>
        <v>0</v>
      </c>
      <c r="S51" s="154"/>
      <c r="T51" s="81">
        <f>contracts[[#This Row],[Total Quarterly Obligation Amount]]</f>
        <v>0</v>
      </c>
      <c r="U51" s="154"/>
      <c r="V51" s="81">
        <f>contracts[[#This Row],[Total Quarterly Expenditure Amount]]</f>
        <v>0</v>
      </c>
      <c r="W51" s="99" t="str">
        <f>IFERROR(INDEX(Table2[Attachment A Category], MATCH(contracts[[#This Row],[Attachment A Expenditure Subcategory]], Table2[Attachment A Subcategory],0)),"")</f>
        <v/>
      </c>
      <c r="X51" s="100" t="str">
        <f>IFERROR(INDEX(Table2[Treasury OIG Category], MATCH(contracts[[#This Row],[Attachment A Expenditure Subcategory]], Table2[Attachment A Subcategory],0)),"")</f>
        <v/>
      </c>
    </row>
    <row r="52" spans="2:24" x14ac:dyDescent="0.25">
      <c r="B52" s="21"/>
      <c r="C52" s="16"/>
      <c r="D52" s="16"/>
      <c r="E52" s="16"/>
      <c r="F52" s="16"/>
      <c r="G52" s="22"/>
      <c r="H52" s="31" t="s">
        <v>126</v>
      </c>
      <c r="I52" s="16"/>
      <c r="J52" s="66"/>
      <c r="K52" s="17"/>
      <c r="L52" s="49"/>
      <c r="M52" s="17"/>
      <c r="N52" s="17"/>
      <c r="O52" s="49"/>
      <c r="P52" s="49"/>
      <c r="Q52" s="154"/>
      <c r="R52" s="81">
        <f>contracts[[#This Row],[Total Contract Amount]]</f>
        <v>0</v>
      </c>
      <c r="S52" s="154"/>
      <c r="T52" s="81">
        <f>contracts[[#This Row],[Total Quarterly Obligation Amount]]</f>
        <v>0</v>
      </c>
      <c r="U52" s="154"/>
      <c r="V52" s="81">
        <f>contracts[[#This Row],[Total Quarterly Expenditure Amount]]</f>
        <v>0</v>
      </c>
      <c r="W52" s="99" t="str">
        <f>IFERROR(INDEX(Table2[Attachment A Category], MATCH(contracts[[#This Row],[Attachment A Expenditure Subcategory]], Table2[Attachment A Subcategory],0)),"")</f>
        <v/>
      </c>
      <c r="X52" s="100" t="str">
        <f>IFERROR(INDEX(Table2[Treasury OIG Category], MATCH(contracts[[#This Row],[Attachment A Expenditure Subcategory]], Table2[Attachment A Subcategory],0)),"")</f>
        <v/>
      </c>
    </row>
    <row r="53" spans="2:24" x14ac:dyDescent="0.25">
      <c r="B53" s="21"/>
      <c r="C53" s="16"/>
      <c r="D53" s="16"/>
      <c r="E53" s="16"/>
      <c r="F53" s="16"/>
      <c r="G53" s="22"/>
      <c r="H53" s="31" t="s">
        <v>127</v>
      </c>
      <c r="I53" s="16"/>
      <c r="J53" s="66"/>
      <c r="K53" s="17"/>
      <c r="L53" s="49"/>
      <c r="M53" s="17"/>
      <c r="N53" s="17"/>
      <c r="O53" s="49"/>
      <c r="P53" s="49"/>
      <c r="Q53" s="154"/>
      <c r="R53" s="81">
        <f>contracts[[#This Row],[Total Contract Amount]]</f>
        <v>0</v>
      </c>
      <c r="S53" s="154"/>
      <c r="T53" s="81">
        <f>contracts[[#This Row],[Total Quarterly Obligation Amount]]</f>
        <v>0</v>
      </c>
      <c r="U53" s="154"/>
      <c r="V53" s="81">
        <f>contracts[[#This Row],[Total Quarterly Expenditure Amount]]</f>
        <v>0</v>
      </c>
      <c r="W53" s="99" t="str">
        <f>IFERROR(INDEX(Table2[Attachment A Category], MATCH(contracts[[#This Row],[Attachment A Expenditure Subcategory]], Table2[Attachment A Subcategory],0)),"")</f>
        <v/>
      </c>
      <c r="X53" s="100" t="str">
        <f>IFERROR(INDEX(Table2[Treasury OIG Category], MATCH(contracts[[#This Row],[Attachment A Expenditure Subcategory]], Table2[Attachment A Subcategory],0)),"")</f>
        <v/>
      </c>
    </row>
    <row r="54" spans="2:24" x14ac:dyDescent="0.25">
      <c r="B54" s="21"/>
      <c r="C54" s="16"/>
      <c r="D54" s="16"/>
      <c r="E54" s="16"/>
      <c r="F54" s="16"/>
      <c r="G54" s="22"/>
      <c r="H54" s="31" t="s">
        <v>128</v>
      </c>
      <c r="I54" s="16"/>
      <c r="J54" s="66"/>
      <c r="K54" s="17"/>
      <c r="L54" s="49"/>
      <c r="M54" s="17"/>
      <c r="N54" s="17"/>
      <c r="O54" s="49"/>
      <c r="P54" s="49"/>
      <c r="Q54" s="154"/>
      <c r="R54" s="81">
        <f>contracts[[#This Row],[Total Contract Amount]]</f>
        <v>0</v>
      </c>
      <c r="S54" s="154"/>
      <c r="T54" s="81">
        <f>contracts[[#This Row],[Total Quarterly Obligation Amount]]</f>
        <v>0</v>
      </c>
      <c r="U54" s="154"/>
      <c r="V54" s="81">
        <f>contracts[[#This Row],[Total Quarterly Expenditure Amount]]</f>
        <v>0</v>
      </c>
      <c r="W54" s="99" t="str">
        <f>IFERROR(INDEX(Table2[Attachment A Category], MATCH(contracts[[#This Row],[Attachment A Expenditure Subcategory]], Table2[Attachment A Subcategory],0)),"")</f>
        <v/>
      </c>
      <c r="X54" s="100" t="str">
        <f>IFERROR(INDEX(Table2[Treasury OIG Category], MATCH(contracts[[#This Row],[Attachment A Expenditure Subcategory]], Table2[Attachment A Subcategory],0)),"")</f>
        <v/>
      </c>
    </row>
    <row r="55" spans="2:24" x14ac:dyDescent="0.25">
      <c r="B55" s="21"/>
      <c r="C55" s="16"/>
      <c r="D55" s="16"/>
      <c r="E55" s="16"/>
      <c r="F55" s="16"/>
      <c r="G55" s="22"/>
      <c r="H55" s="31" t="s">
        <v>129</v>
      </c>
      <c r="I55" s="16"/>
      <c r="J55" s="66"/>
      <c r="K55" s="17"/>
      <c r="L55" s="49"/>
      <c r="M55" s="17"/>
      <c r="N55" s="17"/>
      <c r="O55" s="49"/>
      <c r="P55" s="49"/>
      <c r="Q55" s="154"/>
      <c r="R55" s="81">
        <f>contracts[[#This Row],[Total Contract Amount]]</f>
        <v>0</v>
      </c>
      <c r="S55" s="154"/>
      <c r="T55" s="81">
        <f>contracts[[#This Row],[Total Quarterly Obligation Amount]]</f>
        <v>0</v>
      </c>
      <c r="U55" s="154"/>
      <c r="V55" s="81">
        <f>contracts[[#This Row],[Total Quarterly Expenditure Amount]]</f>
        <v>0</v>
      </c>
      <c r="W55" s="99" t="str">
        <f>IFERROR(INDEX(Table2[Attachment A Category], MATCH(contracts[[#This Row],[Attachment A Expenditure Subcategory]], Table2[Attachment A Subcategory],0)),"")</f>
        <v/>
      </c>
      <c r="X55" s="100" t="str">
        <f>IFERROR(INDEX(Table2[Treasury OIG Category], MATCH(contracts[[#This Row],[Attachment A Expenditure Subcategory]], Table2[Attachment A Subcategory],0)),"")</f>
        <v/>
      </c>
    </row>
    <row r="56" spans="2:24" x14ac:dyDescent="0.25">
      <c r="B56" s="21"/>
      <c r="C56" s="16"/>
      <c r="D56" s="16"/>
      <c r="E56" s="16"/>
      <c r="F56" s="16"/>
      <c r="G56" s="22"/>
      <c r="H56" s="30" t="s">
        <v>130</v>
      </c>
      <c r="I56" s="16"/>
      <c r="J56" s="66"/>
      <c r="K56" s="17"/>
      <c r="L56" s="49"/>
      <c r="M56" s="17"/>
      <c r="N56" s="17"/>
      <c r="O56" s="49"/>
      <c r="P56" s="49"/>
      <c r="Q56" s="154"/>
      <c r="R56" s="81">
        <f>contracts[[#This Row],[Total Contract Amount]]</f>
        <v>0</v>
      </c>
      <c r="S56" s="154"/>
      <c r="T56" s="81">
        <f>contracts[[#This Row],[Total Quarterly Obligation Amount]]</f>
        <v>0</v>
      </c>
      <c r="U56" s="154"/>
      <c r="V56" s="81">
        <f>contracts[[#This Row],[Total Quarterly Expenditure Amount]]</f>
        <v>0</v>
      </c>
      <c r="W56" s="99" t="str">
        <f>IFERROR(INDEX(Table2[Attachment A Category], MATCH(contracts[[#This Row],[Attachment A Expenditure Subcategory]], Table2[Attachment A Subcategory],0)),"")</f>
        <v/>
      </c>
      <c r="X56" s="100" t="str">
        <f>IFERROR(INDEX(Table2[Treasury OIG Category], MATCH(contracts[[#This Row],[Attachment A Expenditure Subcategory]], Table2[Attachment A Subcategory],0)),"")</f>
        <v/>
      </c>
    </row>
    <row r="57" spans="2:24" x14ac:dyDescent="0.25">
      <c r="B57" s="21"/>
      <c r="C57" s="16"/>
      <c r="D57" s="16"/>
      <c r="E57" s="16"/>
      <c r="F57" s="16"/>
      <c r="G57" s="22"/>
      <c r="H57" s="31" t="s">
        <v>131</v>
      </c>
      <c r="I57" s="16"/>
      <c r="J57" s="66"/>
      <c r="K57" s="17"/>
      <c r="L57" s="49"/>
      <c r="M57" s="17"/>
      <c r="N57" s="17"/>
      <c r="O57" s="49"/>
      <c r="P57" s="49"/>
      <c r="Q57" s="154"/>
      <c r="R57" s="81">
        <f>contracts[[#This Row],[Total Contract Amount]]</f>
        <v>0</v>
      </c>
      <c r="S57" s="154"/>
      <c r="T57" s="81">
        <f>contracts[[#This Row],[Total Quarterly Obligation Amount]]</f>
        <v>0</v>
      </c>
      <c r="U57" s="154"/>
      <c r="V57" s="81">
        <f>contracts[[#This Row],[Total Quarterly Expenditure Amount]]</f>
        <v>0</v>
      </c>
      <c r="W57" s="99" t="str">
        <f>IFERROR(INDEX(Table2[Attachment A Category], MATCH(contracts[[#This Row],[Attachment A Expenditure Subcategory]], Table2[Attachment A Subcategory],0)),"")</f>
        <v/>
      </c>
      <c r="X57" s="100" t="str">
        <f>IFERROR(INDEX(Table2[Treasury OIG Category], MATCH(contracts[[#This Row],[Attachment A Expenditure Subcategory]], Table2[Attachment A Subcategory],0)),"")</f>
        <v/>
      </c>
    </row>
    <row r="58" spans="2:24" x14ac:dyDescent="0.25">
      <c r="B58" s="21"/>
      <c r="C58" s="16"/>
      <c r="D58" s="16"/>
      <c r="E58" s="16"/>
      <c r="F58" s="16"/>
      <c r="G58" s="22"/>
      <c r="H58" s="31" t="s">
        <v>132</v>
      </c>
      <c r="I58" s="16"/>
      <c r="J58" s="66"/>
      <c r="K58" s="17"/>
      <c r="L58" s="49"/>
      <c r="M58" s="17"/>
      <c r="N58" s="17"/>
      <c r="O58" s="49"/>
      <c r="P58" s="49"/>
      <c r="Q58" s="154"/>
      <c r="R58" s="81">
        <f>contracts[[#This Row],[Total Contract Amount]]</f>
        <v>0</v>
      </c>
      <c r="S58" s="154"/>
      <c r="T58" s="81">
        <f>contracts[[#This Row],[Total Quarterly Obligation Amount]]</f>
        <v>0</v>
      </c>
      <c r="U58" s="154"/>
      <c r="V58" s="81">
        <f>contracts[[#This Row],[Total Quarterly Expenditure Amount]]</f>
        <v>0</v>
      </c>
      <c r="W58" s="99" t="str">
        <f>IFERROR(INDEX(Table2[Attachment A Category], MATCH(contracts[[#This Row],[Attachment A Expenditure Subcategory]], Table2[Attachment A Subcategory],0)),"")</f>
        <v/>
      </c>
      <c r="X58" s="100" t="str">
        <f>IFERROR(INDEX(Table2[Treasury OIG Category], MATCH(contracts[[#This Row],[Attachment A Expenditure Subcategory]], Table2[Attachment A Subcategory],0)),"")</f>
        <v/>
      </c>
    </row>
    <row r="59" spans="2:24" x14ac:dyDescent="0.25">
      <c r="B59" s="21"/>
      <c r="C59" s="16"/>
      <c r="D59" s="16"/>
      <c r="E59" s="16"/>
      <c r="F59" s="16"/>
      <c r="G59" s="22"/>
      <c r="H59" s="30" t="s">
        <v>133</v>
      </c>
      <c r="I59" s="16"/>
      <c r="J59" s="66"/>
      <c r="K59" s="17"/>
      <c r="L59" s="49"/>
      <c r="M59" s="17"/>
      <c r="N59" s="17"/>
      <c r="O59" s="49"/>
      <c r="P59" s="49"/>
      <c r="Q59" s="154"/>
      <c r="R59" s="81">
        <f>contracts[[#This Row],[Total Contract Amount]]</f>
        <v>0</v>
      </c>
      <c r="S59" s="154"/>
      <c r="T59" s="81">
        <f>contracts[[#This Row],[Total Quarterly Obligation Amount]]</f>
        <v>0</v>
      </c>
      <c r="U59" s="154"/>
      <c r="V59" s="81">
        <f>contracts[[#This Row],[Total Quarterly Expenditure Amount]]</f>
        <v>0</v>
      </c>
      <c r="W59" s="99" t="str">
        <f>IFERROR(INDEX(Table2[Attachment A Category], MATCH(contracts[[#This Row],[Attachment A Expenditure Subcategory]], Table2[Attachment A Subcategory],0)),"")</f>
        <v/>
      </c>
      <c r="X59" s="100" t="str">
        <f>IFERROR(INDEX(Table2[Treasury OIG Category], MATCH(contracts[[#This Row],[Attachment A Expenditure Subcategory]], Table2[Attachment A Subcategory],0)),"")</f>
        <v/>
      </c>
    </row>
    <row r="60" spans="2:24" x14ac:dyDescent="0.25">
      <c r="B60" s="21"/>
      <c r="C60" s="16"/>
      <c r="D60" s="16"/>
      <c r="E60" s="16"/>
      <c r="F60" s="16"/>
      <c r="G60" s="22"/>
      <c r="H60" s="31" t="s">
        <v>134</v>
      </c>
      <c r="I60" s="16"/>
      <c r="J60" s="66"/>
      <c r="K60" s="17"/>
      <c r="L60" s="49"/>
      <c r="M60" s="17"/>
      <c r="N60" s="17"/>
      <c r="O60" s="49"/>
      <c r="P60" s="49"/>
      <c r="Q60" s="154"/>
      <c r="R60" s="81">
        <f>contracts[[#This Row],[Total Contract Amount]]</f>
        <v>0</v>
      </c>
      <c r="S60" s="154"/>
      <c r="T60" s="81">
        <f>contracts[[#This Row],[Total Quarterly Obligation Amount]]</f>
        <v>0</v>
      </c>
      <c r="U60" s="154"/>
      <c r="V60" s="81">
        <f>contracts[[#This Row],[Total Quarterly Expenditure Amount]]</f>
        <v>0</v>
      </c>
      <c r="W60" s="99" t="str">
        <f>IFERROR(INDEX(Table2[Attachment A Category], MATCH(contracts[[#This Row],[Attachment A Expenditure Subcategory]], Table2[Attachment A Subcategory],0)),"")</f>
        <v/>
      </c>
      <c r="X60" s="100" t="str">
        <f>IFERROR(INDEX(Table2[Treasury OIG Category], MATCH(contracts[[#This Row],[Attachment A Expenditure Subcategory]], Table2[Attachment A Subcategory],0)),"")</f>
        <v/>
      </c>
    </row>
    <row r="61" spans="2:24" x14ac:dyDescent="0.25">
      <c r="B61" s="67"/>
      <c r="C61" s="68"/>
      <c r="D61" s="68"/>
      <c r="E61" s="68"/>
      <c r="F61" s="68"/>
      <c r="G61" s="22"/>
      <c r="H61" s="31" t="s">
        <v>135</v>
      </c>
      <c r="I61" s="68"/>
      <c r="J61" s="66"/>
      <c r="K61" s="17"/>
      <c r="L61" s="72"/>
      <c r="M61" s="71"/>
      <c r="N61" s="17"/>
      <c r="O61" s="49"/>
      <c r="P61" s="49"/>
      <c r="Q61" s="155" t="s">
        <v>136</v>
      </c>
      <c r="R61" s="81" t="str">
        <f>contracts[[#This Row],[Total Contract Amount]]</f>
        <v/>
      </c>
      <c r="S61" s="155" t="s">
        <v>136</v>
      </c>
      <c r="T61" s="81" t="str">
        <f>contracts[[#This Row],[Total Quarterly Obligation Amount]]</f>
        <v/>
      </c>
      <c r="U61" s="155"/>
      <c r="V61" s="81">
        <f>contracts[[#This Row],[Total Quarterly Expenditure Amount]]</f>
        <v>0</v>
      </c>
      <c r="W61" s="99" t="str">
        <f>IFERROR(INDEX(Table2[Attachment A Category], MATCH(contracts[[#This Row],[Attachment A Expenditure Subcategory]], Table2[Attachment A Subcategory],0)),"")</f>
        <v/>
      </c>
      <c r="X61" s="100" t="str">
        <f>IFERROR(INDEX(Table2[Treasury OIG Category], MATCH(contracts[[#This Row],[Attachment A Expenditure Subcategory]], Table2[Attachment A Subcategory],0)),"")</f>
        <v/>
      </c>
    </row>
    <row r="62" spans="2:24" x14ac:dyDescent="0.25">
      <c r="B62" s="21"/>
      <c r="C62" s="16"/>
      <c r="D62" s="16"/>
      <c r="E62" s="16"/>
      <c r="F62" s="16"/>
      <c r="G62" s="22"/>
      <c r="H62" s="31" t="s">
        <v>137</v>
      </c>
      <c r="I62" s="16"/>
      <c r="J62" s="66"/>
      <c r="K62" s="17"/>
      <c r="L62" s="49"/>
      <c r="M62" s="17"/>
      <c r="N62" s="17"/>
      <c r="O62" s="49"/>
      <c r="P62" s="49"/>
      <c r="Q62" s="70"/>
      <c r="R62" s="81">
        <f>contracts[[#This Row],[Total Contract Amount]]</f>
        <v>0</v>
      </c>
      <c r="S62" s="70"/>
      <c r="T62" s="81">
        <f>contracts[[#This Row],[Total Quarterly Obligation Amount]]</f>
        <v>0</v>
      </c>
      <c r="U62" s="151"/>
      <c r="V62" s="132">
        <f>contracts[[#This Row],[Total Quarterly Expenditure Amount]]</f>
        <v>0</v>
      </c>
      <c r="W62" s="99" t="str">
        <f>IFERROR(INDEX(Table2[Attachment A Category], MATCH(contracts[[#This Row],[Attachment A Expenditure Subcategory]], Table2[Attachment A Subcategory],0)),"")</f>
        <v/>
      </c>
      <c r="X62" s="100" t="str">
        <f>IFERROR(INDEX(Table2[Treasury OIG Category], MATCH(contracts[[#This Row],[Attachment A Expenditure Subcategory]], Table2[Attachment A Subcategory],0)),"")</f>
        <v/>
      </c>
    </row>
    <row r="63" spans="2:24" x14ac:dyDescent="0.25">
      <c r="B63" s="21"/>
      <c r="C63" s="16"/>
      <c r="D63" s="16"/>
      <c r="E63" s="16"/>
      <c r="F63" s="16"/>
      <c r="G63" s="22"/>
      <c r="H63" s="31" t="s">
        <v>138</v>
      </c>
      <c r="I63" s="16"/>
      <c r="J63" s="66"/>
      <c r="K63" s="17"/>
      <c r="L63" s="49"/>
      <c r="M63" s="17"/>
      <c r="N63" s="17"/>
      <c r="O63" s="49"/>
      <c r="P63" s="49"/>
      <c r="Q63" s="70"/>
      <c r="R63" s="81">
        <f>contracts[[#This Row],[Total Contract Amount]]</f>
        <v>0</v>
      </c>
      <c r="S63" s="70"/>
      <c r="T63" s="81">
        <f>contracts[[#This Row],[Total Quarterly Obligation Amount]]</f>
        <v>0</v>
      </c>
      <c r="U63" s="151"/>
      <c r="V63" s="132">
        <f>contracts[[#This Row],[Total Quarterly Expenditure Amount]]</f>
        <v>0</v>
      </c>
      <c r="W63" s="99" t="str">
        <f>IFERROR(INDEX(Table2[Attachment A Category], MATCH(contracts[[#This Row],[Attachment A Expenditure Subcategory]], Table2[Attachment A Subcategory],0)),"")</f>
        <v/>
      </c>
      <c r="X63" s="100" t="str">
        <f>IFERROR(INDEX(Table2[Treasury OIG Category], MATCH(contracts[[#This Row],[Attachment A Expenditure Subcategory]], Table2[Attachment A Subcategory],0)),"")</f>
        <v/>
      </c>
    </row>
    <row r="64" spans="2:24" x14ac:dyDescent="0.25">
      <c r="B64" s="21"/>
      <c r="C64" s="16"/>
      <c r="D64" s="16"/>
      <c r="E64" s="16"/>
      <c r="F64" s="16"/>
      <c r="G64" s="22"/>
      <c r="H64" s="30" t="s">
        <v>139</v>
      </c>
      <c r="I64" s="16"/>
      <c r="J64" s="66"/>
      <c r="K64" s="17"/>
      <c r="L64" s="49"/>
      <c r="M64" s="17"/>
      <c r="N64" s="17"/>
      <c r="O64" s="49"/>
      <c r="P64" s="49"/>
      <c r="Q64" s="70"/>
      <c r="R64" s="81">
        <f>contracts[[#This Row],[Total Contract Amount]]</f>
        <v>0</v>
      </c>
      <c r="S64" s="70"/>
      <c r="T64" s="81">
        <f>contracts[[#This Row],[Total Quarterly Obligation Amount]]</f>
        <v>0</v>
      </c>
      <c r="U64" s="151"/>
      <c r="V64" s="132">
        <f>contracts[[#This Row],[Total Quarterly Expenditure Amount]]</f>
        <v>0</v>
      </c>
      <c r="W64" s="99" t="str">
        <f>IFERROR(INDEX(Table2[Attachment A Category], MATCH(contracts[[#This Row],[Attachment A Expenditure Subcategory]], Table2[Attachment A Subcategory],0)),"")</f>
        <v/>
      </c>
      <c r="X64" s="100" t="str">
        <f>IFERROR(INDEX(Table2[Treasury OIG Category], MATCH(contracts[[#This Row],[Attachment A Expenditure Subcategory]], Table2[Attachment A Subcategory],0)),"")</f>
        <v/>
      </c>
    </row>
    <row r="65" spans="2:24" x14ac:dyDescent="0.25">
      <c r="B65" s="21"/>
      <c r="C65" s="16"/>
      <c r="D65" s="16"/>
      <c r="E65" s="16"/>
      <c r="F65" s="16"/>
      <c r="G65" s="22"/>
      <c r="H65" s="31" t="s">
        <v>140</v>
      </c>
      <c r="I65" s="16"/>
      <c r="J65" s="66"/>
      <c r="K65" s="17"/>
      <c r="L65" s="49"/>
      <c r="M65" s="17"/>
      <c r="N65" s="17"/>
      <c r="O65" s="49"/>
      <c r="P65" s="49"/>
      <c r="Q65" s="70"/>
      <c r="R65" s="81">
        <f>contracts[[#This Row],[Total Contract Amount]]</f>
        <v>0</v>
      </c>
      <c r="S65" s="70"/>
      <c r="T65" s="81">
        <f>contracts[[#This Row],[Total Quarterly Obligation Amount]]</f>
        <v>0</v>
      </c>
      <c r="U65" s="151"/>
      <c r="V65" s="132">
        <f>contracts[[#This Row],[Total Quarterly Expenditure Amount]]</f>
        <v>0</v>
      </c>
      <c r="W65" s="99" t="str">
        <f>IFERROR(INDEX(Table2[Attachment A Category], MATCH(contracts[[#This Row],[Attachment A Expenditure Subcategory]], Table2[Attachment A Subcategory],0)),"")</f>
        <v/>
      </c>
      <c r="X65" s="100" t="str">
        <f>IFERROR(INDEX(Table2[Treasury OIG Category], MATCH(contracts[[#This Row],[Attachment A Expenditure Subcategory]], Table2[Attachment A Subcategory],0)),"")</f>
        <v/>
      </c>
    </row>
    <row r="66" spans="2:24" x14ac:dyDescent="0.25">
      <c r="B66" s="21"/>
      <c r="C66" s="16"/>
      <c r="D66" s="16"/>
      <c r="E66" s="16"/>
      <c r="F66" s="16"/>
      <c r="G66" s="22"/>
      <c r="H66" s="31" t="s">
        <v>141</v>
      </c>
      <c r="I66" s="16"/>
      <c r="J66" s="66"/>
      <c r="K66" s="17"/>
      <c r="L66" s="49"/>
      <c r="M66" s="17"/>
      <c r="N66" s="17"/>
      <c r="O66" s="49"/>
      <c r="P66" s="49"/>
      <c r="Q66" s="70"/>
      <c r="R66" s="81">
        <f>contracts[[#This Row],[Total Contract Amount]]</f>
        <v>0</v>
      </c>
      <c r="S66" s="70"/>
      <c r="T66" s="81">
        <f>contracts[[#This Row],[Total Quarterly Obligation Amount]]</f>
        <v>0</v>
      </c>
      <c r="U66" s="151"/>
      <c r="V66" s="132">
        <f>contracts[[#This Row],[Total Quarterly Expenditure Amount]]</f>
        <v>0</v>
      </c>
      <c r="W66" s="99" t="str">
        <f>IFERROR(INDEX(Table2[Attachment A Category], MATCH(contracts[[#This Row],[Attachment A Expenditure Subcategory]], Table2[Attachment A Subcategory],0)),"")</f>
        <v/>
      </c>
      <c r="X66" s="100" t="str">
        <f>IFERROR(INDEX(Table2[Treasury OIG Category], MATCH(contracts[[#This Row],[Attachment A Expenditure Subcategory]], Table2[Attachment A Subcategory],0)),"")</f>
        <v/>
      </c>
    </row>
    <row r="67" spans="2:24" x14ac:dyDescent="0.25">
      <c r="B67" s="21"/>
      <c r="C67" s="16"/>
      <c r="D67" s="16"/>
      <c r="E67" s="16"/>
      <c r="F67" s="16"/>
      <c r="G67" s="22"/>
      <c r="H67" s="30" t="s">
        <v>142</v>
      </c>
      <c r="I67" s="16"/>
      <c r="J67" s="66"/>
      <c r="K67" s="17"/>
      <c r="L67" s="49"/>
      <c r="M67" s="17"/>
      <c r="N67" s="17"/>
      <c r="O67" s="49"/>
      <c r="P67" s="49"/>
      <c r="Q67" s="70"/>
      <c r="R67" s="81">
        <f>contracts[[#This Row],[Total Contract Amount]]</f>
        <v>0</v>
      </c>
      <c r="S67" s="70"/>
      <c r="T67" s="81">
        <f>contracts[[#This Row],[Total Quarterly Obligation Amount]]</f>
        <v>0</v>
      </c>
      <c r="U67" s="151"/>
      <c r="V67" s="132">
        <f>contracts[[#This Row],[Total Quarterly Expenditure Amount]]</f>
        <v>0</v>
      </c>
      <c r="W67" s="99" t="str">
        <f>IFERROR(INDEX(Table2[Attachment A Category], MATCH(contracts[[#This Row],[Attachment A Expenditure Subcategory]], Table2[Attachment A Subcategory],0)),"")</f>
        <v/>
      </c>
      <c r="X67" s="100" t="str">
        <f>IFERROR(INDEX(Table2[Treasury OIG Category], MATCH(contracts[[#This Row],[Attachment A Expenditure Subcategory]], Table2[Attachment A Subcategory],0)),"")</f>
        <v/>
      </c>
    </row>
    <row r="68" spans="2:24" x14ac:dyDescent="0.25">
      <c r="B68" s="21"/>
      <c r="C68" s="16"/>
      <c r="D68" s="16"/>
      <c r="E68" s="16"/>
      <c r="F68" s="16"/>
      <c r="G68" s="22"/>
      <c r="H68" s="31" t="s">
        <v>143</v>
      </c>
      <c r="I68" s="16"/>
      <c r="J68" s="66"/>
      <c r="K68" s="17"/>
      <c r="L68" s="49"/>
      <c r="M68" s="17"/>
      <c r="N68" s="17"/>
      <c r="O68" s="49"/>
      <c r="P68" s="49"/>
      <c r="Q68" s="70"/>
      <c r="R68" s="81">
        <f>contracts[[#This Row],[Total Contract Amount]]</f>
        <v>0</v>
      </c>
      <c r="S68" s="70"/>
      <c r="T68" s="81">
        <f>contracts[[#This Row],[Total Quarterly Obligation Amount]]</f>
        <v>0</v>
      </c>
      <c r="U68" s="151"/>
      <c r="V68" s="132">
        <f>contracts[[#This Row],[Total Quarterly Expenditure Amount]]</f>
        <v>0</v>
      </c>
      <c r="W68" s="99" t="str">
        <f>IFERROR(INDEX(Table2[Attachment A Category], MATCH(contracts[[#This Row],[Attachment A Expenditure Subcategory]], Table2[Attachment A Subcategory],0)),"")</f>
        <v/>
      </c>
      <c r="X68" s="100" t="str">
        <f>IFERROR(INDEX(Table2[Treasury OIG Category], MATCH(contracts[[#This Row],[Attachment A Expenditure Subcategory]], Table2[Attachment A Subcategory],0)),"")</f>
        <v/>
      </c>
    </row>
    <row r="69" spans="2:24" x14ac:dyDescent="0.25">
      <c r="B69" s="21"/>
      <c r="C69" s="16"/>
      <c r="D69" s="16"/>
      <c r="E69" s="16"/>
      <c r="F69" s="16"/>
      <c r="G69" s="22"/>
      <c r="H69" s="31" t="s">
        <v>144</v>
      </c>
      <c r="I69" s="16"/>
      <c r="J69" s="66"/>
      <c r="K69" s="17"/>
      <c r="L69" s="49"/>
      <c r="M69" s="17"/>
      <c r="N69" s="17"/>
      <c r="O69" s="49"/>
      <c r="P69" s="49"/>
      <c r="Q69" s="70"/>
      <c r="R69" s="81">
        <f>contracts[[#This Row],[Total Contract Amount]]</f>
        <v>0</v>
      </c>
      <c r="S69" s="70"/>
      <c r="T69" s="81">
        <f>contracts[[#This Row],[Total Quarterly Obligation Amount]]</f>
        <v>0</v>
      </c>
      <c r="U69" s="151"/>
      <c r="V69" s="132">
        <f>contracts[[#This Row],[Total Quarterly Expenditure Amount]]</f>
        <v>0</v>
      </c>
      <c r="W69" s="99" t="str">
        <f>IFERROR(INDEX(Table2[Attachment A Category], MATCH(contracts[[#This Row],[Attachment A Expenditure Subcategory]], Table2[Attachment A Subcategory],0)),"")</f>
        <v/>
      </c>
      <c r="X69" s="100" t="str">
        <f>IFERROR(INDEX(Table2[Treasury OIG Category], MATCH(contracts[[#This Row],[Attachment A Expenditure Subcategory]], Table2[Attachment A Subcategory],0)),"")</f>
        <v/>
      </c>
    </row>
    <row r="70" spans="2:24" x14ac:dyDescent="0.25">
      <c r="B70" s="21"/>
      <c r="C70" s="16"/>
      <c r="D70" s="16"/>
      <c r="E70" s="16"/>
      <c r="F70" s="16"/>
      <c r="G70" s="22"/>
      <c r="H70" s="31" t="s">
        <v>145</v>
      </c>
      <c r="I70" s="16"/>
      <c r="J70" s="66"/>
      <c r="K70" s="17"/>
      <c r="L70" s="49"/>
      <c r="M70" s="17"/>
      <c r="N70" s="17"/>
      <c r="O70" s="49"/>
      <c r="P70" s="49"/>
      <c r="Q70" s="70"/>
      <c r="R70" s="81">
        <f>contracts[[#This Row],[Total Contract Amount]]</f>
        <v>0</v>
      </c>
      <c r="S70" s="70"/>
      <c r="T70" s="81">
        <f>contracts[[#This Row],[Total Quarterly Obligation Amount]]</f>
        <v>0</v>
      </c>
      <c r="U70" s="151"/>
      <c r="V70" s="132">
        <f>contracts[[#This Row],[Total Quarterly Expenditure Amount]]</f>
        <v>0</v>
      </c>
      <c r="W70" s="99" t="str">
        <f>IFERROR(INDEX(Table2[Attachment A Category], MATCH(contracts[[#This Row],[Attachment A Expenditure Subcategory]], Table2[Attachment A Subcategory],0)),"")</f>
        <v/>
      </c>
      <c r="X70" s="100" t="str">
        <f>IFERROR(INDEX(Table2[Treasury OIG Category], MATCH(contracts[[#This Row],[Attachment A Expenditure Subcategory]], Table2[Attachment A Subcategory],0)),"")</f>
        <v/>
      </c>
    </row>
    <row r="71" spans="2:24" x14ac:dyDescent="0.25">
      <c r="B71" s="21"/>
      <c r="C71" s="16"/>
      <c r="D71" s="16"/>
      <c r="E71" s="16"/>
      <c r="F71" s="16"/>
      <c r="G71" s="22"/>
      <c r="H71" s="31" t="s">
        <v>146</v>
      </c>
      <c r="I71" s="16"/>
      <c r="J71" s="66"/>
      <c r="K71" s="17"/>
      <c r="L71" s="49"/>
      <c r="M71" s="17"/>
      <c r="N71" s="17"/>
      <c r="O71" s="49"/>
      <c r="P71" s="49"/>
      <c r="Q71" s="70"/>
      <c r="R71" s="81">
        <f>contracts[[#This Row],[Total Contract Amount]]</f>
        <v>0</v>
      </c>
      <c r="S71" s="70"/>
      <c r="T71" s="81">
        <f>contracts[[#This Row],[Total Quarterly Obligation Amount]]</f>
        <v>0</v>
      </c>
      <c r="U71" s="151"/>
      <c r="V71" s="132">
        <f>contracts[[#This Row],[Total Quarterly Expenditure Amount]]</f>
        <v>0</v>
      </c>
      <c r="W71" s="99" t="str">
        <f>IFERROR(INDEX(Table2[Attachment A Category], MATCH(contracts[[#This Row],[Attachment A Expenditure Subcategory]], Table2[Attachment A Subcategory],0)),"")</f>
        <v/>
      </c>
      <c r="X71" s="100" t="str">
        <f>IFERROR(INDEX(Table2[Treasury OIG Category], MATCH(contracts[[#This Row],[Attachment A Expenditure Subcategory]], Table2[Attachment A Subcategory],0)),"")</f>
        <v/>
      </c>
    </row>
    <row r="72" spans="2:24" x14ac:dyDescent="0.25">
      <c r="B72" s="21"/>
      <c r="C72" s="16"/>
      <c r="D72" s="16"/>
      <c r="E72" s="16"/>
      <c r="F72" s="16"/>
      <c r="G72" s="22"/>
      <c r="H72" s="30" t="s">
        <v>147</v>
      </c>
      <c r="I72" s="16"/>
      <c r="J72" s="66"/>
      <c r="K72" s="17"/>
      <c r="L72" s="49"/>
      <c r="M72" s="17"/>
      <c r="N72" s="17"/>
      <c r="O72" s="49"/>
      <c r="P72" s="49"/>
      <c r="Q72" s="70"/>
      <c r="R72" s="81">
        <f>contracts[[#This Row],[Total Contract Amount]]</f>
        <v>0</v>
      </c>
      <c r="S72" s="70"/>
      <c r="T72" s="81">
        <f>contracts[[#This Row],[Total Quarterly Obligation Amount]]</f>
        <v>0</v>
      </c>
      <c r="U72" s="151"/>
      <c r="V72" s="132">
        <f>contracts[[#This Row],[Total Quarterly Expenditure Amount]]</f>
        <v>0</v>
      </c>
      <c r="W72" s="99" t="str">
        <f>IFERROR(INDEX(Table2[Attachment A Category], MATCH(contracts[[#This Row],[Attachment A Expenditure Subcategory]], Table2[Attachment A Subcategory],0)),"")</f>
        <v/>
      </c>
      <c r="X72" s="100" t="str">
        <f>IFERROR(INDEX(Table2[Treasury OIG Category], MATCH(contracts[[#This Row],[Attachment A Expenditure Subcategory]], Table2[Attachment A Subcategory],0)),"")</f>
        <v/>
      </c>
    </row>
    <row r="73" spans="2:24" x14ac:dyDescent="0.25">
      <c r="B73" s="21"/>
      <c r="C73" s="16"/>
      <c r="D73" s="16"/>
      <c r="E73" s="16"/>
      <c r="F73" s="16"/>
      <c r="G73" s="22"/>
      <c r="H73" s="31" t="s">
        <v>148</v>
      </c>
      <c r="I73" s="16"/>
      <c r="J73" s="66"/>
      <c r="K73" s="17"/>
      <c r="L73" s="49"/>
      <c r="M73" s="17"/>
      <c r="N73" s="17"/>
      <c r="O73" s="49"/>
      <c r="P73" s="49"/>
      <c r="Q73" s="70"/>
      <c r="R73" s="81">
        <f>contracts[[#This Row],[Total Contract Amount]]</f>
        <v>0</v>
      </c>
      <c r="S73" s="70"/>
      <c r="T73" s="81">
        <f>contracts[[#This Row],[Total Quarterly Obligation Amount]]</f>
        <v>0</v>
      </c>
      <c r="U73" s="151"/>
      <c r="V73" s="132">
        <f>contracts[[#This Row],[Total Quarterly Expenditure Amount]]</f>
        <v>0</v>
      </c>
      <c r="W73" s="99" t="str">
        <f>IFERROR(INDEX(Table2[Attachment A Category], MATCH(contracts[[#This Row],[Attachment A Expenditure Subcategory]], Table2[Attachment A Subcategory],0)),"")</f>
        <v/>
      </c>
      <c r="X73" s="100" t="str">
        <f>IFERROR(INDEX(Table2[Treasury OIG Category], MATCH(contracts[[#This Row],[Attachment A Expenditure Subcategory]], Table2[Attachment A Subcategory],0)),"")</f>
        <v/>
      </c>
    </row>
    <row r="74" spans="2:24" x14ac:dyDescent="0.25">
      <c r="B74" s="21"/>
      <c r="C74" s="16"/>
      <c r="D74" s="16"/>
      <c r="E74" s="16"/>
      <c r="F74" s="16"/>
      <c r="G74" s="22"/>
      <c r="H74" s="31" t="s">
        <v>149</v>
      </c>
      <c r="I74" s="16"/>
      <c r="J74" s="66"/>
      <c r="K74" s="17"/>
      <c r="L74" s="49"/>
      <c r="M74" s="17"/>
      <c r="N74" s="17"/>
      <c r="O74" s="49"/>
      <c r="P74" s="49"/>
      <c r="Q74" s="70"/>
      <c r="R74" s="81">
        <f>contracts[[#This Row],[Total Contract Amount]]</f>
        <v>0</v>
      </c>
      <c r="S74" s="70"/>
      <c r="T74" s="81">
        <f>contracts[[#This Row],[Total Quarterly Obligation Amount]]</f>
        <v>0</v>
      </c>
      <c r="U74" s="151"/>
      <c r="V74" s="132">
        <f>contracts[[#This Row],[Total Quarterly Expenditure Amount]]</f>
        <v>0</v>
      </c>
      <c r="W74" s="99" t="str">
        <f>IFERROR(INDEX(Table2[Attachment A Category], MATCH(contracts[[#This Row],[Attachment A Expenditure Subcategory]], Table2[Attachment A Subcategory],0)),"")</f>
        <v/>
      </c>
      <c r="X74" s="100" t="str">
        <f>IFERROR(INDEX(Table2[Treasury OIG Category], MATCH(contracts[[#This Row],[Attachment A Expenditure Subcategory]], Table2[Attachment A Subcategory],0)),"")</f>
        <v/>
      </c>
    </row>
    <row r="75" spans="2:24" x14ac:dyDescent="0.25">
      <c r="B75" s="21"/>
      <c r="C75" s="16"/>
      <c r="D75" s="16"/>
      <c r="E75" s="16"/>
      <c r="F75" s="16"/>
      <c r="G75" s="22"/>
      <c r="H75" s="30" t="s">
        <v>150</v>
      </c>
      <c r="I75" s="16"/>
      <c r="J75" s="66"/>
      <c r="K75" s="17"/>
      <c r="L75" s="49"/>
      <c r="M75" s="17"/>
      <c r="N75" s="17"/>
      <c r="O75" s="49"/>
      <c r="P75" s="49"/>
      <c r="Q75" s="70"/>
      <c r="R75" s="81">
        <f>contracts[[#This Row],[Total Contract Amount]]</f>
        <v>0</v>
      </c>
      <c r="S75" s="70"/>
      <c r="T75" s="81">
        <f>contracts[[#This Row],[Total Quarterly Obligation Amount]]</f>
        <v>0</v>
      </c>
      <c r="U75" s="151"/>
      <c r="V75" s="132">
        <f>contracts[[#This Row],[Total Quarterly Expenditure Amount]]</f>
        <v>0</v>
      </c>
      <c r="W75" s="99" t="str">
        <f>IFERROR(INDEX(Table2[Attachment A Category], MATCH(contracts[[#This Row],[Attachment A Expenditure Subcategory]], Table2[Attachment A Subcategory],0)),"")</f>
        <v/>
      </c>
      <c r="X75" s="100" t="str">
        <f>IFERROR(INDEX(Table2[Treasury OIG Category], MATCH(contracts[[#This Row],[Attachment A Expenditure Subcategory]], Table2[Attachment A Subcategory],0)),"")</f>
        <v/>
      </c>
    </row>
    <row r="76" spans="2:24" x14ac:dyDescent="0.25">
      <c r="B76" s="21"/>
      <c r="C76" s="16"/>
      <c r="D76" s="16"/>
      <c r="E76" s="16"/>
      <c r="F76" s="16"/>
      <c r="G76" s="22"/>
      <c r="H76" s="31" t="s">
        <v>151</v>
      </c>
      <c r="I76" s="16"/>
      <c r="J76" s="66"/>
      <c r="K76" s="17"/>
      <c r="L76" s="49"/>
      <c r="M76" s="17"/>
      <c r="N76" s="17"/>
      <c r="O76" s="49"/>
      <c r="P76" s="49"/>
      <c r="Q76" s="70"/>
      <c r="R76" s="81">
        <f>contracts[[#This Row],[Total Contract Amount]]</f>
        <v>0</v>
      </c>
      <c r="S76" s="70"/>
      <c r="T76" s="81">
        <f>contracts[[#This Row],[Total Quarterly Obligation Amount]]</f>
        <v>0</v>
      </c>
      <c r="U76" s="151"/>
      <c r="V76" s="132">
        <f>contracts[[#This Row],[Total Quarterly Expenditure Amount]]</f>
        <v>0</v>
      </c>
      <c r="W76" s="99" t="str">
        <f>IFERROR(INDEX(Table2[Attachment A Category], MATCH(contracts[[#This Row],[Attachment A Expenditure Subcategory]], Table2[Attachment A Subcategory],0)),"")</f>
        <v/>
      </c>
      <c r="X76" s="100" t="str">
        <f>IFERROR(INDEX(Table2[Treasury OIG Category], MATCH(contracts[[#This Row],[Attachment A Expenditure Subcategory]], Table2[Attachment A Subcategory],0)),"")</f>
        <v/>
      </c>
    </row>
    <row r="77" spans="2:24" x14ac:dyDescent="0.25">
      <c r="B77" s="21"/>
      <c r="C77" s="16"/>
      <c r="D77" s="16"/>
      <c r="E77" s="16"/>
      <c r="F77" s="16"/>
      <c r="G77" s="22"/>
      <c r="H77" s="31" t="s">
        <v>152</v>
      </c>
      <c r="I77" s="16"/>
      <c r="J77" s="66"/>
      <c r="K77" s="17"/>
      <c r="L77" s="49"/>
      <c r="M77" s="17"/>
      <c r="N77" s="17"/>
      <c r="O77" s="49"/>
      <c r="P77" s="49"/>
      <c r="Q77" s="70"/>
      <c r="R77" s="81">
        <f>contracts[[#This Row],[Total Contract Amount]]</f>
        <v>0</v>
      </c>
      <c r="S77" s="70"/>
      <c r="T77" s="81">
        <f>contracts[[#This Row],[Total Quarterly Obligation Amount]]</f>
        <v>0</v>
      </c>
      <c r="U77" s="151"/>
      <c r="V77" s="132">
        <f>contracts[[#This Row],[Total Quarterly Expenditure Amount]]</f>
        <v>0</v>
      </c>
      <c r="W77" s="99" t="str">
        <f>IFERROR(INDEX(Table2[Attachment A Category], MATCH(contracts[[#This Row],[Attachment A Expenditure Subcategory]], Table2[Attachment A Subcategory],0)),"")</f>
        <v/>
      </c>
      <c r="X77" s="100" t="str">
        <f>IFERROR(INDEX(Table2[Treasury OIG Category], MATCH(contracts[[#This Row],[Attachment A Expenditure Subcategory]], Table2[Attachment A Subcategory],0)),"")</f>
        <v/>
      </c>
    </row>
    <row r="78" spans="2:24" x14ac:dyDescent="0.25">
      <c r="B78" s="21"/>
      <c r="C78" s="16"/>
      <c r="D78" s="16"/>
      <c r="E78" s="16"/>
      <c r="F78" s="16"/>
      <c r="G78" s="22"/>
      <c r="H78" s="31" t="s">
        <v>153</v>
      </c>
      <c r="I78" s="16"/>
      <c r="J78" s="66"/>
      <c r="K78" s="17"/>
      <c r="L78" s="49"/>
      <c r="M78" s="17"/>
      <c r="N78" s="17"/>
      <c r="O78" s="49"/>
      <c r="P78" s="49"/>
      <c r="Q78" s="70"/>
      <c r="R78" s="81">
        <f>contracts[[#This Row],[Total Contract Amount]]</f>
        <v>0</v>
      </c>
      <c r="S78" s="70"/>
      <c r="T78" s="81">
        <f>contracts[[#This Row],[Total Quarterly Obligation Amount]]</f>
        <v>0</v>
      </c>
      <c r="U78" s="151"/>
      <c r="V78" s="132">
        <f>contracts[[#This Row],[Total Quarterly Expenditure Amount]]</f>
        <v>0</v>
      </c>
      <c r="W78" s="99" t="str">
        <f>IFERROR(INDEX(Table2[Attachment A Category], MATCH(contracts[[#This Row],[Attachment A Expenditure Subcategory]], Table2[Attachment A Subcategory],0)),"")</f>
        <v/>
      </c>
      <c r="X78" s="100" t="str">
        <f>IFERROR(INDEX(Table2[Treasury OIG Category], MATCH(contracts[[#This Row],[Attachment A Expenditure Subcategory]], Table2[Attachment A Subcategory],0)),"")</f>
        <v/>
      </c>
    </row>
    <row r="79" spans="2:24" x14ac:dyDescent="0.25">
      <c r="B79" s="21"/>
      <c r="C79" s="16"/>
      <c r="D79" s="16"/>
      <c r="E79" s="16"/>
      <c r="F79" s="16"/>
      <c r="G79" s="22"/>
      <c r="H79" s="31" t="s">
        <v>154</v>
      </c>
      <c r="I79" s="16"/>
      <c r="J79" s="66"/>
      <c r="K79" s="17"/>
      <c r="L79" s="49"/>
      <c r="M79" s="17"/>
      <c r="N79" s="17"/>
      <c r="O79" s="49"/>
      <c r="P79" s="49"/>
      <c r="Q79" s="70"/>
      <c r="R79" s="81">
        <f>contracts[[#This Row],[Total Contract Amount]]</f>
        <v>0</v>
      </c>
      <c r="S79" s="70"/>
      <c r="T79" s="81">
        <f>contracts[[#This Row],[Total Quarterly Obligation Amount]]</f>
        <v>0</v>
      </c>
      <c r="U79" s="151"/>
      <c r="V79" s="132">
        <f>contracts[[#This Row],[Total Quarterly Expenditure Amount]]</f>
        <v>0</v>
      </c>
      <c r="W79" s="99" t="str">
        <f>IFERROR(INDEX(Table2[Attachment A Category], MATCH(contracts[[#This Row],[Attachment A Expenditure Subcategory]], Table2[Attachment A Subcategory],0)),"")</f>
        <v/>
      </c>
      <c r="X79" s="100" t="str">
        <f>IFERROR(INDEX(Table2[Treasury OIG Category], MATCH(contracts[[#This Row],[Attachment A Expenditure Subcategory]], Table2[Attachment A Subcategory],0)),"")</f>
        <v/>
      </c>
    </row>
    <row r="80" spans="2:24" x14ac:dyDescent="0.25">
      <c r="B80" s="21"/>
      <c r="C80" s="16"/>
      <c r="D80" s="16"/>
      <c r="E80" s="16"/>
      <c r="F80" s="16"/>
      <c r="G80" s="22"/>
      <c r="H80" s="30" t="s">
        <v>155</v>
      </c>
      <c r="I80" s="16"/>
      <c r="J80" s="66"/>
      <c r="K80" s="17"/>
      <c r="L80" s="49"/>
      <c r="M80" s="17"/>
      <c r="N80" s="17"/>
      <c r="O80" s="49"/>
      <c r="P80" s="49"/>
      <c r="Q80" s="70"/>
      <c r="R80" s="81">
        <f>contracts[[#This Row],[Total Contract Amount]]</f>
        <v>0</v>
      </c>
      <c r="S80" s="70"/>
      <c r="T80" s="81">
        <f>contracts[[#This Row],[Total Quarterly Obligation Amount]]</f>
        <v>0</v>
      </c>
      <c r="U80" s="151"/>
      <c r="V80" s="132">
        <f>contracts[[#This Row],[Total Quarterly Expenditure Amount]]</f>
        <v>0</v>
      </c>
      <c r="W80" s="99" t="str">
        <f>IFERROR(INDEX(Table2[Attachment A Category], MATCH(contracts[[#This Row],[Attachment A Expenditure Subcategory]], Table2[Attachment A Subcategory],0)),"")</f>
        <v/>
      </c>
      <c r="X80" s="100" t="str">
        <f>IFERROR(INDEX(Table2[Treasury OIG Category], MATCH(contracts[[#This Row],[Attachment A Expenditure Subcategory]], Table2[Attachment A Subcategory],0)),"")</f>
        <v/>
      </c>
    </row>
    <row r="81" spans="2:24" x14ac:dyDescent="0.25">
      <c r="B81" s="21"/>
      <c r="C81" s="16"/>
      <c r="D81" s="16"/>
      <c r="E81" s="16"/>
      <c r="F81" s="16"/>
      <c r="G81" s="22"/>
      <c r="H81" s="31" t="s">
        <v>156</v>
      </c>
      <c r="I81" s="16"/>
      <c r="J81" s="66"/>
      <c r="K81" s="17"/>
      <c r="L81" s="49"/>
      <c r="M81" s="17"/>
      <c r="N81" s="17"/>
      <c r="O81" s="49"/>
      <c r="P81" s="49"/>
      <c r="Q81" s="70"/>
      <c r="R81" s="81">
        <f>contracts[[#This Row],[Total Contract Amount]]</f>
        <v>0</v>
      </c>
      <c r="S81" s="70"/>
      <c r="T81" s="81">
        <f>contracts[[#This Row],[Total Quarterly Obligation Amount]]</f>
        <v>0</v>
      </c>
      <c r="U81" s="151"/>
      <c r="V81" s="132">
        <f>contracts[[#This Row],[Total Quarterly Expenditure Amount]]</f>
        <v>0</v>
      </c>
      <c r="W81" s="99" t="str">
        <f>IFERROR(INDEX(Table2[Attachment A Category], MATCH(contracts[[#This Row],[Attachment A Expenditure Subcategory]], Table2[Attachment A Subcategory],0)),"")</f>
        <v/>
      </c>
      <c r="X81" s="100" t="str">
        <f>IFERROR(INDEX(Table2[Treasury OIG Category], MATCH(contracts[[#This Row],[Attachment A Expenditure Subcategory]], Table2[Attachment A Subcategory],0)),"")</f>
        <v/>
      </c>
    </row>
    <row r="82" spans="2:24" x14ac:dyDescent="0.25">
      <c r="B82" s="21"/>
      <c r="C82" s="16"/>
      <c r="D82" s="16"/>
      <c r="E82" s="16"/>
      <c r="F82" s="16"/>
      <c r="G82" s="22"/>
      <c r="H82" s="31" t="s">
        <v>157</v>
      </c>
      <c r="I82" s="16"/>
      <c r="J82" s="66"/>
      <c r="K82" s="17"/>
      <c r="L82" s="49"/>
      <c r="M82" s="17"/>
      <c r="N82" s="17"/>
      <c r="O82" s="49"/>
      <c r="P82" s="49"/>
      <c r="Q82" s="70"/>
      <c r="R82" s="81">
        <f>contracts[[#This Row],[Total Contract Amount]]</f>
        <v>0</v>
      </c>
      <c r="S82" s="70"/>
      <c r="T82" s="81">
        <f>contracts[[#This Row],[Total Quarterly Obligation Amount]]</f>
        <v>0</v>
      </c>
      <c r="U82" s="151"/>
      <c r="V82" s="132">
        <f>contracts[[#This Row],[Total Quarterly Expenditure Amount]]</f>
        <v>0</v>
      </c>
      <c r="W82" s="99" t="str">
        <f>IFERROR(INDEX(Table2[Attachment A Category], MATCH(contracts[[#This Row],[Attachment A Expenditure Subcategory]], Table2[Attachment A Subcategory],0)),"")</f>
        <v/>
      </c>
      <c r="X82" s="100" t="str">
        <f>IFERROR(INDEX(Table2[Treasury OIG Category], MATCH(contracts[[#This Row],[Attachment A Expenditure Subcategory]], Table2[Attachment A Subcategory],0)),"")</f>
        <v/>
      </c>
    </row>
    <row r="83" spans="2:24" x14ac:dyDescent="0.25">
      <c r="B83" s="21"/>
      <c r="C83" s="16"/>
      <c r="D83" s="16"/>
      <c r="E83" s="16"/>
      <c r="F83" s="16"/>
      <c r="G83" s="22"/>
      <c r="H83" s="30" t="s">
        <v>158</v>
      </c>
      <c r="I83" s="16"/>
      <c r="J83" s="66"/>
      <c r="K83" s="17"/>
      <c r="L83" s="49"/>
      <c r="M83" s="17"/>
      <c r="N83" s="17"/>
      <c r="O83" s="49"/>
      <c r="P83" s="49"/>
      <c r="Q83" s="70"/>
      <c r="R83" s="81">
        <f>contracts[[#This Row],[Total Contract Amount]]</f>
        <v>0</v>
      </c>
      <c r="S83" s="70"/>
      <c r="T83" s="81">
        <f>contracts[[#This Row],[Total Quarterly Obligation Amount]]</f>
        <v>0</v>
      </c>
      <c r="U83" s="151"/>
      <c r="V83" s="132">
        <f>contracts[[#This Row],[Total Quarterly Expenditure Amount]]</f>
        <v>0</v>
      </c>
      <c r="W83" s="99" t="str">
        <f>IFERROR(INDEX(Table2[Attachment A Category], MATCH(contracts[[#This Row],[Attachment A Expenditure Subcategory]], Table2[Attachment A Subcategory],0)),"")</f>
        <v/>
      </c>
      <c r="X83" s="100" t="str">
        <f>IFERROR(INDEX(Table2[Treasury OIG Category], MATCH(contracts[[#This Row],[Attachment A Expenditure Subcategory]], Table2[Attachment A Subcategory],0)),"")</f>
        <v/>
      </c>
    </row>
    <row r="84" spans="2:24" x14ac:dyDescent="0.25">
      <c r="B84" s="21"/>
      <c r="C84" s="16"/>
      <c r="D84" s="16"/>
      <c r="E84" s="16"/>
      <c r="F84" s="16"/>
      <c r="G84" s="22"/>
      <c r="H84" s="31" t="s">
        <v>159</v>
      </c>
      <c r="I84" s="16"/>
      <c r="J84" s="66"/>
      <c r="K84" s="17"/>
      <c r="L84" s="49"/>
      <c r="M84" s="17"/>
      <c r="N84" s="17"/>
      <c r="O84" s="49"/>
      <c r="P84" s="49"/>
      <c r="Q84" s="70"/>
      <c r="R84" s="81">
        <f>contracts[[#This Row],[Total Contract Amount]]</f>
        <v>0</v>
      </c>
      <c r="S84" s="70"/>
      <c r="T84" s="81">
        <f>contracts[[#This Row],[Total Quarterly Obligation Amount]]</f>
        <v>0</v>
      </c>
      <c r="U84" s="151"/>
      <c r="V84" s="132">
        <f>contracts[[#This Row],[Total Quarterly Expenditure Amount]]</f>
        <v>0</v>
      </c>
      <c r="W84" s="99" t="str">
        <f>IFERROR(INDEX(Table2[Attachment A Category], MATCH(contracts[[#This Row],[Attachment A Expenditure Subcategory]], Table2[Attachment A Subcategory],0)),"")</f>
        <v/>
      </c>
      <c r="X84" s="100" t="str">
        <f>IFERROR(INDEX(Table2[Treasury OIG Category], MATCH(contracts[[#This Row],[Attachment A Expenditure Subcategory]], Table2[Attachment A Subcategory],0)),"")</f>
        <v/>
      </c>
    </row>
    <row r="85" spans="2:24" x14ac:dyDescent="0.25">
      <c r="B85" s="21"/>
      <c r="C85" s="16"/>
      <c r="D85" s="16"/>
      <c r="E85" s="16"/>
      <c r="F85" s="16"/>
      <c r="G85" s="22"/>
      <c r="H85" s="31" t="s">
        <v>160</v>
      </c>
      <c r="I85" s="16"/>
      <c r="J85" s="66"/>
      <c r="K85" s="17"/>
      <c r="L85" s="49"/>
      <c r="M85" s="17"/>
      <c r="N85" s="17"/>
      <c r="O85" s="49"/>
      <c r="P85" s="49"/>
      <c r="Q85" s="70"/>
      <c r="R85" s="81">
        <f>contracts[[#This Row],[Total Contract Amount]]</f>
        <v>0</v>
      </c>
      <c r="S85" s="70"/>
      <c r="T85" s="81">
        <f>contracts[[#This Row],[Total Quarterly Obligation Amount]]</f>
        <v>0</v>
      </c>
      <c r="U85" s="151"/>
      <c r="V85" s="132">
        <f>contracts[[#This Row],[Total Quarterly Expenditure Amount]]</f>
        <v>0</v>
      </c>
      <c r="W85" s="99" t="str">
        <f>IFERROR(INDEX(Table2[Attachment A Category], MATCH(contracts[[#This Row],[Attachment A Expenditure Subcategory]], Table2[Attachment A Subcategory],0)),"")</f>
        <v/>
      </c>
      <c r="X85" s="100" t="str">
        <f>IFERROR(INDEX(Table2[Treasury OIG Category], MATCH(contracts[[#This Row],[Attachment A Expenditure Subcategory]], Table2[Attachment A Subcategory],0)),"")</f>
        <v/>
      </c>
    </row>
    <row r="86" spans="2:24" x14ac:dyDescent="0.25">
      <c r="B86" s="21"/>
      <c r="C86" s="16"/>
      <c r="D86" s="16"/>
      <c r="E86" s="16"/>
      <c r="F86" s="16"/>
      <c r="G86" s="22"/>
      <c r="H86" s="31" t="s">
        <v>161</v>
      </c>
      <c r="I86" s="16"/>
      <c r="J86" s="66"/>
      <c r="K86" s="17"/>
      <c r="L86" s="49"/>
      <c r="M86" s="17"/>
      <c r="N86" s="17"/>
      <c r="O86" s="49"/>
      <c r="P86" s="49"/>
      <c r="Q86" s="70"/>
      <c r="R86" s="81">
        <f>contracts[[#This Row],[Total Contract Amount]]</f>
        <v>0</v>
      </c>
      <c r="S86" s="70"/>
      <c r="T86" s="81">
        <f>contracts[[#This Row],[Total Quarterly Obligation Amount]]</f>
        <v>0</v>
      </c>
      <c r="U86" s="151"/>
      <c r="V86" s="132">
        <f>contracts[[#This Row],[Total Quarterly Expenditure Amount]]</f>
        <v>0</v>
      </c>
      <c r="W86" s="99" t="str">
        <f>IFERROR(INDEX(Table2[Attachment A Category], MATCH(contracts[[#This Row],[Attachment A Expenditure Subcategory]], Table2[Attachment A Subcategory],0)),"")</f>
        <v/>
      </c>
      <c r="X86" s="100" t="str">
        <f>IFERROR(INDEX(Table2[Treasury OIG Category], MATCH(contracts[[#This Row],[Attachment A Expenditure Subcategory]], Table2[Attachment A Subcategory],0)),"")</f>
        <v/>
      </c>
    </row>
    <row r="87" spans="2:24" x14ac:dyDescent="0.25">
      <c r="B87" s="21"/>
      <c r="C87" s="16"/>
      <c r="D87" s="16"/>
      <c r="E87" s="16"/>
      <c r="F87" s="16"/>
      <c r="G87" s="22"/>
      <c r="H87" s="31" t="s">
        <v>162</v>
      </c>
      <c r="I87" s="16"/>
      <c r="J87" s="66"/>
      <c r="K87" s="17"/>
      <c r="L87" s="49"/>
      <c r="M87" s="17"/>
      <c r="N87" s="17"/>
      <c r="O87" s="49"/>
      <c r="P87" s="49"/>
      <c r="Q87" s="70"/>
      <c r="R87" s="81">
        <f>contracts[[#This Row],[Total Contract Amount]]</f>
        <v>0</v>
      </c>
      <c r="S87" s="70"/>
      <c r="T87" s="81">
        <f>contracts[[#This Row],[Total Quarterly Obligation Amount]]</f>
        <v>0</v>
      </c>
      <c r="U87" s="151"/>
      <c r="V87" s="132">
        <f>contracts[[#This Row],[Total Quarterly Expenditure Amount]]</f>
        <v>0</v>
      </c>
      <c r="W87" s="99" t="str">
        <f>IFERROR(INDEX(Table2[Attachment A Category], MATCH(contracts[[#This Row],[Attachment A Expenditure Subcategory]], Table2[Attachment A Subcategory],0)),"")</f>
        <v/>
      </c>
      <c r="X87" s="100" t="str">
        <f>IFERROR(INDEX(Table2[Treasury OIG Category], MATCH(contracts[[#This Row],[Attachment A Expenditure Subcategory]], Table2[Attachment A Subcategory],0)),"")</f>
        <v/>
      </c>
    </row>
    <row r="88" spans="2:24" x14ac:dyDescent="0.25">
      <c r="B88" s="21"/>
      <c r="C88" s="16"/>
      <c r="D88" s="16"/>
      <c r="E88" s="16"/>
      <c r="F88" s="16"/>
      <c r="G88" s="22"/>
      <c r="H88" s="30" t="s">
        <v>163</v>
      </c>
      <c r="I88" s="16"/>
      <c r="J88" s="66"/>
      <c r="K88" s="17"/>
      <c r="L88" s="49"/>
      <c r="M88" s="17"/>
      <c r="N88" s="17"/>
      <c r="O88" s="49"/>
      <c r="P88" s="49"/>
      <c r="Q88" s="70"/>
      <c r="R88" s="81">
        <f>contracts[[#This Row],[Total Contract Amount]]</f>
        <v>0</v>
      </c>
      <c r="S88" s="70"/>
      <c r="T88" s="81">
        <f>contracts[[#This Row],[Total Quarterly Obligation Amount]]</f>
        <v>0</v>
      </c>
      <c r="U88" s="151"/>
      <c r="V88" s="132">
        <f>contracts[[#This Row],[Total Quarterly Expenditure Amount]]</f>
        <v>0</v>
      </c>
      <c r="W88" s="99" t="str">
        <f>IFERROR(INDEX(Table2[Attachment A Category], MATCH(contracts[[#This Row],[Attachment A Expenditure Subcategory]], Table2[Attachment A Subcategory],0)),"")</f>
        <v/>
      </c>
      <c r="X88" s="100" t="str">
        <f>IFERROR(INDEX(Table2[Treasury OIG Category], MATCH(contracts[[#This Row],[Attachment A Expenditure Subcategory]], Table2[Attachment A Subcategory],0)),"")</f>
        <v/>
      </c>
    </row>
    <row r="89" spans="2:24" x14ac:dyDescent="0.25">
      <c r="B89" s="21"/>
      <c r="C89" s="16"/>
      <c r="D89" s="16"/>
      <c r="E89" s="16"/>
      <c r="F89" s="16"/>
      <c r="G89" s="22"/>
      <c r="H89" s="31" t="s">
        <v>164</v>
      </c>
      <c r="I89" s="16"/>
      <c r="J89" s="66"/>
      <c r="K89" s="17"/>
      <c r="L89" s="49"/>
      <c r="M89" s="17"/>
      <c r="N89" s="17"/>
      <c r="O89" s="49"/>
      <c r="P89" s="49"/>
      <c r="Q89" s="70"/>
      <c r="R89" s="81">
        <f>contracts[[#This Row],[Total Contract Amount]]</f>
        <v>0</v>
      </c>
      <c r="S89" s="70"/>
      <c r="T89" s="81">
        <f>contracts[[#This Row],[Total Quarterly Obligation Amount]]</f>
        <v>0</v>
      </c>
      <c r="U89" s="151"/>
      <c r="V89" s="132">
        <f>contracts[[#This Row],[Total Quarterly Expenditure Amount]]</f>
        <v>0</v>
      </c>
      <c r="W89" s="99" t="str">
        <f>IFERROR(INDEX(Table2[Attachment A Category], MATCH(contracts[[#This Row],[Attachment A Expenditure Subcategory]], Table2[Attachment A Subcategory],0)),"")</f>
        <v/>
      </c>
      <c r="X89" s="100" t="str">
        <f>IFERROR(INDEX(Table2[Treasury OIG Category], MATCH(contracts[[#This Row],[Attachment A Expenditure Subcategory]], Table2[Attachment A Subcategory],0)),"")</f>
        <v/>
      </c>
    </row>
    <row r="90" spans="2:24" x14ac:dyDescent="0.25">
      <c r="B90" s="21"/>
      <c r="C90" s="16"/>
      <c r="D90" s="16"/>
      <c r="E90" s="16"/>
      <c r="F90" s="16"/>
      <c r="G90" s="22"/>
      <c r="H90" s="31" t="s">
        <v>165</v>
      </c>
      <c r="I90" s="16"/>
      <c r="J90" s="66"/>
      <c r="K90" s="17"/>
      <c r="L90" s="49"/>
      <c r="M90" s="17"/>
      <c r="N90" s="17"/>
      <c r="O90" s="49"/>
      <c r="P90" s="49"/>
      <c r="Q90" s="70"/>
      <c r="R90" s="81">
        <f>contracts[[#This Row],[Total Contract Amount]]</f>
        <v>0</v>
      </c>
      <c r="S90" s="70"/>
      <c r="T90" s="81">
        <f>contracts[[#This Row],[Total Quarterly Obligation Amount]]</f>
        <v>0</v>
      </c>
      <c r="U90" s="151"/>
      <c r="V90" s="132">
        <f>contracts[[#This Row],[Total Quarterly Expenditure Amount]]</f>
        <v>0</v>
      </c>
      <c r="W90" s="99" t="str">
        <f>IFERROR(INDEX(Table2[Attachment A Category], MATCH(contracts[[#This Row],[Attachment A Expenditure Subcategory]], Table2[Attachment A Subcategory],0)),"")</f>
        <v/>
      </c>
      <c r="X90" s="100" t="str">
        <f>IFERROR(INDEX(Table2[Treasury OIG Category], MATCH(contracts[[#This Row],[Attachment A Expenditure Subcategory]], Table2[Attachment A Subcategory],0)),"")</f>
        <v/>
      </c>
    </row>
    <row r="91" spans="2:24" x14ac:dyDescent="0.25">
      <c r="B91" s="21"/>
      <c r="C91" s="16"/>
      <c r="D91" s="16"/>
      <c r="E91" s="16"/>
      <c r="F91" s="16"/>
      <c r="G91" s="22"/>
      <c r="H91" s="30" t="s">
        <v>166</v>
      </c>
      <c r="I91" s="16"/>
      <c r="J91" s="66"/>
      <c r="K91" s="17"/>
      <c r="L91" s="49"/>
      <c r="M91" s="17"/>
      <c r="N91" s="17"/>
      <c r="O91" s="49"/>
      <c r="P91" s="49"/>
      <c r="Q91" s="70"/>
      <c r="R91" s="81">
        <f>contracts[[#This Row],[Total Contract Amount]]</f>
        <v>0</v>
      </c>
      <c r="S91" s="70"/>
      <c r="T91" s="81">
        <f>contracts[[#This Row],[Total Quarterly Obligation Amount]]</f>
        <v>0</v>
      </c>
      <c r="U91" s="151"/>
      <c r="V91" s="132">
        <f>contracts[[#This Row],[Total Quarterly Expenditure Amount]]</f>
        <v>0</v>
      </c>
      <c r="W91" s="99" t="str">
        <f>IFERROR(INDEX(Table2[Attachment A Category], MATCH(contracts[[#This Row],[Attachment A Expenditure Subcategory]], Table2[Attachment A Subcategory],0)),"")</f>
        <v/>
      </c>
      <c r="X91" s="100" t="str">
        <f>IFERROR(INDEX(Table2[Treasury OIG Category], MATCH(contracts[[#This Row],[Attachment A Expenditure Subcategory]], Table2[Attachment A Subcategory],0)),"")</f>
        <v/>
      </c>
    </row>
    <row r="92" spans="2:24" x14ac:dyDescent="0.25">
      <c r="B92" s="21"/>
      <c r="C92" s="16"/>
      <c r="D92" s="16"/>
      <c r="E92" s="16"/>
      <c r="F92" s="16"/>
      <c r="G92" s="22"/>
      <c r="H92" s="31" t="s">
        <v>167</v>
      </c>
      <c r="I92" s="16"/>
      <c r="J92" s="66"/>
      <c r="K92" s="17"/>
      <c r="L92" s="49"/>
      <c r="M92" s="17"/>
      <c r="N92" s="17"/>
      <c r="O92" s="49"/>
      <c r="P92" s="49"/>
      <c r="Q92" s="70"/>
      <c r="R92" s="81">
        <f>contracts[[#This Row],[Total Contract Amount]]</f>
        <v>0</v>
      </c>
      <c r="S92" s="70"/>
      <c r="T92" s="81">
        <f>contracts[[#This Row],[Total Quarterly Obligation Amount]]</f>
        <v>0</v>
      </c>
      <c r="U92" s="151"/>
      <c r="V92" s="132">
        <f>contracts[[#This Row],[Total Quarterly Expenditure Amount]]</f>
        <v>0</v>
      </c>
      <c r="W92" s="99" t="str">
        <f>IFERROR(INDEX(Table2[Attachment A Category], MATCH(contracts[[#This Row],[Attachment A Expenditure Subcategory]], Table2[Attachment A Subcategory],0)),"")</f>
        <v/>
      </c>
      <c r="X92" s="100" t="str">
        <f>IFERROR(INDEX(Table2[Treasury OIG Category], MATCH(contracts[[#This Row],[Attachment A Expenditure Subcategory]], Table2[Attachment A Subcategory],0)),"")</f>
        <v/>
      </c>
    </row>
    <row r="93" spans="2:24" x14ac:dyDescent="0.25">
      <c r="B93" s="21"/>
      <c r="C93" s="16"/>
      <c r="D93" s="16"/>
      <c r="E93" s="16"/>
      <c r="F93" s="16"/>
      <c r="G93" s="22"/>
      <c r="H93" s="31" t="s">
        <v>168</v>
      </c>
      <c r="I93" s="16"/>
      <c r="J93" s="66"/>
      <c r="K93" s="17"/>
      <c r="L93" s="49"/>
      <c r="M93" s="17"/>
      <c r="N93" s="17"/>
      <c r="O93" s="49"/>
      <c r="P93" s="49"/>
      <c r="Q93" s="70"/>
      <c r="R93" s="81">
        <f>contracts[[#This Row],[Total Contract Amount]]</f>
        <v>0</v>
      </c>
      <c r="S93" s="70"/>
      <c r="T93" s="81">
        <f>contracts[[#This Row],[Total Quarterly Obligation Amount]]</f>
        <v>0</v>
      </c>
      <c r="U93" s="151"/>
      <c r="V93" s="132">
        <f>contracts[[#This Row],[Total Quarterly Expenditure Amount]]</f>
        <v>0</v>
      </c>
      <c r="W93" s="99" t="str">
        <f>IFERROR(INDEX(Table2[Attachment A Category], MATCH(contracts[[#This Row],[Attachment A Expenditure Subcategory]], Table2[Attachment A Subcategory],0)),"")</f>
        <v/>
      </c>
      <c r="X93" s="100" t="str">
        <f>IFERROR(INDEX(Table2[Treasury OIG Category], MATCH(contracts[[#This Row],[Attachment A Expenditure Subcategory]], Table2[Attachment A Subcategory],0)),"")</f>
        <v/>
      </c>
    </row>
    <row r="94" spans="2:24" x14ac:dyDescent="0.25">
      <c r="B94" s="21"/>
      <c r="C94" s="16"/>
      <c r="D94" s="16"/>
      <c r="E94" s="16"/>
      <c r="F94" s="16"/>
      <c r="G94" s="22"/>
      <c r="H94" s="31" t="s">
        <v>169</v>
      </c>
      <c r="I94" s="16"/>
      <c r="J94" s="66"/>
      <c r="K94" s="17"/>
      <c r="L94" s="49"/>
      <c r="M94" s="17"/>
      <c r="N94" s="17"/>
      <c r="O94" s="49"/>
      <c r="P94" s="49"/>
      <c r="Q94" s="70"/>
      <c r="R94" s="81">
        <f>contracts[[#This Row],[Total Contract Amount]]</f>
        <v>0</v>
      </c>
      <c r="S94" s="70"/>
      <c r="T94" s="81">
        <f>contracts[[#This Row],[Total Quarterly Obligation Amount]]</f>
        <v>0</v>
      </c>
      <c r="U94" s="151"/>
      <c r="V94" s="132">
        <f>contracts[[#This Row],[Total Quarterly Expenditure Amount]]</f>
        <v>0</v>
      </c>
      <c r="W94" s="99" t="str">
        <f>IFERROR(INDEX(Table2[Attachment A Category], MATCH(contracts[[#This Row],[Attachment A Expenditure Subcategory]], Table2[Attachment A Subcategory],0)),"")</f>
        <v/>
      </c>
      <c r="X94" s="100" t="str">
        <f>IFERROR(INDEX(Table2[Treasury OIG Category], MATCH(contracts[[#This Row],[Attachment A Expenditure Subcategory]], Table2[Attachment A Subcategory],0)),"")</f>
        <v/>
      </c>
    </row>
    <row r="95" spans="2:24" x14ac:dyDescent="0.25">
      <c r="B95" s="21"/>
      <c r="C95" s="16"/>
      <c r="D95" s="16"/>
      <c r="E95" s="16"/>
      <c r="F95" s="16"/>
      <c r="G95" s="22"/>
      <c r="H95" s="31" t="s">
        <v>170</v>
      </c>
      <c r="I95" s="16"/>
      <c r="J95" s="66"/>
      <c r="K95" s="17"/>
      <c r="L95" s="49"/>
      <c r="M95" s="17"/>
      <c r="N95" s="17"/>
      <c r="O95" s="49"/>
      <c r="P95" s="49"/>
      <c r="Q95" s="70"/>
      <c r="R95" s="81">
        <f>contracts[[#This Row],[Total Contract Amount]]</f>
        <v>0</v>
      </c>
      <c r="S95" s="70"/>
      <c r="T95" s="81">
        <f>contracts[[#This Row],[Total Quarterly Obligation Amount]]</f>
        <v>0</v>
      </c>
      <c r="U95" s="151"/>
      <c r="V95" s="132">
        <f>contracts[[#This Row],[Total Quarterly Expenditure Amount]]</f>
        <v>0</v>
      </c>
      <c r="W95" s="99" t="str">
        <f>IFERROR(INDEX(Table2[Attachment A Category], MATCH(contracts[[#This Row],[Attachment A Expenditure Subcategory]], Table2[Attachment A Subcategory],0)),"")</f>
        <v/>
      </c>
      <c r="X95" s="100" t="str">
        <f>IFERROR(INDEX(Table2[Treasury OIG Category], MATCH(contracts[[#This Row],[Attachment A Expenditure Subcategory]], Table2[Attachment A Subcategory],0)),"")</f>
        <v/>
      </c>
    </row>
    <row r="96" spans="2:24" x14ac:dyDescent="0.25">
      <c r="B96" s="21"/>
      <c r="C96" s="16"/>
      <c r="D96" s="16"/>
      <c r="E96" s="16"/>
      <c r="F96" s="16"/>
      <c r="G96" s="22"/>
      <c r="H96" s="30" t="s">
        <v>171</v>
      </c>
      <c r="I96" s="16"/>
      <c r="J96" s="66"/>
      <c r="K96" s="17"/>
      <c r="L96" s="49"/>
      <c r="M96" s="17"/>
      <c r="N96" s="17"/>
      <c r="O96" s="49"/>
      <c r="P96" s="49"/>
      <c r="Q96" s="70"/>
      <c r="R96" s="81">
        <f>contracts[[#This Row],[Total Contract Amount]]</f>
        <v>0</v>
      </c>
      <c r="S96" s="70"/>
      <c r="T96" s="81">
        <f>contracts[[#This Row],[Total Quarterly Obligation Amount]]</f>
        <v>0</v>
      </c>
      <c r="U96" s="151"/>
      <c r="V96" s="132">
        <f>contracts[[#This Row],[Total Quarterly Expenditure Amount]]</f>
        <v>0</v>
      </c>
      <c r="W96" s="99" t="str">
        <f>IFERROR(INDEX(Table2[Attachment A Category], MATCH(contracts[[#This Row],[Attachment A Expenditure Subcategory]], Table2[Attachment A Subcategory],0)),"")</f>
        <v/>
      </c>
      <c r="X96" s="100" t="str">
        <f>IFERROR(INDEX(Table2[Treasury OIG Category], MATCH(contracts[[#This Row],[Attachment A Expenditure Subcategory]], Table2[Attachment A Subcategory],0)),"")</f>
        <v/>
      </c>
    </row>
    <row r="97" spans="2:24" x14ac:dyDescent="0.25">
      <c r="B97" s="21"/>
      <c r="C97" s="16"/>
      <c r="D97" s="16"/>
      <c r="E97" s="16"/>
      <c r="F97" s="16"/>
      <c r="G97" s="22"/>
      <c r="H97" s="31" t="s">
        <v>172</v>
      </c>
      <c r="I97" s="16"/>
      <c r="J97" s="66"/>
      <c r="K97" s="17"/>
      <c r="L97" s="49"/>
      <c r="M97" s="17"/>
      <c r="N97" s="17"/>
      <c r="O97" s="49"/>
      <c r="P97" s="49"/>
      <c r="Q97" s="70"/>
      <c r="R97" s="81">
        <f>contracts[[#This Row],[Total Contract Amount]]</f>
        <v>0</v>
      </c>
      <c r="S97" s="70"/>
      <c r="T97" s="81">
        <f>contracts[[#This Row],[Total Quarterly Obligation Amount]]</f>
        <v>0</v>
      </c>
      <c r="U97" s="151"/>
      <c r="V97" s="132">
        <f>contracts[[#This Row],[Total Quarterly Expenditure Amount]]</f>
        <v>0</v>
      </c>
      <c r="W97" s="99" t="str">
        <f>IFERROR(INDEX(Table2[Attachment A Category], MATCH(contracts[[#This Row],[Attachment A Expenditure Subcategory]], Table2[Attachment A Subcategory],0)),"")</f>
        <v/>
      </c>
      <c r="X97" s="100" t="str">
        <f>IFERROR(INDEX(Table2[Treasury OIG Category], MATCH(contracts[[#This Row],[Attachment A Expenditure Subcategory]], Table2[Attachment A Subcategory],0)),"")</f>
        <v/>
      </c>
    </row>
    <row r="98" spans="2:24" x14ac:dyDescent="0.25">
      <c r="B98" s="21"/>
      <c r="C98" s="16"/>
      <c r="D98" s="16"/>
      <c r="E98" s="16"/>
      <c r="F98" s="16"/>
      <c r="G98" s="22"/>
      <c r="H98" s="31" t="s">
        <v>173</v>
      </c>
      <c r="I98" s="16"/>
      <c r="J98" s="66"/>
      <c r="K98" s="17"/>
      <c r="L98" s="49"/>
      <c r="M98" s="17"/>
      <c r="N98" s="17"/>
      <c r="O98" s="49"/>
      <c r="P98" s="49"/>
      <c r="Q98" s="70"/>
      <c r="R98" s="81">
        <f>contracts[[#This Row],[Total Contract Amount]]</f>
        <v>0</v>
      </c>
      <c r="S98" s="70"/>
      <c r="T98" s="81">
        <f>contracts[[#This Row],[Total Quarterly Obligation Amount]]</f>
        <v>0</v>
      </c>
      <c r="U98" s="151"/>
      <c r="V98" s="132">
        <f>contracts[[#This Row],[Total Quarterly Expenditure Amount]]</f>
        <v>0</v>
      </c>
      <c r="W98" s="99" t="str">
        <f>IFERROR(INDEX(Table2[Attachment A Category], MATCH(contracts[[#This Row],[Attachment A Expenditure Subcategory]], Table2[Attachment A Subcategory],0)),"")</f>
        <v/>
      </c>
      <c r="X98" s="100" t="str">
        <f>IFERROR(INDEX(Table2[Treasury OIG Category], MATCH(contracts[[#This Row],[Attachment A Expenditure Subcategory]], Table2[Attachment A Subcategory],0)),"")</f>
        <v/>
      </c>
    </row>
    <row r="99" spans="2:24" x14ac:dyDescent="0.25">
      <c r="B99" s="21"/>
      <c r="C99" s="16"/>
      <c r="D99" s="16"/>
      <c r="E99" s="16"/>
      <c r="F99" s="16"/>
      <c r="G99" s="22"/>
      <c r="H99" s="30" t="s">
        <v>174</v>
      </c>
      <c r="I99" s="16"/>
      <c r="J99" s="66"/>
      <c r="K99" s="17"/>
      <c r="L99" s="49"/>
      <c r="M99" s="17"/>
      <c r="N99" s="17"/>
      <c r="O99" s="49"/>
      <c r="P99" s="49"/>
      <c r="Q99" s="70"/>
      <c r="R99" s="81">
        <f>contracts[[#This Row],[Total Contract Amount]]</f>
        <v>0</v>
      </c>
      <c r="S99" s="70"/>
      <c r="T99" s="81">
        <f>contracts[[#This Row],[Total Quarterly Obligation Amount]]</f>
        <v>0</v>
      </c>
      <c r="U99" s="151"/>
      <c r="V99" s="132">
        <f>contracts[[#This Row],[Total Quarterly Expenditure Amount]]</f>
        <v>0</v>
      </c>
      <c r="W99" s="99" t="str">
        <f>IFERROR(INDEX(Table2[Attachment A Category], MATCH(contracts[[#This Row],[Attachment A Expenditure Subcategory]], Table2[Attachment A Subcategory],0)),"")</f>
        <v/>
      </c>
      <c r="X99" s="100" t="str">
        <f>IFERROR(INDEX(Table2[Treasury OIG Category], MATCH(contracts[[#This Row],[Attachment A Expenditure Subcategory]], Table2[Attachment A Subcategory],0)),"")</f>
        <v/>
      </c>
    </row>
    <row r="100" spans="2:24" x14ac:dyDescent="0.25">
      <c r="B100" s="21"/>
      <c r="C100" s="16"/>
      <c r="D100" s="16"/>
      <c r="E100" s="16"/>
      <c r="F100" s="16"/>
      <c r="G100" s="22"/>
      <c r="H100" s="31" t="s">
        <v>175</v>
      </c>
      <c r="I100" s="16"/>
      <c r="J100" s="66"/>
      <c r="K100" s="17"/>
      <c r="L100" s="49"/>
      <c r="M100" s="17"/>
      <c r="N100" s="17"/>
      <c r="O100" s="49"/>
      <c r="P100" s="49"/>
      <c r="Q100" s="70"/>
      <c r="R100" s="81">
        <f>contracts[[#This Row],[Total Contract Amount]]</f>
        <v>0</v>
      </c>
      <c r="S100" s="70"/>
      <c r="T100" s="81">
        <f>contracts[[#This Row],[Total Quarterly Obligation Amount]]</f>
        <v>0</v>
      </c>
      <c r="U100" s="151"/>
      <c r="V100" s="132">
        <f>contracts[[#This Row],[Total Quarterly Expenditure Amount]]</f>
        <v>0</v>
      </c>
      <c r="W100" s="99" t="str">
        <f>IFERROR(INDEX(Table2[Attachment A Category], MATCH(contracts[[#This Row],[Attachment A Expenditure Subcategory]], Table2[Attachment A Subcategory],0)),"")</f>
        <v/>
      </c>
      <c r="X100" s="100" t="str">
        <f>IFERROR(INDEX(Table2[Treasury OIG Category], MATCH(contracts[[#This Row],[Attachment A Expenditure Subcategory]], Table2[Attachment A Subcategory],0)),"")</f>
        <v/>
      </c>
    </row>
    <row r="101" spans="2:24" x14ac:dyDescent="0.25">
      <c r="B101" s="21"/>
      <c r="C101" s="16"/>
      <c r="D101" s="16"/>
      <c r="E101" s="16"/>
      <c r="F101" s="16"/>
      <c r="G101" s="22"/>
      <c r="H101" s="31" t="s">
        <v>176</v>
      </c>
      <c r="I101" s="16"/>
      <c r="J101" s="66"/>
      <c r="K101" s="17"/>
      <c r="L101" s="49"/>
      <c r="M101" s="17"/>
      <c r="N101" s="17"/>
      <c r="O101" s="49"/>
      <c r="P101" s="49"/>
      <c r="Q101" s="70"/>
      <c r="R101" s="81">
        <f>contracts[[#This Row],[Total Contract Amount]]</f>
        <v>0</v>
      </c>
      <c r="S101" s="70"/>
      <c r="T101" s="81">
        <f>contracts[[#This Row],[Total Quarterly Obligation Amount]]</f>
        <v>0</v>
      </c>
      <c r="U101" s="151"/>
      <c r="V101" s="132">
        <f>contracts[[#This Row],[Total Quarterly Expenditure Amount]]</f>
        <v>0</v>
      </c>
      <c r="W101" s="99" t="str">
        <f>IFERROR(INDEX(Table2[Attachment A Category], MATCH(contracts[[#This Row],[Attachment A Expenditure Subcategory]], Table2[Attachment A Subcategory],0)),"")</f>
        <v/>
      </c>
      <c r="X101" s="100" t="str">
        <f>IFERROR(INDEX(Table2[Treasury OIG Category], MATCH(contracts[[#This Row],[Attachment A Expenditure Subcategory]], Table2[Attachment A Subcategory],0)),"")</f>
        <v/>
      </c>
    </row>
    <row r="102" spans="2:24" x14ac:dyDescent="0.25">
      <c r="B102" s="21"/>
      <c r="C102" s="16"/>
      <c r="D102" s="16"/>
      <c r="E102" s="16"/>
      <c r="F102" s="16"/>
      <c r="G102" s="22"/>
      <c r="H102" s="31" t="s">
        <v>177</v>
      </c>
      <c r="I102" s="16"/>
      <c r="J102" s="66"/>
      <c r="K102" s="17"/>
      <c r="L102" s="49"/>
      <c r="M102" s="17"/>
      <c r="N102" s="17"/>
      <c r="O102" s="49"/>
      <c r="P102" s="49"/>
      <c r="Q102" s="70"/>
      <c r="R102" s="81">
        <f>contracts[[#This Row],[Total Contract Amount]]</f>
        <v>0</v>
      </c>
      <c r="S102" s="70"/>
      <c r="T102" s="81">
        <f>contracts[[#This Row],[Total Quarterly Obligation Amount]]</f>
        <v>0</v>
      </c>
      <c r="U102" s="151"/>
      <c r="V102" s="132">
        <f>contracts[[#This Row],[Total Quarterly Expenditure Amount]]</f>
        <v>0</v>
      </c>
      <c r="W102" s="99" t="str">
        <f>IFERROR(INDEX(Table2[Attachment A Category], MATCH(contracts[[#This Row],[Attachment A Expenditure Subcategory]], Table2[Attachment A Subcategory],0)),"")</f>
        <v/>
      </c>
      <c r="X102" s="100" t="str">
        <f>IFERROR(INDEX(Table2[Treasury OIG Category], MATCH(contracts[[#This Row],[Attachment A Expenditure Subcategory]], Table2[Attachment A Subcategory],0)),"")</f>
        <v/>
      </c>
    </row>
    <row r="103" spans="2:24" x14ac:dyDescent="0.25">
      <c r="B103" s="21"/>
      <c r="C103" s="16"/>
      <c r="D103" s="16"/>
      <c r="E103" s="16"/>
      <c r="F103" s="16"/>
      <c r="G103" s="22"/>
      <c r="H103" s="31" t="s">
        <v>178</v>
      </c>
      <c r="I103" s="16"/>
      <c r="J103" s="66"/>
      <c r="K103" s="17"/>
      <c r="L103" s="49"/>
      <c r="M103" s="17"/>
      <c r="N103" s="17"/>
      <c r="O103" s="49"/>
      <c r="P103" s="49"/>
      <c r="Q103" s="70"/>
      <c r="R103" s="81">
        <f>contracts[[#This Row],[Total Contract Amount]]</f>
        <v>0</v>
      </c>
      <c r="S103" s="70"/>
      <c r="T103" s="81">
        <f>contracts[[#This Row],[Total Quarterly Obligation Amount]]</f>
        <v>0</v>
      </c>
      <c r="U103" s="151"/>
      <c r="V103" s="132">
        <f>contracts[[#This Row],[Total Quarterly Expenditure Amount]]</f>
        <v>0</v>
      </c>
      <c r="W103" s="99" t="str">
        <f>IFERROR(INDEX(Table2[Attachment A Category], MATCH(contracts[[#This Row],[Attachment A Expenditure Subcategory]], Table2[Attachment A Subcategory],0)),"")</f>
        <v/>
      </c>
      <c r="X103" s="100" t="str">
        <f>IFERROR(INDEX(Table2[Treasury OIG Category], MATCH(contracts[[#This Row],[Attachment A Expenditure Subcategory]], Table2[Attachment A Subcategory],0)),"")</f>
        <v/>
      </c>
    </row>
    <row r="104" spans="2:24" x14ac:dyDescent="0.25">
      <c r="B104" s="21"/>
      <c r="C104" s="16"/>
      <c r="D104" s="16"/>
      <c r="E104" s="16"/>
      <c r="F104" s="16"/>
      <c r="G104" s="22"/>
      <c r="H104" s="30" t="s">
        <v>179</v>
      </c>
      <c r="I104" s="16"/>
      <c r="J104" s="66"/>
      <c r="K104" s="17"/>
      <c r="L104" s="49"/>
      <c r="M104" s="17"/>
      <c r="N104" s="17"/>
      <c r="O104" s="49"/>
      <c r="P104" s="49"/>
      <c r="Q104" s="70"/>
      <c r="R104" s="81">
        <f>contracts[[#This Row],[Total Contract Amount]]</f>
        <v>0</v>
      </c>
      <c r="S104" s="70"/>
      <c r="T104" s="81">
        <f>contracts[[#This Row],[Total Quarterly Obligation Amount]]</f>
        <v>0</v>
      </c>
      <c r="U104" s="151"/>
      <c r="V104" s="132">
        <f>contracts[[#This Row],[Total Quarterly Expenditure Amount]]</f>
        <v>0</v>
      </c>
      <c r="W104" s="99" t="str">
        <f>IFERROR(INDEX(Table2[Attachment A Category], MATCH(contracts[[#This Row],[Attachment A Expenditure Subcategory]], Table2[Attachment A Subcategory],0)),"")</f>
        <v/>
      </c>
      <c r="X104" s="100" t="str">
        <f>IFERROR(INDEX(Table2[Treasury OIG Category], MATCH(contracts[[#This Row],[Attachment A Expenditure Subcategory]], Table2[Attachment A Subcategory],0)),"")</f>
        <v/>
      </c>
    </row>
    <row r="105" spans="2:24" x14ac:dyDescent="0.25">
      <c r="B105" s="21"/>
      <c r="C105" s="16"/>
      <c r="D105" s="16"/>
      <c r="E105" s="16"/>
      <c r="F105" s="16"/>
      <c r="G105" s="22"/>
      <c r="H105" s="31" t="s">
        <v>180</v>
      </c>
      <c r="I105" s="16"/>
      <c r="J105" s="66"/>
      <c r="K105" s="17"/>
      <c r="L105" s="49"/>
      <c r="M105" s="17"/>
      <c r="N105" s="17"/>
      <c r="O105" s="49"/>
      <c r="P105" s="49"/>
      <c r="Q105" s="70"/>
      <c r="R105" s="81">
        <f>contracts[[#This Row],[Total Contract Amount]]</f>
        <v>0</v>
      </c>
      <c r="S105" s="70"/>
      <c r="T105" s="81">
        <f>contracts[[#This Row],[Total Quarterly Obligation Amount]]</f>
        <v>0</v>
      </c>
      <c r="U105" s="151"/>
      <c r="V105" s="132">
        <f>contracts[[#This Row],[Total Quarterly Expenditure Amount]]</f>
        <v>0</v>
      </c>
      <c r="W105" s="99" t="str">
        <f>IFERROR(INDEX(Table2[Attachment A Category], MATCH(contracts[[#This Row],[Attachment A Expenditure Subcategory]], Table2[Attachment A Subcategory],0)),"")</f>
        <v/>
      </c>
      <c r="X105" s="100" t="str">
        <f>IFERROR(INDEX(Table2[Treasury OIG Category], MATCH(contracts[[#This Row],[Attachment A Expenditure Subcategory]], Table2[Attachment A Subcategory],0)),"")</f>
        <v/>
      </c>
    </row>
    <row r="106" spans="2:24" x14ac:dyDescent="0.25">
      <c r="B106" s="21"/>
      <c r="C106" s="16"/>
      <c r="D106" s="16"/>
      <c r="E106" s="16"/>
      <c r="F106" s="16"/>
      <c r="G106" s="22"/>
      <c r="H106" s="31" t="s">
        <v>181</v>
      </c>
      <c r="I106" s="16"/>
      <c r="J106" s="66"/>
      <c r="K106" s="17"/>
      <c r="L106" s="49"/>
      <c r="M106" s="17"/>
      <c r="N106" s="17"/>
      <c r="O106" s="49"/>
      <c r="P106" s="49"/>
      <c r="Q106" s="70"/>
      <c r="R106" s="81">
        <f>contracts[[#This Row],[Total Contract Amount]]</f>
        <v>0</v>
      </c>
      <c r="S106" s="70"/>
      <c r="T106" s="81">
        <f>contracts[[#This Row],[Total Quarterly Obligation Amount]]</f>
        <v>0</v>
      </c>
      <c r="U106" s="151"/>
      <c r="V106" s="132">
        <f>contracts[[#This Row],[Total Quarterly Expenditure Amount]]</f>
        <v>0</v>
      </c>
      <c r="W106" s="99" t="str">
        <f>IFERROR(INDEX(Table2[Attachment A Category], MATCH(contracts[[#This Row],[Attachment A Expenditure Subcategory]], Table2[Attachment A Subcategory],0)),"")</f>
        <v/>
      </c>
      <c r="X106" s="100" t="str">
        <f>IFERROR(INDEX(Table2[Treasury OIG Category], MATCH(contracts[[#This Row],[Attachment A Expenditure Subcategory]], Table2[Attachment A Subcategory],0)),"")</f>
        <v/>
      </c>
    </row>
    <row r="107" spans="2:24" x14ac:dyDescent="0.25">
      <c r="B107" s="21"/>
      <c r="C107" s="16"/>
      <c r="D107" s="16"/>
      <c r="E107" s="16"/>
      <c r="F107" s="16"/>
      <c r="G107" s="22"/>
      <c r="H107" s="30" t="s">
        <v>182</v>
      </c>
      <c r="I107" s="16"/>
      <c r="J107" s="66"/>
      <c r="K107" s="17"/>
      <c r="L107" s="49"/>
      <c r="M107" s="17"/>
      <c r="N107" s="17"/>
      <c r="O107" s="49"/>
      <c r="P107" s="49"/>
      <c r="Q107" s="70"/>
      <c r="R107" s="81">
        <f>contracts[[#This Row],[Total Contract Amount]]</f>
        <v>0</v>
      </c>
      <c r="S107" s="70"/>
      <c r="T107" s="81">
        <f>contracts[[#This Row],[Total Quarterly Obligation Amount]]</f>
        <v>0</v>
      </c>
      <c r="U107" s="151"/>
      <c r="V107" s="132">
        <f>contracts[[#This Row],[Total Quarterly Expenditure Amount]]</f>
        <v>0</v>
      </c>
      <c r="W107" s="99" t="str">
        <f>IFERROR(INDEX(Table2[Attachment A Category], MATCH(contracts[[#This Row],[Attachment A Expenditure Subcategory]], Table2[Attachment A Subcategory],0)),"")</f>
        <v/>
      </c>
      <c r="X107" s="100" t="str">
        <f>IFERROR(INDEX(Table2[Treasury OIG Category], MATCH(contracts[[#This Row],[Attachment A Expenditure Subcategory]], Table2[Attachment A Subcategory],0)),"")</f>
        <v/>
      </c>
    </row>
    <row r="108" spans="2:24" x14ac:dyDescent="0.25">
      <c r="B108" s="21"/>
      <c r="C108" s="16"/>
      <c r="D108" s="16"/>
      <c r="E108" s="16"/>
      <c r="F108" s="16"/>
      <c r="G108" s="22"/>
      <c r="H108" s="31" t="s">
        <v>183</v>
      </c>
      <c r="I108" s="16"/>
      <c r="J108" s="66"/>
      <c r="K108" s="17"/>
      <c r="L108" s="49"/>
      <c r="M108" s="17"/>
      <c r="N108" s="17"/>
      <c r="O108" s="49"/>
      <c r="P108" s="49"/>
      <c r="Q108" s="70"/>
      <c r="R108" s="81">
        <f>contracts[[#This Row],[Total Contract Amount]]</f>
        <v>0</v>
      </c>
      <c r="S108" s="70"/>
      <c r="T108" s="81">
        <f>contracts[[#This Row],[Total Quarterly Obligation Amount]]</f>
        <v>0</v>
      </c>
      <c r="U108" s="151"/>
      <c r="V108" s="132">
        <f>contracts[[#This Row],[Total Quarterly Expenditure Amount]]</f>
        <v>0</v>
      </c>
      <c r="W108" s="99" t="str">
        <f>IFERROR(INDEX(Table2[Attachment A Category], MATCH(contracts[[#This Row],[Attachment A Expenditure Subcategory]], Table2[Attachment A Subcategory],0)),"")</f>
        <v/>
      </c>
      <c r="X108" s="100" t="str">
        <f>IFERROR(INDEX(Table2[Treasury OIG Category], MATCH(contracts[[#This Row],[Attachment A Expenditure Subcategory]], Table2[Attachment A Subcategory],0)),"")</f>
        <v/>
      </c>
    </row>
    <row r="109" spans="2:24" x14ac:dyDescent="0.25">
      <c r="B109" s="21"/>
      <c r="C109" s="16"/>
      <c r="D109" s="16"/>
      <c r="E109" s="16"/>
      <c r="F109" s="16"/>
      <c r="G109" s="22"/>
      <c r="H109" s="31" t="s">
        <v>184</v>
      </c>
      <c r="I109" s="16"/>
      <c r="J109" s="66"/>
      <c r="K109" s="17"/>
      <c r="L109" s="49"/>
      <c r="M109" s="17"/>
      <c r="N109" s="17"/>
      <c r="O109" s="49"/>
      <c r="P109" s="49"/>
      <c r="Q109" s="70"/>
      <c r="R109" s="81">
        <f>contracts[[#This Row],[Total Contract Amount]]</f>
        <v>0</v>
      </c>
      <c r="S109" s="70"/>
      <c r="T109" s="81">
        <f>contracts[[#This Row],[Total Quarterly Obligation Amount]]</f>
        <v>0</v>
      </c>
      <c r="U109" s="151"/>
      <c r="V109" s="132">
        <f>contracts[[#This Row],[Total Quarterly Expenditure Amount]]</f>
        <v>0</v>
      </c>
      <c r="W109" s="99" t="str">
        <f>IFERROR(INDEX(Table2[Attachment A Category], MATCH(contracts[[#This Row],[Attachment A Expenditure Subcategory]], Table2[Attachment A Subcategory],0)),"")</f>
        <v/>
      </c>
      <c r="X109" s="100" t="str">
        <f>IFERROR(INDEX(Table2[Treasury OIG Category], MATCH(contracts[[#This Row],[Attachment A Expenditure Subcategory]], Table2[Attachment A Subcategory],0)),"")</f>
        <v/>
      </c>
    </row>
    <row r="110" spans="2:24" x14ac:dyDescent="0.25">
      <c r="B110" s="21"/>
      <c r="C110" s="16"/>
      <c r="D110" s="16"/>
      <c r="E110" s="16"/>
      <c r="F110" s="16"/>
      <c r="G110" s="22"/>
      <c r="H110" s="31" t="s">
        <v>185</v>
      </c>
      <c r="I110" s="16"/>
      <c r="J110" s="66"/>
      <c r="K110" s="17"/>
      <c r="L110" s="49"/>
      <c r="M110" s="17"/>
      <c r="N110" s="17"/>
      <c r="O110" s="49"/>
      <c r="P110" s="49"/>
      <c r="Q110" s="70"/>
      <c r="R110" s="81">
        <f>contracts[[#This Row],[Total Contract Amount]]</f>
        <v>0</v>
      </c>
      <c r="S110" s="70"/>
      <c r="T110" s="81">
        <f>contracts[[#This Row],[Total Quarterly Obligation Amount]]</f>
        <v>0</v>
      </c>
      <c r="U110" s="151"/>
      <c r="V110" s="132">
        <f>contracts[[#This Row],[Total Quarterly Expenditure Amount]]</f>
        <v>0</v>
      </c>
      <c r="W110" s="99" t="str">
        <f>IFERROR(INDEX(Table2[Attachment A Category], MATCH(contracts[[#This Row],[Attachment A Expenditure Subcategory]], Table2[Attachment A Subcategory],0)),"")</f>
        <v/>
      </c>
      <c r="X110" s="100" t="str">
        <f>IFERROR(INDEX(Table2[Treasury OIG Category], MATCH(contracts[[#This Row],[Attachment A Expenditure Subcategory]], Table2[Attachment A Subcategory],0)),"")</f>
        <v/>
      </c>
    </row>
    <row r="111" spans="2:24" x14ac:dyDescent="0.25">
      <c r="B111" s="21"/>
      <c r="C111" s="16"/>
      <c r="D111" s="16"/>
      <c r="E111" s="16"/>
      <c r="F111" s="16"/>
      <c r="G111" s="22"/>
      <c r="H111" s="31" t="s">
        <v>186</v>
      </c>
      <c r="I111" s="34"/>
      <c r="J111" s="66"/>
      <c r="K111" s="69"/>
      <c r="L111" s="73"/>
      <c r="M111" s="69"/>
      <c r="N111" s="69"/>
      <c r="O111" s="49"/>
      <c r="P111" s="49"/>
      <c r="Q111" s="74"/>
      <c r="R111" s="81">
        <f>contracts[[#This Row],[Total Contract Amount]]</f>
        <v>0</v>
      </c>
      <c r="S111" s="74"/>
      <c r="T111" s="81">
        <f>contracts[[#This Row],[Total Quarterly Obligation Amount]]</f>
        <v>0</v>
      </c>
      <c r="U111" s="158"/>
      <c r="V111" s="132">
        <f>contracts[[#This Row],[Total Quarterly Expenditure Amount]]</f>
        <v>0</v>
      </c>
      <c r="W111" s="99" t="str">
        <f>IFERROR(INDEX(Table2[Attachment A Category], MATCH(contracts[[#This Row],[Attachment A Expenditure Subcategory]], Table2[Attachment A Subcategory],0)),"")</f>
        <v/>
      </c>
      <c r="X111" s="100" t="str">
        <f>IFERROR(INDEX(Table2[Treasury OIG Category], MATCH(contracts[[#This Row],[Attachment A Expenditure Subcategory]], Table2[Attachment A Subcategory],0)),"")</f>
        <v/>
      </c>
    </row>
    <row r="112" spans="2:24" x14ac:dyDescent="0.25">
      <c r="B112" s="21"/>
      <c r="C112" s="16"/>
      <c r="D112" s="16"/>
      <c r="E112" s="16"/>
      <c r="F112" s="16"/>
      <c r="G112" s="22"/>
      <c r="H112" s="30" t="s">
        <v>187</v>
      </c>
      <c r="I112" s="16"/>
      <c r="J112" s="66"/>
      <c r="K112" s="17"/>
      <c r="L112" s="49"/>
      <c r="M112" s="17"/>
      <c r="N112" s="17"/>
      <c r="O112" s="49"/>
      <c r="P112" s="49"/>
      <c r="Q112" s="70"/>
      <c r="R112" s="81">
        <f>contracts[[#This Row],[Total Contract Amount]]</f>
        <v>0</v>
      </c>
      <c r="S112" s="70"/>
      <c r="T112" s="81">
        <f>contracts[[#This Row],[Total Quarterly Obligation Amount]]</f>
        <v>0</v>
      </c>
      <c r="U112" s="151"/>
      <c r="V112" s="132">
        <f>contracts[[#This Row],[Total Quarterly Expenditure Amount]]</f>
        <v>0</v>
      </c>
      <c r="W112" s="99" t="str">
        <f>IFERROR(INDEX(Table2[Attachment A Category], MATCH(contracts[[#This Row],[Attachment A Expenditure Subcategory]], Table2[Attachment A Subcategory],0)),"")</f>
        <v/>
      </c>
      <c r="X112" s="100" t="str">
        <f>IFERROR(INDEX(Table2[Treasury OIG Category], MATCH(contracts[[#This Row],[Attachment A Expenditure Subcategory]], Table2[Attachment A Subcategory],0)),"")</f>
        <v/>
      </c>
    </row>
    <row r="113" spans="2:24" x14ac:dyDescent="0.25">
      <c r="B113" s="21"/>
      <c r="C113" s="16"/>
      <c r="D113" s="16"/>
      <c r="E113" s="16"/>
      <c r="F113" s="16"/>
      <c r="G113" s="22"/>
      <c r="H113" s="31" t="s">
        <v>188</v>
      </c>
      <c r="I113" s="16"/>
      <c r="J113" s="66"/>
      <c r="K113" s="17"/>
      <c r="L113" s="49"/>
      <c r="M113" s="17"/>
      <c r="N113" s="17"/>
      <c r="O113" s="49"/>
      <c r="P113" s="49"/>
      <c r="Q113" s="70"/>
      <c r="R113" s="81">
        <f>contracts[[#This Row],[Total Contract Amount]]</f>
        <v>0</v>
      </c>
      <c r="S113" s="70"/>
      <c r="T113" s="81">
        <f>contracts[[#This Row],[Total Quarterly Obligation Amount]]</f>
        <v>0</v>
      </c>
      <c r="U113" s="151"/>
      <c r="V113" s="132">
        <f>contracts[[#This Row],[Total Quarterly Expenditure Amount]]</f>
        <v>0</v>
      </c>
      <c r="W113" s="99" t="str">
        <f>IFERROR(INDEX(Table2[Attachment A Category], MATCH(contracts[[#This Row],[Attachment A Expenditure Subcategory]], Table2[Attachment A Subcategory],0)),"")</f>
        <v/>
      </c>
      <c r="X113" s="100" t="str">
        <f>IFERROR(INDEX(Table2[Treasury OIG Category], MATCH(contracts[[#This Row],[Attachment A Expenditure Subcategory]], Table2[Attachment A Subcategory],0)),"")</f>
        <v/>
      </c>
    </row>
    <row r="114" spans="2:24" x14ac:dyDescent="0.25">
      <c r="B114" s="21"/>
      <c r="C114" s="16"/>
      <c r="D114" s="16"/>
      <c r="E114" s="16"/>
      <c r="F114" s="16"/>
      <c r="G114" s="22"/>
      <c r="H114" s="31" t="s">
        <v>189</v>
      </c>
      <c r="I114" s="16"/>
      <c r="J114" s="66"/>
      <c r="K114" s="17"/>
      <c r="L114" s="49"/>
      <c r="M114" s="17"/>
      <c r="N114" s="17"/>
      <c r="O114" s="49"/>
      <c r="P114" s="49"/>
      <c r="Q114" s="70"/>
      <c r="R114" s="81">
        <f>contracts[[#This Row],[Total Contract Amount]]</f>
        <v>0</v>
      </c>
      <c r="S114" s="70"/>
      <c r="T114" s="81">
        <f>contracts[[#This Row],[Total Quarterly Obligation Amount]]</f>
        <v>0</v>
      </c>
      <c r="U114" s="151"/>
      <c r="V114" s="132">
        <f>contracts[[#This Row],[Total Quarterly Expenditure Amount]]</f>
        <v>0</v>
      </c>
      <c r="W114" s="99" t="str">
        <f>IFERROR(INDEX(Table2[Attachment A Category], MATCH(contracts[[#This Row],[Attachment A Expenditure Subcategory]], Table2[Attachment A Subcategory],0)),"")</f>
        <v/>
      </c>
      <c r="X114" s="100" t="str">
        <f>IFERROR(INDEX(Table2[Treasury OIG Category], MATCH(contracts[[#This Row],[Attachment A Expenditure Subcategory]], Table2[Attachment A Subcategory],0)),"")</f>
        <v/>
      </c>
    </row>
    <row r="115" spans="2:24" x14ac:dyDescent="0.25">
      <c r="B115" s="21"/>
      <c r="C115" s="16"/>
      <c r="D115" s="16"/>
      <c r="E115" s="16"/>
      <c r="F115" s="16"/>
      <c r="G115" s="22"/>
      <c r="H115" s="30" t="s">
        <v>190</v>
      </c>
      <c r="I115" s="16"/>
      <c r="J115" s="66"/>
      <c r="K115" s="17"/>
      <c r="L115" s="49"/>
      <c r="M115" s="17"/>
      <c r="N115" s="17"/>
      <c r="O115" s="49"/>
      <c r="P115" s="49"/>
      <c r="Q115" s="70"/>
      <c r="R115" s="81">
        <f>contracts[[#This Row],[Total Contract Amount]]</f>
        <v>0</v>
      </c>
      <c r="S115" s="70"/>
      <c r="T115" s="81">
        <f>contracts[[#This Row],[Total Quarterly Obligation Amount]]</f>
        <v>0</v>
      </c>
      <c r="U115" s="151"/>
      <c r="V115" s="132">
        <f>contracts[[#This Row],[Total Quarterly Expenditure Amount]]</f>
        <v>0</v>
      </c>
      <c r="W115" s="99" t="str">
        <f>IFERROR(INDEX(Table2[Attachment A Category], MATCH(contracts[[#This Row],[Attachment A Expenditure Subcategory]], Table2[Attachment A Subcategory],0)),"")</f>
        <v/>
      </c>
      <c r="X115" s="100" t="str">
        <f>IFERROR(INDEX(Table2[Treasury OIG Category], MATCH(contracts[[#This Row],[Attachment A Expenditure Subcategory]], Table2[Attachment A Subcategory],0)),"")</f>
        <v/>
      </c>
    </row>
    <row r="116" spans="2:24" x14ac:dyDescent="0.25">
      <c r="B116" s="21"/>
      <c r="C116" s="16"/>
      <c r="D116" s="16"/>
      <c r="E116" s="16"/>
      <c r="F116" s="16"/>
      <c r="G116" s="22"/>
      <c r="H116" s="31" t="s">
        <v>191</v>
      </c>
      <c r="I116" s="16"/>
      <c r="J116" s="66"/>
      <c r="K116" s="17"/>
      <c r="L116" s="49"/>
      <c r="M116" s="17"/>
      <c r="N116" s="17"/>
      <c r="O116" s="49"/>
      <c r="P116" s="49"/>
      <c r="Q116" s="70"/>
      <c r="R116" s="81">
        <f>contracts[[#This Row],[Total Contract Amount]]</f>
        <v>0</v>
      </c>
      <c r="S116" s="70"/>
      <c r="T116" s="81">
        <f>contracts[[#This Row],[Total Quarterly Obligation Amount]]</f>
        <v>0</v>
      </c>
      <c r="U116" s="151"/>
      <c r="V116" s="132">
        <f>contracts[[#This Row],[Total Quarterly Expenditure Amount]]</f>
        <v>0</v>
      </c>
      <c r="W116" s="99" t="str">
        <f>IFERROR(INDEX(Table2[Attachment A Category], MATCH(contracts[[#This Row],[Attachment A Expenditure Subcategory]], Table2[Attachment A Subcategory],0)),"")</f>
        <v/>
      </c>
      <c r="X116" s="100" t="str">
        <f>IFERROR(INDEX(Table2[Treasury OIG Category], MATCH(contracts[[#This Row],[Attachment A Expenditure Subcategory]], Table2[Attachment A Subcategory],0)),"")</f>
        <v/>
      </c>
    </row>
    <row r="117" spans="2:24" x14ac:dyDescent="0.25">
      <c r="B117" s="21"/>
      <c r="C117" s="16"/>
      <c r="D117" s="16"/>
      <c r="E117" s="16"/>
      <c r="F117" s="16"/>
      <c r="G117" s="22"/>
      <c r="H117" s="31" t="s">
        <v>192</v>
      </c>
      <c r="I117" s="16"/>
      <c r="J117" s="66"/>
      <c r="K117" s="17"/>
      <c r="L117" s="49"/>
      <c r="M117" s="17"/>
      <c r="N117" s="17"/>
      <c r="O117" s="49"/>
      <c r="P117" s="49"/>
      <c r="Q117" s="70"/>
      <c r="R117" s="81">
        <f>contracts[[#This Row],[Total Contract Amount]]</f>
        <v>0</v>
      </c>
      <c r="S117" s="70"/>
      <c r="T117" s="81">
        <f>contracts[[#This Row],[Total Quarterly Obligation Amount]]</f>
        <v>0</v>
      </c>
      <c r="U117" s="151"/>
      <c r="V117" s="132">
        <f>contracts[[#This Row],[Total Quarterly Expenditure Amount]]</f>
        <v>0</v>
      </c>
      <c r="W117" s="99" t="str">
        <f>IFERROR(INDEX(Table2[Attachment A Category], MATCH(contracts[[#This Row],[Attachment A Expenditure Subcategory]], Table2[Attachment A Subcategory],0)),"")</f>
        <v/>
      </c>
      <c r="X117" s="100" t="str">
        <f>IFERROR(INDEX(Table2[Treasury OIG Category], MATCH(contracts[[#This Row],[Attachment A Expenditure Subcategory]], Table2[Attachment A Subcategory],0)),"")</f>
        <v/>
      </c>
    </row>
    <row r="118" spans="2:24" x14ac:dyDescent="0.25">
      <c r="B118" s="21"/>
      <c r="C118" s="16"/>
      <c r="D118" s="16"/>
      <c r="E118" s="16"/>
      <c r="F118" s="16"/>
      <c r="G118" s="22"/>
      <c r="H118" s="31" t="s">
        <v>193</v>
      </c>
      <c r="I118" s="16"/>
      <c r="J118" s="66"/>
      <c r="K118" s="17"/>
      <c r="L118" s="49"/>
      <c r="M118" s="17"/>
      <c r="N118" s="17"/>
      <c r="O118" s="49"/>
      <c r="P118" s="49"/>
      <c r="Q118" s="70"/>
      <c r="R118" s="81">
        <f>contracts[[#This Row],[Total Contract Amount]]</f>
        <v>0</v>
      </c>
      <c r="S118" s="70"/>
      <c r="T118" s="81">
        <f>contracts[[#This Row],[Total Quarterly Obligation Amount]]</f>
        <v>0</v>
      </c>
      <c r="U118" s="151"/>
      <c r="V118" s="132">
        <f>contracts[[#This Row],[Total Quarterly Expenditure Amount]]</f>
        <v>0</v>
      </c>
      <c r="W118" s="99" t="str">
        <f>IFERROR(INDEX(Table2[Attachment A Category], MATCH(contracts[[#This Row],[Attachment A Expenditure Subcategory]], Table2[Attachment A Subcategory],0)),"")</f>
        <v/>
      </c>
      <c r="X118" s="100" t="str">
        <f>IFERROR(INDEX(Table2[Treasury OIG Category], MATCH(contracts[[#This Row],[Attachment A Expenditure Subcategory]], Table2[Attachment A Subcategory],0)),"")</f>
        <v/>
      </c>
    </row>
    <row r="119" spans="2:24" x14ac:dyDescent="0.25">
      <c r="B119" s="21"/>
      <c r="C119" s="16"/>
      <c r="D119" s="16"/>
      <c r="E119" s="16"/>
      <c r="F119" s="16"/>
      <c r="G119" s="22"/>
      <c r="H119" s="31" t="s">
        <v>194</v>
      </c>
      <c r="I119" s="16"/>
      <c r="J119" s="66"/>
      <c r="K119" s="17"/>
      <c r="L119" s="49"/>
      <c r="M119" s="17"/>
      <c r="N119" s="17"/>
      <c r="O119" s="49"/>
      <c r="P119" s="49"/>
      <c r="Q119" s="70"/>
      <c r="R119" s="81">
        <f>contracts[[#This Row],[Total Contract Amount]]</f>
        <v>0</v>
      </c>
      <c r="S119" s="70"/>
      <c r="T119" s="81">
        <f>contracts[[#This Row],[Total Quarterly Obligation Amount]]</f>
        <v>0</v>
      </c>
      <c r="U119" s="151"/>
      <c r="V119" s="132">
        <f>contracts[[#This Row],[Total Quarterly Expenditure Amount]]</f>
        <v>0</v>
      </c>
      <c r="W119" s="99" t="str">
        <f>IFERROR(INDEX(Table2[Attachment A Category], MATCH(contracts[[#This Row],[Attachment A Expenditure Subcategory]], Table2[Attachment A Subcategory],0)),"")</f>
        <v/>
      </c>
      <c r="X119" s="100" t="str">
        <f>IFERROR(INDEX(Table2[Treasury OIG Category], MATCH(contracts[[#This Row],[Attachment A Expenditure Subcategory]], Table2[Attachment A Subcategory],0)),"")</f>
        <v/>
      </c>
    </row>
    <row r="120" spans="2:24" x14ac:dyDescent="0.25">
      <c r="B120" s="21"/>
      <c r="C120" s="16"/>
      <c r="D120" s="16"/>
      <c r="E120" s="16"/>
      <c r="F120" s="16"/>
      <c r="G120" s="22"/>
      <c r="H120" s="30" t="s">
        <v>195</v>
      </c>
      <c r="I120" s="16"/>
      <c r="J120" s="66"/>
      <c r="K120" s="17"/>
      <c r="L120" s="49"/>
      <c r="M120" s="17"/>
      <c r="N120" s="17"/>
      <c r="O120" s="49"/>
      <c r="P120" s="49"/>
      <c r="Q120" s="70"/>
      <c r="R120" s="81">
        <f>contracts[[#This Row],[Total Contract Amount]]</f>
        <v>0</v>
      </c>
      <c r="S120" s="70"/>
      <c r="T120" s="81">
        <f>contracts[[#This Row],[Total Quarterly Obligation Amount]]</f>
        <v>0</v>
      </c>
      <c r="U120" s="151"/>
      <c r="V120" s="132">
        <f>contracts[[#This Row],[Total Quarterly Expenditure Amount]]</f>
        <v>0</v>
      </c>
      <c r="W120" s="99" t="str">
        <f>IFERROR(INDEX(Table2[Attachment A Category], MATCH(contracts[[#This Row],[Attachment A Expenditure Subcategory]], Table2[Attachment A Subcategory],0)),"")</f>
        <v/>
      </c>
      <c r="X120" s="100" t="str">
        <f>IFERROR(INDEX(Table2[Treasury OIG Category], MATCH(contracts[[#This Row],[Attachment A Expenditure Subcategory]], Table2[Attachment A Subcategory],0)),"")</f>
        <v/>
      </c>
    </row>
    <row r="121" spans="2:24" x14ac:dyDescent="0.25">
      <c r="B121" s="21"/>
      <c r="C121" s="16"/>
      <c r="D121" s="16"/>
      <c r="E121" s="16"/>
      <c r="F121" s="16"/>
      <c r="G121" s="22"/>
      <c r="H121" s="31" t="s">
        <v>196</v>
      </c>
      <c r="I121" s="16"/>
      <c r="J121" s="66"/>
      <c r="K121" s="17"/>
      <c r="L121" s="49"/>
      <c r="M121" s="17"/>
      <c r="N121" s="17"/>
      <c r="O121" s="49"/>
      <c r="P121" s="49"/>
      <c r="Q121" s="70"/>
      <c r="R121" s="81">
        <f>contracts[[#This Row],[Total Contract Amount]]</f>
        <v>0</v>
      </c>
      <c r="S121" s="70"/>
      <c r="T121" s="81">
        <f>contracts[[#This Row],[Total Quarterly Obligation Amount]]</f>
        <v>0</v>
      </c>
      <c r="U121" s="151"/>
      <c r="V121" s="132">
        <f>contracts[[#This Row],[Total Quarterly Expenditure Amount]]</f>
        <v>0</v>
      </c>
      <c r="W121" s="99" t="str">
        <f>IFERROR(INDEX(Table2[Attachment A Category], MATCH(contracts[[#This Row],[Attachment A Expenditure Subcategory]], Table2[Attachment A Subcategory],0)),"")</f>
        <v/>
      </c>
      <c r="X121" s="100" t="str">
        <f>IFERROR(INDEX(Table2[Treasury OIG Category], MATCH(contracts[[#This Row],[Attachment A Expenditure Subcategory]], Table2[Attachment A Subcategory],0)),"")</f>
        <v/>
      </c>
    </row>
    <row r="122" spans="2:24" x14ac:dyDescent="0.25">
      <c r="B122" s="21"/>
      <c r="C122" s="16"/>
      <c r="D122" s="16"/>
      <c r="E122" s="16"/>
      <c r="F122" s="16"/>
      <c r="G122" s="22"/>
      <c r="H122" s="31" t="s">
        <v>197</v>
      </c>
      <c r="I122" s="16"/>
      <c r="J122" s="66"/>
      <c r="K122" s="17"/>
      <c r="L122" s="49"/>
      <c r="M122" s="17"/>
      <c r="N122" s="17"/>
      <c r="O122" s="49"/>
      <c r="P122" s="49"/>
      <c r="Q122" s="70"/>
      <c r="R122" s="81">
        <f>contracts[[#This Row],[Total Contract Amount]]</f>
        <v>0</v>
      </c>
      <c r="S122" s="70"/>
      <c r="T122" s="81">
        <f>contracts[[#This Row],[Total Quarterly Obligation Amount]]</f>
        <v>0</v>
      </c>
      <c r="U122" s="151"/>
      <c r="V122" s="132">
        <f>contracts[[#This Row],[Total Quarterly Expenditure Amount]]</f>
        <v>0</v>
      </c>
      <c r="W122" s="99" t="str">
        <f>IFERROR(INDEX(Table2[Attachment A Category], MATCH(contracts[[#This Row],[Attachment A Expenditure Subcategory]], Table2[Attachment A Subcategory],0)),"")</f>
        <v/>
      </c>
      <c r="X122" s="100" t="str">
        <f>IFERROR(INDEX(Table2[Treasury OIG Category], MATCH(contracts[[#This Row],[Attachment A Expenditure Subcategory]], Table2[Attachment A Subcategory],0)),"")</f>
        <v/>
      </c>
    </row>
    <row r="123" spans="2:24" x14ac:dyDescent="0.25">
      <c r="B123" s="21"/>
      <c r="C123" s="16"/>
      <c r="D123" s="16"/>
      <c r="E123" s="16"/>
      <c r="F123" s="16"/>
      <c r="G123" s="22"/>
      <c r="H123" s="30" t="s">
        <v>198</v>
      </c>
      <c r="I123" s="16"/>
      <c r="J123" s="66"/>
      <c r="K123" s="17"/>
      <c r="L123" s="49"/>
      <c r="M123" s="17"/>
      <c r="N123" s="17"/>
      <c r="O123" s="49"/>
      <c r="P123" s="49"/>
      <c r="Q123" s="70"/>
      <c r="R123" s="81">
        <f>contracts[[#This Row],[Total Contract Amount]]</f>
        <v>0</v>
      </c>
      <c r="S123" s="70"/>
      <c r="T123" s="81">
        <f>contracts[[#This Row],[Total Quarterly Obligation Amount]]</f>
        <v>0</v>
      </c>
      <c r="U123" s="151"/>
      <c r="V123" s="132">
        <f>contracts[[#This Row],[Total Quarterly Expenditure Amount]]</f>
        <v>0</v>
      </c>
      <c r="W123" s="99" t="str">
        <f>IFERROR(INDEX(Table2[Attachment A Category], MATCH(contracts[[#This Row],[Attachment A Expenditure Subcategory]], Table2[Attachment A Subcategory],0)),"")</f>
        <v/>
      </c>
      <c r="X123" s="100" t="str">
        <f>IFERROR(INDEX(Table2[Treasury OIG Category], MATCH(contracts[[#This Row],[Attachment A Expenditure Subcategory]], Table2[Attachment A Subcategory],0)),"")</f>
        <v/>
      </c>
    </row>
    <row r="124" spans="2:24" x14ac:dyDescent="0.25">
      <c r="B124" s="21"/>
      <c r="C124" s="16"/>
      <c r="D124" s="16"/>
      <c r="E124" s="16"/>
      <c r="F124" s="16"/>
      <c r="G124" s="22"/>
      <c r="H124" s="31" t="s">
        <v>199</v>
      </c>
      <c r="I124" s="16"/>
      <c r="J124" s="66"/>
      <c r="K124" s="17"/>
      <c r="L124" s="49"/>
      <c r="M124" s="17"/>
      <c r="N124" s="17"/>
      <c r="O124" s="49"/>
      <c r="P124" s="49"/>
      <c r="Q124" s="70"/>
      <c r="R124" s="81">
        <f>contracts[[#This Row],[Total Contract Amount]]</f>
        <v>0</v>
      </c>
      <c r="S124" s="70"/>
      <c r="T124" s="81">
        <f>contracts[[#This Row],[Total Quarterly Obligation Amount]]</f>
        <v>0</v>
      </c>
      <c r="U124" s="151"/>
      <c r="V124" s="132">
        <f>contracts[[#This Row],[Total Quarterly Expenditure Amount]]</f>
        <v>0</v>
      </c>
      <c r="W124" s="99" t="str">
        <f>IFERROR(INDEX(Table2[Attachment A Category], MATCH(contracts[[#This Row],[Attachment A Expenditure Subcategory]], Table2[Attachment A Subcategory],0)),"")</f>
        <v/>
      </c>
      <c r="X124" s="100" t="str">
        <f>IFERROR(INDEX(Table2[Treasury OIG Category], MATCH(contracts[[#This Row],[Attachment A Expenditure Subcategory]], Table2[Attachment A Subcategory],0)),"")</f>
        <v/>
      </c>
    </row>
    <row r="125" spans="2:24" x14ac:dyDescent="0.25">
      <c r="B125" s="21"/>
      <c r="C125" s="16"/>
      <c r="D125" s="16"/>
      <c r="E125" s="16"/>
      <c r="F125" s="16"/>
      <c r="G125" s="22"/>
      <c r="H125" s="31" t="s">
        <v>200</v>
      </c>
      <c r="I125" s="16"/>
      <c r="J125" s="66"/>
      <c r="K125" s="17"/>
      <c r="L125" s="49"/>
      <c r="M125" s="17"/>
      <c r="N125" s="17"/>
      <c r="O125" s="49"/>
      <c r="P125" s="49"/>
      <c r="Q125" s="70"/>
      <c r="R125" s="81">
        <f>contracts[[#This Row],[Total Contract Amount]]</f>
        <v>0</v>
      </c>
      <c r="S125" s="70"/>
      <c r="T125" s="81">
        <f>contracts[[#This Row],[Total Quarterly Obligation Amount]]</f>
        <v>0</v>
      </c>
      <c r="U125" s="151"/>
      <c r="V125" s="132">
        <f>contracts[[#This Row],[Total Quarterly Expenditure Amount]]</f>
        <v>0</v>
      </c>
      <c r="W125" s="99" t="str">
        <f>IFERROR(INDEX(Table2[Attachment A Category], MATCH(contracts[[#This Row],[Attachment A Expenditure Subcategory]], Table2[Attachment A Subcategory],0)),"")</f>
        <v/>
      </c>
      <c r="X125" s="100" t="str">
        <f>IFERROR(INDEX(Table2[Treasury OIG Category], MATCH(contracts[[#This Row],[Attachment A Expenditure Subcategory]], Table2[Attachment A Subcategory],0)),"")</f>
        <v/>
      </c>
    </row>
    <row r="126" spans="2:24" x14ac:dyDescent="0.25">
      <c r="B126" s="21"/>
      <c r="C126" s="16"/>
      <c r="D126" s="16"/>
      <c r="E126" s="16"/>
      <c r="F126" s="16"/>
      <c r="G126" s="22"/>
      <c r="H126" s="31" t="s">
        <v>201</v>
      </c>
      <c r="I126" s="16"/>
      <c r="J126" s="66"/>
      <c r="K126" s="17"/>
      <c r="L126" s="49"/>
      <c r="M126" s="17"/>
      <c r="N126" s="17"/>
      <c r="O126" s="49"/>
      <c r="P126" s="49"/>
      <c r="Q126" s="70"/>
      <c r="R126" s="81">
        <f>contracts[[#This Row],[Total Contract Amount]]</f>
        <v>0</v>
      </c>
      <c r="S126" s="70"/>
      <c r="T126" s="81">
        <f>contracts[[#This Row],[Total Quarterly Obligation Amount]]</f>
        <v>0</v>
      </c>
      <c r="U126" s="151"/>
      <c r="V126" s="132">
        <f>contracts[[#This Row],[Total Quarterly Expenditure Amount]]</f>
        <v>0</v>
      </c>
      <c r="W126" s="99" t="str">
        <f>IFERROR(INDEX(Table2[Attachment A Category], MATCH(contracts[[#This Row],[Attachment A Expenditure Subcategory]], Table2[Attachment A Subcategory],0)),"")</f>
        <v/>
      </c>
      <c r="X126" s="100" t="str">
        <f>IFERROR(INDEX(Table2[Treasury OIG Category], MATCH(contracts[[#This Row],[Attachment A Expenditure Subcategory]], Table2[Attachment A Subcategory],0)),"")</f>
        <v/>
      </c>
    </row>
    <row r="127" spans="2:24" x14ac:dyDescent="0.25">
      <c r="B127" s="21"/>
      <c r="C127" s="16"/>
      <c r="D127" s="16"/>
      <c r="E127" s="16"/>
      <c r="F127" s="16"/>
      <c r="G127" s="22"/>
      <c r="H127" s="31" t="s">
        <v>202</v>
      </c>
      <c r="I127" s="16"/>
      <c r="J127" s="66"/>
      <c r="K127" s="17"/>
      <c r="L127" s="49"/>
      <c r="M127" s="17"/>
      <c r="N127" s="17"/>
      <c r="O127" s="49"/>
      <c r="P127" s="49"/>
      <c r="Q127" s="70"/>
      <c r="R127" s="81">
        <f>contracts[[#This Row],[Total Contract Amount]]</f>
        <v>0</v>
      </c>
      <c r="S127" s="70"/>
      <c r="T127" s="81">
        <f>contracts[[#This Row],[Total Quarterly Obligation Amount]]</f>
        <v>0</v>
      </c>
      <c r="U127" s="151"/>
      <c r="V127" s="132">
        <f>contracts[[#This Row],[Total Quarterly Expenditure Amount]]</f>
        <v>0</v>
      </c>
      <c r="W127" s="99" t="str">
        <f>IFERROR(INDEX(Table2[Attachment A Category], MATCH(contracts[[#This Row],[Attachment A Expenditure Subcategory]], Table2[Attachment A Subcategory],0)),"")</f>
        <v/>
      </c>
      <c r="X127" s="100" t="str">
        <f>IFERROR(INDEX(Table2[Treasury OIG Category], MATCH(contracts[[#This Row],[Attachment A Expenditure Subcategory]], Table2[Attachment A Subcategory],0)),"")</f>
        <v/>
      </c>
    </row>
    <row r="128" spans="2:24" x14ac:dyDescent="0.25">
      <c r="B128" s="21"/>
      <c r="C128" s="16"/>
      <c r="D128" s="16"/>
      <c r="E128" s="16"/>
      <c r="F128" s="16"/>
      <c r="G128" s="22"/>
      <c r="H128" s="30" t="s">
        <v>203</v>
      </c>
      <c r="I128" s="16"/>
      <c r="J128" s="66"/>
      <c r="K128" s="17"/>
      <c r="L128" s="49"/>
      <c r="M128" s="17"/>
      <c r="N128" s="17"/>
      <c r="O128" s="49"/>
      <c r="P128" s="49"/>
      <c r="Q128" s="70"/>
      <c r="R128" s="81">
        <f>contracts[[#This Row],[Total Contract Amount]]</f>
        <v>0</v>
      </c>
      <c r="S128" s="70"/>
      <c r="T128" s="81">
        <f>contracts[[#This Row],[Total Quarterly Obligation Amount]]</f>
        <v>0</v>
      </c>
      <c r="U128" s="151"/>
      <c r="V128" s="132">
        <f>contracts[[#This Row],[Total Quarterly Expenditure Amount]]</f>
        <v>0</v>
      </c>
      <c r="W128" s="99" t="str">
        <f>IFERROR(INDEX(Table2[Attachment A Category], MATCH(contracts[[#This Row],[Attachment A Expenditure Subcategory]], Table2[Attachment A Subcategory],0)),"")</f>
        <v/>
      </c>
      <c r="X128" s="100" t="str">
        <f>IFERROR(INDEX(Table2[Treasury OIG Category], MATCH(contracts[[#This Row],[Attachment A Expenditure Subcategory]], Table2[Attachment A Subcategory],0)),"")</f>
        <v/>
      </c>
    </row>
    <row r="129" spans="2:24" x14ac:dyDescent="0.25">
      <c r="B129" s="21"/>
      <c r="C129" s="16"/>
      <c r="D129" s="16"/>
      <c r="E129" s="16"/>
      <c r="F129" s="16"/>
      <c r="G129" s="22"/>
      <c r="H129" s="31" t="s">
        <v>204</v>
      </c>
      <c r="I129" s="16"/>
      <c r="J129" s="66"/>
      <c r="K129" s="17"/>
      <c r="L129" s="49"/>
      <c r="M129" s="17"/>
      <c r="N129" s="17"/>
      <c r="O129" s="49"/>
      <c r="P129" s="49"/>
      <c r="Q129" s="70"/>
      <c r="R129" s="81">
        <f>contracts[[#This Row],[Total Contract Amount]]</f>
        <v>0</v>
      </c>
      <c r="S129" s="70"/>
      <c r="T129" s="81">
        <f>contracts[[#This Row],[Total Quarterly Obligation Amount]]</f>
        <v>0</v>
      </c>
      <c r="U129" s="151"/>
      <c r="V129" s="132">
        <f>contracts[[#This Row],[Total Quarterly Expenditure Amount]]</f>
        <v>0</v>
      </c>
      <c r="W129" s="99" t="str">
        <f>IFERROR(INDEX(Table2[Attachment A Category], MATCH(contracts[[#This Row],[Attachment A Expenditure Subcategory]], Table2[Attachment A Subcategory],0)),"")</f>
        <v/>
      </c>
      <c r="X129" s="100" t="str">
        <f>IFERROR(INDEX(Table2[Treasury OIG Category], MATCH(contracts[[#This Row],[Attachment A Expenditure Subcategory]], Table2[Attachment A Subcategory],0)),"")</f>
        <v/>
      </c>
    </row>
    <row r="130" spans="2:24" x14ac:dyDescent="0.25">
      <c r="B130" s="21"/>
      <c r="C130" s="16"/>
      <c r="D130" s="16"/>
      <c r="E130" s="16"/>
      <c r="F130" s="16"/>
      <c r="G130" s="22"/>
      <c r="H130" s="31" t="s">
        <v>205</v>
      </c>
      <c r="I130" s="16"/>
      <c r="J130" s="66"/>
      <c r="K130" s="17"/>
      <c r="L130" s="49"/>
      <c r="M130" s="17"/>
      <c r="N130" s="17"/>
      <c r="O130" s="49"/>
      <c r="P130" s="49"/>
      <c r="Q130" s="70"/>
      <c r="R130" s="81">
        <f>contracts[[#This Row],[Total Contract Amount]]</f>
        <v>0</v>
      </c>
      <c r="S130" s="70"/>
      <c r="T130" s="81">
        <f>contracts[[#This Row],[Total Quarterly Obligation Amount]]</f>
        <v>0</v>
      </c>
      <c r="U130" s="151"/>
      <c r="V130" s="132">
        <f>contracts[[#This Row],[Total Quarterly Expenditure Amount]]</f>
        <v>0</v>
      </c>
      <c r="W130" s="99" t="str">
        <f>IFERROR(INDEX(Table2[Attachment A Category], MATCH(contracts[[#This Row],[Attachment A Expenditure Subcategory]], Table2[Attachment A Subcategory],0)),"")</f>
        <v/>
      </c>
      <c r="X130" s="100" t="str">
        <f>IFERROR(INDEX(Table2[Treasury OIG Category], MATCH(contracts[[#This Row],[Attachment A Expenditure Subcategory]], Table2[Attachment A Subcategory],0)),"")</f>
        <v/>
      </c>
    </row>
    <row r="131" spans="2:24" x14ac:dyDescent="0.25">
      <c r="B131" s="21"/>
      <c r="C131" s="16"/>
      <c r="D131" s="16"/>
      <c r="E131" s="16"/>
      <c r="F131" s="16"/>
      <c r="G131" s="22"/>
      <c r="H131" s="30" t="s">
        <v>206</v>
      </c>
      <c r="I131" s="16"/>
      <c r="J131" s="66"/>
      <c r="K131" s="17"/>
      <c r="L131" s="49"/>
      <c r="M131" s="17"/>
      <c r="N131" s="17"/>
      <c r="O131" s="49"/>
      <c r="P131" s="49"/>
      <c r="Q131" s="70"/>
      <c r="R131" s="81">
        <f>contracts[[#This Row],[Total Contract Amount]]</f>
        <v>0</v>
      </c>
      <c r="S131" s="70"/>
      <c r="T131" s="81">
        <f>contracts[[#This Row],[Total Quarterly Obligation Amount]]</f>
        <v>0</v>
      </c>
      <c r="U131" s="151"/>
      <c r="V131" s="132">
        <f>contracts[[#This Row],[Total Quarterly Expenditure Amount]]</f>
        <v>0</v>
      </c>
      <c r="W131" s="99" t="str">
        <f>IFERROR(INDEX(Table2[Attachment A Category], MATCH(contracts[[#This Row],[Attachment A Expenditure Subcategory]], Table2[Attachment A Subcategory],0)),"")</f>
        <v/>
      </c>
      <c r="X131" s="100" t="str">
        <f>IFERROR(INDEX(Table2[Treasury OIG Category], MATCH(contracts[[#This Row],[Attachment A Expenditure Subcategory]], Table2[Attachment A Subcategory],0)),"")</f>
        <v/>
      </c>
    </row>
    <row r="132" spans="2:24" x14ac:dyDescent="0.25">
      <c r="B132" s="21"/>
      <c r="C132" s="16"/>
      <c r="D132" s="16"/>
      <c r="E132" s="16"/>
      <c r="F132" s="16"/>
      <c r="G132" s="22"/>
      <c r="H132" s="31" t="s">
        <v>207</v>
      </c>
      <c r="I132" s="16"/>
      <c r="J132" s="66"/>
      <c r="K132" s="17"/>
      <c r="L132" s="49"/>
      <c r="M132" s="17"/>
      <c r="N132" s="17"/>
      <c r="O132" s="49"/>
      <c r="P132" s="49"/>
      <c r="Q132" s="70"/>
      <c r="R132" s="81">
        <f>contracts[[#This Row],[Total Contract Amount]]</f>
        <v>0</v>
      </c>
      <c r="S132" s="70"/>
      <c r="T132" s="81">
        <f>contracts[[#This Row],[Total Quarterly Obligation Amount]]</f>
        <v>0</v>
      </c>
      <c r="U132" s="151"/>
      <c r="V132" s="132">
        <f>contracts[[#This Row],[Total Quarterly Expenditure Amount]]</f>
        <v>0</v>
      </c>
      <c r="W132" s="99" t="str">
        <f>IFERROR(INDEX(Table2[Attachment A Category], MATCH(contracts[[#This Row],[Attachment A Expenditure Subcategory]], Table2[Attachment A Subcategory],0)),"")</f>
        <v/>
      </c>
      <c r="X132" s="100" t="str">
        <f>IFERROR(INDEX(Table2[Treasury OIG Category], MATCH(contracts[[#This Row],[Attachment A Expenditure Subcategory]], Table2[Attachment A Subcategory],0)),"")</f>
        <v/>
      </c>
    </row>
    <row r="133" spans="2:24" x14ac:dyDescent="0.25">
      <c r="B133" s="21"/>
      <c r="C133" s="16"/>
      <c r="D133" s="16"/>
      <c r="E133" s="16"/>
      <c r="F133" s="16"/>
      <c r="G133" s="22"/>
      <c r="H133" s="31" t="s">
        <v>208</v>
      </c>
      <c r="I133" s="16"/>
      <c r="J133" s="66"/>
      <c r="K133" s="17"/>
      <c r="L133" s="49"/>
      <c r="M133" s="17"/>
      <c r="N133" s="17"/>
      <c r="O133" s="49"/>
      <c r="P133" s="49"/>
      <c r="Q133" s="70"/>
      <c r="R133" s="81">
        <f>contracts[[#This Row],[Total Contract Amount]]</f>
        <v>0</v>
      </c>
      <c r="S133" s="70"/>
      <c r="T133" s="81">
        <f>contracts[[#This Row],[Total Quarterly Obligation Amount]]</f>
        <v>0</v>
      </c>
      <c r="U133" s="151"/>
      <c r="V133" s="132">
        <f>contracts[[#This Row],[Total Quarterly Expenditure Amount]]</f>
        <v>0</v>
      </c>
      <c r="W133" s="99" t="str">
        <f>IFERROR(INDEX(Table2[Attachment A Category], MATCH(contracts[[#This Row],[Attachment A Expenditure Subcategory]], Table2[Attachment A Subcategory],0)),"")</f>
        <v/>
      </c>
      <c r="X133" s="100" t="str">
        <f>IFERROR(INDEX(Table2[Treasury OIG Category], MATCH(contracts[[#This Row],[Attachment A Expenditure Subcategory]], Table2[Attachment A Subcategory],0)),"")</f>
        <v/>
      </c>
    </row>
    <row r="134" spans="2:24" x14ac:dyDescent="0.25">
      <c r="B134" s="21"/>
      <c r="C134" s="16"/>
      <c r="D134" s="16"/>
      <c r="E134" s="16"/>
      <c r="F134" s="16"/>
      <c r="G134" s="22"/>
      <c r="H134" s="31" t="s">
        <v>209</v>
      </c>
      <c r="I134" s="16"/>
      <c r="J134" s="66"/>
      <c r="K134" s="17"/>
      <c r="L134" s="49"/>
      <c r="M134" s="17"/>
      <c r="N134" s="17"/>
      <c r="O134" s="49"/>
      <c r="P134" s="49"/>
      <c r="Q134" s="70"/>
      <c r="R134" s="81">
        <f>contracts[[#This Row],[Total Contract Amount]]</f>
        <v>0</v>
      </c>
      <c r="S134" s="70"/>
      <c r="T134" s="81">
        <f>contracts[[#This Row],[Total Quarterly Obligation Amount]]</f>
        <v>0</v>
      </c>
      <c r="U134" s="151"/>
      <c r="V134" s="132">
        <f>contracts[[#This Row],[Total Quarterly Expenditure Amount]]</f>
        <v>0</v>
      </c>
      <c r="W134" s="99" t="str">
        <f>IFERROR(INDEX(Table2[Attachment A Category], MATCH(contracts[[#This Row],[Attachment A Expenditure Subcategory]], Table2[Attachment A Subcategory],0)),"")</f>
        <v/>
      </c>
      <c r="X134" s="100" t="str">
        <f>IFERROR(INDEX(Table2[Treasury OIG Category], MATCH(contracts[[#This Row],[Attachment A Expenditure Subcategory]], Table2[Attachment A Subcategory],0)),"")</f>
        <v/>
      </c>
    </row>
    <row r="135" spans="2:24" x14ac:dyDescent="0.25">
      <c r="B135" s="21"/>
      <c r="C135" s="16"/>
      <c r="D135" s="16"/>
      <c r="E135" s="16"/>
      <c r="F135" s="16"/>
      <c r="G135" s="22"/>
      <c r="H135" s="31" t="s">
        <v>210</v>
      </c>
      <c r="I135" s="16"/>
      <c r="J135" s="66"/>
      <c r="K135" s="17"/>
      <c r="L135" s="49"/>
      <c r="M135" s="17"/>
      <c r="N135" s="17"/>
      <c r="O135" s="49"/>
      <c r="P135" s="49"/>
      <c r="Q135" s="70"/>
      <c r="R135" s="81">
        <f>contracts[[#This Row],[Total Contract Amount]]</f>
        <v>0</v>
      </c>
      <c r="S135" s="70"/>
      <c r="T135" s="81">
        <f>contracts[[#This Row],[Total Quarterly Obligation Amount]]</f>
        <v>0</v>
      </c>
      <c r="U135" s="151"/>
      <c r="V135" s="132">
        <f>contracts[[#This Row],[Total Quarterly Expenditure Amount]]</f>
        <v>0</v>
      </c>
      <c r="W135" s="99" t="str">
        <f>IFERROR(INDEX(Table2[Attachment A Category], MATCH(contracts[[#This Row],[Attachment A Expenditure Subcategory]], Table2[Attachment A Subcategory],0)),"")</f>
        <v/>
      </c>
      <c r="X135" s="100" t="str">
        <f>IFERROR(INDEX(Table2[Treasury OIG Category], MATCH(contracts[[#This Row],[Attachment A Expenditure Subcategory]], Table2[Attachment A Subcategory],0)),"")</f>
        <v/>
      </c>
    </row>
    <row r="136" spans="2:24" x14ac:dyDescent="0.25">
      <c r="B136" s="21"/>
      <c r="C136" s="16"/>
      <c r="D136" s="16"/>
      <c r="E136" s="16"/>
      <c r="F136" s="16"/>
      <c r="G136" s="22"/>
      <c r="H136" s="30" t="s">
        <v>211</v>
      </c>
      <c r="I136" s="16"/>
      <c r="J136" s="66"/>
      <c r="K136" s="17"/>
      <c r="L136" s="49"/>
      <c r="M136" s="17"/>
      <c r="N136" s="17"/>
      <c r="O136" s="49"/>
      <c r="P136" s="49"/>
      <c r="Q136" s="70"/>
      <c r="R136" s="81">
        <f>contracts[[#This Row],[Total Contract Amount]]</f>
        <v>0</v>
      </c>
      <c r="S136" s="70"/>
      <c r="T136" s="81">
        <f>contracts[[#This Row],[Total Quarterly Obligation Amount]]</f>
        <v>0</v>
      </c>
      <c r="U136" s="151"/>
      <c r="V136" s="132">
        <f>contracts[[#This Row],[Total Quarterly Expenditure Amount]]</f>
        <v>0</v>
      </c>
      <c r="W136" s="99" t="str">
        <f>IFERROR(INDEX(Table2[Attachment A Category], MATCH(contracts[[#This Row],[Attachment A Expenditure Subcategory]], Table2[Attachment A Subcategory],0)),"")</f>
        <v/>
      </c>
      <c r="X136" s="100" t="str">
        <f>IFERROR(INDEX(Table2[Treasury OIG Category], MATCH(contracts[[#This Row],[Attachment A Expenditure Subcategory]], Table2[Attachment A Subcategory],0)),"")</f>
        <v/>
      </c>
    </row>
    <row r="137" spans="2:24" x14ac:dyDescent="0.25">
      <c r="B137" s="21"/>
      <c r="C137" s="16"/>
      <c r="D137" s="16"/>
      <c r="E137" s="16"/>
      <c r="F137" s="16"/>
      <c r="G137" s="22"/>
      <c r="H137" s="31" t="s">
        <v>212</v>
      </c>
      <c r="I137" s="16"/>
      <c r="J137" s="66"/>
      <c r="K137" s="17"/>
      <c r="L137" s="49"/>
      <c r="M137" s="17"/>
      <c r="N137" s="17"/>
      <c r="O137" s="49"/>
      <c r="P137" s="49"/>
      <c r="Q137" s="70"/>
      <c r="R137" s="81">
        <f>contracts[[#This Row],[Total Contract Amount]]</f>
        <v>0</v>
      </c>
      <c r="S137" s="70"/>
      <c r="T137" s="81">
        <f>contracts[[#This Row],[Total Quarterly Obligation Amount]]</f>
        <v>0</v>
      </c>
      <c r="U137" s="151"/>
      <c r="V137" s="132">
        <f>contracts[[#This Row],[Total Quarterly Expenditure Amount]]</f>
        <v>0</v>
      </c>
      <c r="W137" s="99" t="str">
        <f>IFERROR(INDEX(Table2[Attachment A Category], MATCH(contracts[[#This Row],[Attachment A Expenditure Subcategory]], Table2[Attachment A Subcategory],0)),"")</f>
        <v/>
      </c>
      <c r="X137" s="100" t="str">
        <f>IFERROR(INDEX(Table2[Treasury OIG Category], MATCH(contracts[[#This Row],[Attachment A Expenditure Subcategory]], Table2[Attachment A Subcategory],0)),"")</f>
        <v/>
      </c>
    </row>
    <row r="138" spans="2:24" x14ac:dyDescent="0.25">
      <c r="B138" s="21"/>
      <c r="C138" s="16"/>
      <c r="D138" s="16"/>
      <c r="E138" s="16"/>
      <c r="F138" s="16"/>
      <c r="G138" s="22"/>
      <c r="H138" s="31" t="s">
        <v>213</v>
      </c>
      <c r="I138" s="16"/>
      <c r="J138" s="66"/>
      <c r="K138" s="17"/>
      <c r="L138" s="49"/>
      <c r="M138" s="17"/>
      <c r="N138" s="17"/>
      <c r="O138" s="49"/>
      <c r="P138" s="49"/>
      <c r="Q138" s="70"/>
      <c r="R138" s="81">
        <f>contracts[[#This Row],[Total Contract Amount]]</f>
        <v>0</v>
      </c>
      <c r="S138" s="70"/>
      <c r="T138" s="81">
        <f>contracts[[#This Row],[Total Quarterly Obligation Amount]]</f>
        <v>0</v>
      </c>
      <c r="U138" s="151"/>
      <c r="V138" s="132">
        <f>contracts[[#This Row],[Total Quarterly Expenditure Amount]]</f>
        <v>0</v>
      </c>
      <c r="W138" s="99" t="str">
        <f>IFERROR(INDEX(Table2[Attachment A Category], MATCH(contracts[[#This Row],[Attachment A Expenditure Subcategory]], Table2[Attachment A Subcategory],0)),"")</f>
        <v/>
      </c>
      <c r="X138" s="100" t="str">
        <f>IFERROR(INDEX(Table2[Treasury OIG Category], MATCH(contracts[[#This Row],[Attachment A Expenditure Subcategory]], Table2[Attachment A Subcategory],0)),"")</f>
        <v/>
      </c>
    </row>
    <row r="139" spans="2:24" x14ac:dyDescent="0.25">
      <c r="B139" s="21"/>
      <c r="C139" s="16"/>
      <c r="D139" s="16"/>
      <c r="E139" s="16"/>
      <c r="F139" s="16"/>
      <c r="G139" s="22"/>
      <c r="H139" s="30" t="s">
        <v>214</v>
      </c>
      <c r="I139" s="16"/>
      <c r="J139" s="66"/>
      <c r="K139" s="17"/>
      <c r="L139" s="49"/>
      <c r="M139" s="17"/>
      <c r="N139" s="17"/>
      <c r="O139" s="49"/>
      <c r="P139" s="49"/>
      <c r="Q139" s="70"/>
      <c r="R139" s="81">
        <f>contracts[[#This Row],[Total Contract Amount]]</f>
        <v>0</v>
      </c>
      <c r="S139" s="70"/>
      <c r="T139" s="81">
        <f>contracts[[#This Row],[Total Quarterly Obligation Amount]]</f>
        <v>0</v>
      </c>
      <c r="U139" s="151"/>
      <c r="V139" s="132">
        <f>contracts[[#This Row],[Total Quarterly Expenditure Amount]]</f>
        <v>0</v>
      </c>
      <c r="W139" s="99" t="str">
        <f>IFERROR(INDEX(Table2[Attachment A Category], MATCH(contracts[[#This Row],[Attachment A Expenditure Subcategory]], Table2[Attachment A Subcategory],0)),"")</f>
        <v/>
      </c>
      <c r="X139" s="100" t="str">
        <f>IFERROR(INDEX(Table2[Treasury OIG Category], MATCH(contracts[[#This Row],[Attachment A Expenditure Subcategory]], Table2[Attachment A Subcategory],0)),"")</f>
        <v/>
      </c>
    </row>
    <row r="140" spans="2:24" x14ac:dyDescent="0.25">
      <c r="B140" s="21"/>
      <c r="C140" s="16"/>
      <c r="D140" s="16"/>
      <c r="E140" s="16"/>
      <c r="F140" s="16"/>
      <c r="G140" s="22"/>
      <c r="H140" s="31" t="s">
        <v>215</v>
      </c>
      <c r="I140" s="16"/>
      <c r="J140" s="66"/>
      <c r="K140" s="17"/>
      <c r="L140" s="49"/>
      <c r="M140" s="17"/>
      <c r="N140" s="17"/>
      <c r="O140" s="49"/>
      <c r="P140" s="49"/>
      <c r="Q140" s="70"/>
      <c r="R140" s="81">
        <f>contracts[[#This Row],[Total Contract Amount]]</f>
        <v>0</v>
      </c>
      <c r="S140" s="70"/>
      <c r="T140" s="81">
        <f>contracts[[#This Row],[Total Quarterly Obligation Amount]]</f>
        <v>0</v>
      </c>
      <c r="U140" s="151"/>
      <c r="V140" s="132">
        <f>contracts[[#This Row],[Total Quarterly Expenditure Amount]]</f>
        <v>0</v>
      </c>
      <c r="W140" s="99" t="str">
        <f>IFERROR(INDEX(Table2[Attachment A Category], MATCH(contracts[[#This Row],[Attachment A Expenditure Subcategory]], Table2[Attachment A Subcategory],0)),"")</f>
        <v/>
      </c>
      <c r="X140" s="100" t="str">
        <f>IFERROR(INDEX(Table2[Treasury OIG Category], MATCH(contracts[[#This Row],[Attachment A Expenditure Subcategory]], Table2[Attachment A Subcategory],0)),"")</f>
        <v/>
      </c>
    </row>
    <row r="141" spans="2:24" x14ac:dyDescent="0.25">
      <c r="B141" s="21"/>
      <c r="C141" s="16"/>
      <c r="D141" s="16"/>
      <c r="E141" s="16"/>
      <c r="F141" s="16"/>
      <c r="G141" s="22"/>
      <c r="H141" s="31" t="s">
        <v>216</v>
      </c>
      <c r="I141" s="16"/>
      <c r="J141" s="66"/>
      <c r="K141" s="17"/>
      <c r="L141" s="49"/>
      <c r="M141" s="17"/>
      <c r="N141" s="17"/>
      <c r="O141" s="49"/>
      <c r="P141" s="49"/>
      <c r="Q141" s="70"/>
      <c r="R141" s="81">
        <f>contracts[[#This Row],[Total Contract Amount]]</f>
        <v>0</v>
      </c>
      <c r="S141" s="70"/>
      <c r="T141" s="81">
        <f>contracts[[#This Row],[Total Quarterly Obligation Amount]]</f>
        <v>0</v>
      </c>
      <c r="U141" s="151"/>
      <c r="V141" s="132">
        <f>contracts[[#This Row],[Total Quarterly Expenditure Amount]]</f>
        <v>0</v>
      </c>
      <c r="W141" s="99" t="str">
        <f>IFERROR(INDEX(Table2[Attachment A Category], MATCH(contracts[[#This Row],[Attachment A Expenditure Subcategory]], Table2[Attachment A Subcategory],0)),"")</f>
        <v/>
      </c>
      <c r="X141" s="100" t="str">
        <f>IFERROR(INDEX(Table2[Treasury OIG Category], MATCH(contracts[[#This Row],[Attachment A Expenditure Subcategory]], Table2[Attachment A Subcategory],0)),"")</f>
        <v/>
      </c>
    </row>
    <row r="142" spans="2:24" x14ac:dyDescent="0.25">
      <c r="B142" s="21"/>
      <c r="C142" s="16"/>
      <c r="D142" s="16"/>
      <c r="E142" s="16"/>
      <c r="F142" s="16"/>
      <c r="G142" s="22"/>
      <c r="H142" s="31" t="s">
        <v>217</v>
      </c>
      <c r="I142" s="16"/>
      <c r="J142" s="66"/>
      <c r="K142" s="17"/>
      <c r="L142" s="49"/>
      <c r="M142" s="17"/>
      <c r="N142" s="17"/>
      <c r="O142" s="49"/>
      <c r="P142" s="49"/>
      <c r="Q142" s="70"/>
      <c r="R142" s="81">
        <f>contracts[[#This Row],[Total Contract Amount]]</f>
        <v>0</v>
      </c>
      <c r="S142" s="70"/>
      <c r="T142" s="81">
        <f>contracts[[#This Row],[Total Quarterly Obligation Amount]]</f>
        <v>0</v>
      </c>
      <c r="U142" s="151"/>
      <c r="V142" s="132">
        <f>contracts[[#This Row],[Total Quarterly Expenditure Amount]]</f>
        <v>0</v>
      </c>
      <c r="W142" s="99" t="str">
        <f>IFERROR(INDEX(Table2[Attachment A Category], MATCH(contracts[[#This Row],[Attachment A Expenditure Subcategory]], Table2[Attachment A Subcategory],0)),"")</f>
        <v/>
      </c>
      <c r="X142" s="100" t="str">
        <f>IFERROR(INDEX(Table2[Treasury OIG Category], MATCH(contracts[[#This Row],[Attachment A Expenditure Subcategory]], Table2[Attachment A Subcategory],0)),"")</f>
        <v/>
      </c>
    </row>
    <row r="143" spans="2:24" x14ac:dyDescent="0.25">
      <c r="B143" s="21"/>
      <c r="C143" s="16"/>
      <c r="D143" s="16"/>
      <c r="E143" s="16"/>
      <c r="F143" s="16"/>
      <c r="G143" s="22"/>
      <c r="H143" s="31" t="s">
        <v>218</v>
      </c>
      <c r="I143" s="16"/>
      <c r="J143" s="66"/>
      <c r="K143" s="17"/>
      <c r="L143" s="49"/>
      <c r="M143" s="17"/>
      <c r="N143" s="17"/>
      <c r="O143" s="49"/>
      <c r="P143" s="49"/>
      <c r="Q143" s="70"/>
      <c r="R143" s="81">
        <f>contracts[[#This Row],[Total Contract Amount]]</f>
        <v>0</v>
      </c>
      <c r="S143" s="70"/>
      <c r="T143" s="81">
        <f>contracts[[#This Row],[Total Quarterly Obligation Amount]]</f>
        <v>0</v>
      </c>
      <c r="U143" s="151"/>
      <c r="V143" s="132">
        <f>contracts[[#This Row],[Total Quarterly Expenditure Amount]]</f>
        <v>0</v>
      </c>
      <c r="W143" s="99" t="str">
        <f>IFERROR(INDEX(Table2[Attachment A Category], MATCH(contracts[[#This Row],[Attachment A Expenditure Subcategory]], Table2[Attachment A Subcategory],0)),"")</f>
        <v/>
      </c>
      <c r="X143" s="100" t="str">
        <f>IFERROR(INDEX(Table2[Treasury OIG Category], MATCH(contracts[[#This Row],[Attachment A Expenditure Subcategory]], Table2[Attachment A Subcategory],0)),"")</f>
        <v/>
      </c>
    </row>
    <row r="144" spans="2:24" x14ac:dyDescent="0.25">
      <c r="B144" s="21"/>
      <c r="C144" s="16"/>
      <c r="D144" s="16"/>
      <c r="E144" s="16"/>
      <c r="F144" s="16"/>
      <c r="G144" s="22"/>
      <c r="H144" s="30" t="s">
        <v>219</v>
      </c>
      <c r="I144" s="16"/>
      <c r="J144" s="66"/>
      <c r="K144" s="17"/>
      <c r="L144" s="49"/>
      <c r="M144" s="17"/>
      <c r="N144" s="17"/>
      <c r="O144" s="49"/>
      <c r="P144" s="49"/>
      <c r="Q144" s="70"/>
      <c r="R144" s="81">
        <f>contracts[[#This Row],[Total Contract Amount]]</f>
        <v>0</v>
      </c>
      <c r="S144" s="70"/>
      <c r="T144" s="81">
        <f>contracts[[#This Row],[Total Quarterly Obligation Amount]]</f>
        <v>0</v>
      </c>
      <c r="U144" s="151"/>
      <c r="V144" s="132">
        <f>contracts[[#This Row],[Total Quarterly Expenditure Amount]]</f>
        <v>0</v>
      </c>
      <c r="W144" s="99" t="str">
        <f>IFERROR(INDEX(Table2[Attachment A Category], MATCH(contracts[[#This Row],[Attachment A Expenditure Subcategory]], Table2[Attachment A Subcategory],0)),"")</f>
        <v/>
      </c>
      <c r="X144" s="100" t="str">
        <f>IFERROR(INDEX(Table2[Treasury OIG Category], MATCH(contracts[[#This Row],[Attachment A Expenditure Subcategory]], Table2[Attachment A Subcategory],0)),"")</f>
        <v/>
      </c>
    </row>
    <row r="145" spans="2:24" x14ac:dyDescent="0.25">
      <c r="B145" s="21"/>
      <c r="C145" s="16"/>
      <c r="D145" s="16"/>
      <c r="E145" s="16"/>
      <c r="F145" s="16"/>
      <c r="G145" s="22"/>
      <c r="H145" s="31" t="s">
        <v>220</v>
      </c>
      <c r="I145" s="16"/>
      <c r="J145" s="66"/>
      <c r="K145" s="17"/>
      <c r="L145" s="49"/>
      <c r="M145" s="17"/>
      <c r="N145" s="17"/>
      <c r="O145" s="49"/>
      <c r="P145" s="49"/>
      <c r="Q145" s="70"/>
      <c r="R145" s="81">
        <f>contracts[[#This Row],[Total Contract Amount]]</f>
        <v>0</v>
      </c>
      <c r="S145" s="70"/>
      <c r="T145" s="81">
        <f>contracts[[#This Row],[Total Quarterly Obligation Amount]]</f>
        <v>0</v>
      </c>
      <c r="U145" s="151"/>
      <c r="V145" s="132">
        <f>contracts[[#This Row],[Total Quarterly Expenditure Amount]]</f>
        <v>0</v>
      </c>
      <c r="W145" s="99" t="str">
        <f>IFERROR(INDEX(Table2[Attachment A Category], MATCH(contracts[[#This Row],[Attachment A Expenditure Subcategory]], Table2[Attachment A Subcategory],0)),"")</f>
        <v/>
      </c>
      <c r="X145" s="100" t="str">
        <f>IFERROR(INDEX(Table2[Treasury OIG Category], MATCH(contracts[[#This Row],[Attachment A Expenditure Subcategory]], Table2[Attachment A Subcategory],0)),"")</f>
        <v/>
      </c>
    </row>
    <row r="146" spans="2:24" x14ac:dyDescent="0.25">
      <c r="B146" s="21"/>
      <c r="C146" s="16"/>
      <c r="D146" s="16"/>
      <c r="E146" s="16"/>
      <c r="F146" s="16"/>
      <c r="G146" s="22"/>
      <c r="H146" s="31" t="s">
        <v>221</v>
      </c>
      <c r="I146" s="16"/>
      <c r="J146" s="66"/>
      <c r="K146" s="17"/>
      <c r="L146" s="49"/>
      <c r="M146" s="17"/>
      <c r="N146" s="17"/>
      <c r="O146" s="49"/>
      <c r="P146" s="49"/>
      <c r="Q146" s="70"/>
      <c r="R146" s="81">
        <f>contracts[[#This Row],[Total Contract Amount]]</f>
        <v>0</v>
      </c>
      <c r="S146" s="70"/>
      <c r="T146" s="81">
        <f>contracts[[#This Row],[Total Quarterly Obligation Amount]]</f>
        <v>0</v>
      </c>
      <c r="U146" s="151"/>
      <c r="V146" s="132">
        <f>contracts[[#This Row],[Total Quarterly Expenditure Amount]]</f>
        <v>0</v>
      </c>
      <c r="W146" s="99" t="str">
        <f>IFERROR(INDEX(Table2[Attachment A Category], MATCH(contracts[[#This Row],[Attachment A Expenditure Subcategory]], Table2[Attachment A Subcategory],0)),"")</f>
        <v/>
      </c>
      <c r="X146" s="100" t="str">
        <f>IFERROR(INDEX(Table2[Treasury OIG Category], MATCH(contracts[[#This Row],[Attachment A Expenditure Subcategory]], Table2[Attachment A Subcategory],0)),"")</f>
        <v/>
      </c>
    </row>
    <row r="147" spans="2:24" x14ac:dyDescent="0.25">
      <c r="B147" s="21"/>
      <c r="C147" s="16"/>
      <c r="D147" s="16"/>
      <c r="E147" s="16"/>
      <c r="F147" s="16"/>
      <c r="G147" s="22"/>
      <c r="H147" s="30" t="s">
        <v>222</v>
      </c>
      <c r="I147" s="16"/>
      <c r="J147" s="66"/>
      <c r="K147" s="17"/>
      <c r="L147" s="49"/>
      <c r="M147" s="17"/>
      <c r="N147" s="17"/>
      <c r="O147" s="49"/>
      <c r="P147" s="49"/>
      <c r="Q147" s="70"/>
      <c r="R147" s="81">
        <f>contracts[[#This Row],[Total Contract Amount]]</f>
        <v>0</v>
      </c>
      <c r="S147" s="70"/>
      <c r="T147" s="81">
        <f>contracts[[#This Row],[Total Quarterly Obligation Amount]]</f>
        <v>0</v>
      </c>
      <c r="U147" s="151"/>
      <c r="V147" s="132">
        <f>contracts[[#This Row],[Total Quarterly Expenditure Amount]]</f>
        <v>0</v>
      </c>
      <c r="W147" s="99" t="str">
        <f>IFERROR(INDEX(Table2[Attachment A Category], MATCH(contracts[[#This Row],[Attachment A Expenditure Subcategory]], Table2[Attachment A Subcategory],0)),"")</f>
        <v/>
      </c>
      <c r="X147" s="100" t="str">
        <f>IFERROR(INDEX(Table2[Treasury OIG Category], MATCH(contracts[[#This Row],[Attachment A Expenditure Subcategory]], Table2[Attachment A Subcategory],0)),"")</f>
        <v/>
      </c>
    </row>
    <row r="148" spans="2:24" x14ac:dyDescent="0.25">
      <c r="B148" s="21"/>
      <c r="C148" s="16"/>
      <c r="D148" s="16"/>
      <c r="E148" s="16"/>
      <c r="F148" s="16"/>
      <c r="G148" s="22"/>
      <c r="H148" s="31" t="s">
        <v>223</v>
      </c>
      <c r="I148" s="16"/>
      <c r="J148" s="66"/>
      <c r="K148" s="17"/>
      <c r="L148" s="49"/>
      <c r="M148" s="17"/>
      <c r="N148" s="17"/>
      <c r="O148" s="49"/>
      <c r="P148" s="49"/>
      <c r="Q148" s="70"/>
      <c r="R148" s="81">
        <f>contracts[[#This Row],[Total Contract Amount]]</f>
        <v>0</v>
      </c>
      <c r="S148" s="70"/>
      <c r="T148" s="81">
        <f>contracts[[#This Row],[Total Quarterly Obligation Amount]]</f>
        <v>0</v>
      </c>
      <c r="U148" s="151"/>
      <c r="V148" s="132">
        <f>contracts[[#This Row],[Total Quarterly Expenditure Amount]]</f>
        <v>0</v>
      </c>
      <c r="W148" s="99" t="str">
        <f>IFERROR(INDEX(Table2[Attachment A Category], MATCH(contracts[[#This Row],[Attachment A Expenditure Subcategory]], Table2[Attachment A Subcategory],0)),"")</f>
        <v/>
      </c>
      <c r="X148" s="100" t="str">
        <f>IFERROR(INDEX(Table2[Treasury OIG Category], MATCH(contracts[[#This Row],[Attachment A Expenditure Subcategory]], Table2[Attachment A Subcategory],0)),"")</f>
        <v/>
      </c>
    </row>
    <row r="149" spans="2:24" x14ac:dyDescent="0.25">
      <c r="B149" s="21"/>
      <c r="C149" s="16"/>
      <c r="D149" s="16"/>
      <c r="E149" s="16"/>
      <c r="F149" s="16"/>
      <c r="G149" s="22"/>
      <c r="H149" s="31" t="s">
        <v>224</v>
      </c>
      <c r="I149" s="16"/>
      <c r="J149" s="66"/>
      <c r="K149" s="17"/>
      <c r="L149" s="49"/>
      <c r="M149" s="17"/>
      <c r="N149" s="17"/>
      <c r="O149" s="49"/>
      <c r="P149" s="49"/>
      <c r="Q149" s="70"/>
      <c r="R149" s="81">
        <f>contracts[[#This Row],[Total Contract Amount]]</f>
        <v>0</v>
      </c>
      <c r="S149" s="70"/>
      <c r="T149" s="81">
        <f>contracts[[#This Row],[Total Quarterly Obligation Amount]]</f>
        <v>0</v>
      </c>
      <c r="U149" s="151"/>
      <c r="V149" s="132">
        <f>contracts[[#This Row],[Total Quarterly Expenditure Amount]]</f>
        <v>0</v>
      </c>
      <c r="W149" s="99" t="str">
        <f>IFERROR(INDEX(Table2[Attachment A Category], MATCH(contracts[[#This Row],[Attachment A Expenditure Subcategory]], Table2[Attachment A Subcategory],0)),"")</f>
        <v/>
      </c>
      <c r="X149" s="100" t="str">
        <f>IFERROR(INDEX(Table2[Treasury OIG Category], MATCH(contracts[[#This Row],[Attachment A Expenditure Subcategory]], Table2[Attachment A Subcategory],0)),"")</f>
        <v/>
      </c>
    </row>
    <row r="150" spans="2:24" x14ac:dyDescent="0.25">
      <c r="B150" s="21"/>
      <c r="C150" s="16"/>
      <c r="D150" s="16"/>
      <c r="E150" s="16"/>
      <c r="F150" s="16"/>
      <c r="G150" s="22"/>
      <c r="H150" s="31" t="s">
        <v>225</v>
      </c>
      <c r="I150" s="16"/>
      <c r="J150" s="66"/>
      <c r="K150" s="17"/>
      <c r="L150" s="49"/>
      <c r="M150" s="17"/>
      <c r="N150" s="17"/>
      <c r="O150" s="49"/>
      <c r="P150" s="49"/>
      <c r="Q150" s="70"/>
      <c r="R150" s="81">
        <f>contracts[[#This Row],[Total Contract Amount]]</f>
        <v>0</v>
      </c>
      <c r="S150" s="70"/>
      <c r="T150" s="81">
        <f>contracts[[#This Row],[Total Quarterly Obligation Amount]]</f>
        <v>0</v>
      </c>
      <c r="U150" s="151"/>
      <c r="V150" s="132">
        <f>contracts[[#This Row],[Total Quarterly Expenditure Amount]]</f>
        <v>0</v>
      </c>
      <c r="W150" s="99" t="str">
        <f>IFERROR(INDEX(Table2[Attachment A Category], MATCH(contracts[[#This Row],[Attachment A Expenditure Subcategory]], Table2[Attachment A Subcategory],0)),"")</f>
        <v/>
      </c>
      <c r="X150" s="100" t="str">
        <f>IFERROR(INDEX(Table2[Treasury OIG Category], MATCH(contracts[[#This Row],[Attachment A Expenditure Subcategory]], Table2[Attachment A Subcategory],0)),"")</f>
        <v/>
      </c>
    </row>
    <row r="151" spans="2:24" x14ac:dyDescent="0.25">
      <c r="B151" s="21"/>
      <c r="C151" s="16"/>
      <c r="D151" s="16"/>
      <c r="E151" s="16"/>
      <c r="F151" s="16"/>
      <c r="G151" s="22"/>
      <c r="H151" s="31" t="s">
        <v>226</v>
      </c>
      <c r="I151" s="16"/>
      <c r="J151" s="66"/>
      <c r="K151" s="17"/>
      <c r="L151" s="49"/>
      <c r="M151" s="17"/>
      <c r="N151" s="17"/>
      <c r="O151" s="49"/>
      <c r="P151" s="49"/>
      <c r="Q151" s="70"/>
      <c r="R151" s="81">
        <f>contracts[[#This Row],[Total Contract Amount]]</f>
        <v>0</v>
      </c>
      <c r="S151" s="70"/>
      <c r="T151" s="81">
        <f>contracts[[#This Row],[Total Quarterly Obligation Amount]]</f>
        <v>0</v>
      </c>
      <c r="U151" s="151"/>
      <c r="V151" s="132">
        <f>contracts[[#This Row],[Total Quarterly Expenditure Amount]]</f>
        <v>0</v>
      </c>
      <c r="W151" s="99" t="str">
        <f>IFERROR(INDEX(Table2[Attachment A Category], MATCH(contracts[[#This Row],[Attachment A Expenditure Subcategory]], Table2[Attachment A Subcategory],0)),"")</f>
        <v/>
      </c>
      <c r="X151" s="100" t="str">
        <f>IFERROR(INDEX(Table2[Treasury OIG Category], MATCH(contracts[[#This Row],[Attachment A Expenditure Subcategory]], Table2[Attachment A Subcategory],0)),"")</f>
        <v/>
      </c>
    </row>
    <row r="152" spans="2:24" x14ac:dyDescent="0.25">
      <c r="B152" s="21"/>
      <c r="C152" s="16"/>
      <c r="D152" s="16"/>
      <c r="E152" s="16"/>
      <c r="F152" s="16"/>
      <c r="G152" s="22"/>
      <c r="H152" s="30" t="s">
        <v>227</v>
      </c>
      <c r="I152" s="16"/>
      <c r="J152" s="66"/>
      <c r="K152" s="17"/>
      <c r="L152" s="49"/>
      <c r="M152" s="17"/>
      <c r="N152" s="17"/>
      <c r="O152" s="49"/>
      <c r="P152" s="49"/>
      <c r="Q152" s="70"/>
      <c r="R152" s="81">
        <f>contracts[[#This Row],[Total Contract Amount]]</f>
        <v>0</v>
      </c>
      <c r="S152" s="70"/>
      <c r="T152" s="81">
        <f>contracts[[#This Row],[Total Quarterly Obligation Amount]]</f>
        <v>0</v>
      </c>
      <c r="U152" s="151"/>
      <c r="V152" s="132">
        <f>contracts[[#This Row],[Total Quarterly Expenditure Amount]]</f>
        <v>0</v>
      </c>
      <c r="W152" s="99" t="str">
        <f>IFERROR(INDEX(Table2[Attachment A Category], MATCH(contracts[[#This Row],[Attachment A Expenditure Subcategory]], Table2[Attachment A Subcategory],0)),"")</f>
        <v/>
      </c>
      <c r="X152" s="100" t="str">
        <f>IFERROR(INDEX(Table2[Treasury OIG Category], MATCH(contracts[[#This Row],[Attachment A Expenditure Subcategory]], Table2[Attachment A Subcategory],0)),"")</f>
        <v/>
      </c>
    </row>
    <row r="153" spans="2:24" x14ac:dyDescent="0.25">
      <c r="B153" s="21"/>
      <c r="C153" s="16"/>
      <c r="D153" s="16"/>
      <c r="E153" s="16"/>
      <c r="F153" s="16"/>
      <c r="G153" s="22"/>
      <c r="H153" s="31" t="s">
        <v>228</v>
      </c>
      <c r="I153" s="16"/>
      <c r="J153" s="66"/>
      <c r="K153" s="17"/>
      <c r="L153" s="49"/>
      <c r="M153" s="17"/>
      <c r="N153" s="17"/>
      <c r="O153" s="49"/>
      <c r="P153" s="49"/>
      <c r="Q153" s="70"/>
      <c r="R153" s="81">
        <f>contracts[[#This Row],[Total Contract Amount]]</f>
        <v>0</v>
      </c>
      <c r="S153" s="70"/>
      <c r="T153" s="81">
        <f>contracts[[#This Row],[Total Quarterly Obligation Amount]]</f>
        <v>0</v>
      </c>
      <c r="U153" s="151"/>
      <c r="V153" s="132">
        <f>contracts[[#This Row],[Total Quarterly Expenditure Amount]]</f>
        <v>0</v>
      </c>
      <c r="W153" s="99" t="str">
        <f>IFERROR(INDEX(Table2[Attachment A Category], MATCH(contracts[[#This Row],[Attachment A Expenditure Subcategory]], Table2[Attachment A Subcategory],0)),"")</f>
        <v/>
      </c>
      <c r="X153" s="100" t="str">
        <f>IFERROR(INDEX(Table2[Treasury OIG Category], MATCH(contracts[[#This Row],[Attachment A Expenditure Subcategory]], Table2[Attachment A Subcategory],0)),"")</f>
        <v/>
      </c>
    </row>
    <row r="154" spans="2:24" x14ac:dyDescent="0.25">
      <c r="B154" s="21"/>
      <c r="C154" s="16"/>
      <c r="D154" s="16"/>
      <c r="E154" s="16"/>
      <c r="F154" s="16"/>
      <c r="G154" s="22"/>
      <c r="H154" s="31" t="s">
        <v>229</v>
      </c>
      <c r="I154" s="16"/>
      <c r="J154" s="66"/>
      <c r="K154" s="17"/>
      <c r="L154" s="49"/>
      <c r="M154" s="17"/>
      <c r="N154" s="17"/>
      <c r="O154" s="49"/>
      <c r="P154" s="49"/>
      <c r="Q154" s="70"/>
      <c r="R154" s="81">
        <f>contracts[[#This Row],[Total Contract Amount]]</f>
        <v>0</v>
      </c>
      <c r="S154" s="70"/>
      <c r="T154" s="81">
        <f>contracts[[#This Row],[Total Quarterly Obligation Amount]]</f>
        <v>0</v>
      </c>
      <c r="U154" s="151"/>
      <c r="V154" s="132">
        <f>contracts[[#This Row],[Total Quarterly Expenditure Amount]]</f>
        <v>0</v>
      </c>
      <c r="W154" s="99" t="str">
        <f>IFERROR(INDEX(Table2[Attachment A Category], MATCH(contracts[[#This Row],[Attachment A Expenditure Subcategory]], Table2[Attachment A Subcategory],0)),"")</f>
        <v/>
      </c>
      <c r="X154" s="100" t="str">
        <f>IFERROR(INDEX(Table2[Treasury OIG Category], MATCH(contracts[[#This Row],[Attachment A Expenditure Subcategory]], Table2[Attachment A Subcategory],0)),"")</f>
        <v/>
      </c>
    </row>
    <row r="155" spans="2:24" x14ac:dyDescent="0.25">
      <c r="B155" s="21"/>
      <c r="C155" s="16"/>
      <c r="D155" s="16"/>
      <c r="E155" s="16"/>
      <c r="F155" s="16"/>
      <c r="G155" s="22"/>
      <c r="H155" s="30" t="s">
        <v>230</v>
      </c>
      <c r="I155" s="16"/>
      <c r="J155" s="66"/>
      <c r="K155" s="17"/>
      <c r="L155" s="49"/>
      <c r="M155" s="17"/>
      <c r="N155" s="17"/>
      <c r="O155" s="49"/>
      <c r="P155" s="49"/>
      <c r="Q155" s="70"/>
      <c r="R155" s="81">
        <f>contracts[[#This Row],[Total Contract Amount]]</f>
        <v>0</v>
      </c>
      <c r="S155" s="70"/>
      <c r="T155" s="81">
        <f>contracts[[#This Row],[Total Quarterly Obligation Amount]]</f>
        <v>0</v>
      </c>
      <c r="U155" s="151"/>
      <c r="V155" s="132">
        <f>contracts[[#This Row],[Total Quarterly Expenditure Amount]]</f>
        <v>0</v>
      </c>
      <c r="W155" s="99" t="str">
        <f>IFERROR(INDEX(Table2[Attachment A Category], MATCH(contracts[[#This Row],[Attachment A Expenditure Subcategory]], Table2[Attachment A Subcategory],0)),"")</f>
        <v/>
      </c>
      <c r="X155" s="100" t="str">
        <f>IFERROR(INDEX(Table2[Treasury OIG Category], MATCH(contracts[[#This Row],[Attachment A Expenditure Subcategory]], Table2[Attachment A Subcategory],0)),"")</f>
        <v/>
      </c>
    </row>
    <row r="156" spans="2:24" x14ac:dyDescent="0.25">
      <c r="B156" s="21"/>
      <c r="C156" s="16"/>
      <c r="D156" s="16"/>
      <c r="E156" s="16"/>
      <c r="F156" s="16"/>
      <c r="G156" s="22"/>
      <c r="H156" s="31" t="s">
        <v>231</v>
      </c>
      <c r="I156" s="16"/>
      <c r="J156" s="66"/>
      <c r="K156" s="17"/>
      <c r="L156" s="49"/>
      <c r="M156" s="17"/>
      <c r="N156" s="17"/>
      <c r="O156" s="49"/>
      <c r="P156" s="49"/>
      <c r="Q156" s="70"/>
      <c r="R156" s="81">
        <f>contracts[[#This Row],[Total Contract Amount]]</f>
        <v>0</v>
      </c>
      <c r="S156" s="70"/>
      <c r="T156" s="81">
        <f>contracts[[#This Row],[Total Quarterly Obligation Amount]]</f>
        <v>0</v>
      </c>
      <c r="U156" s="151"/>
      <c r="V156" s="132">
        <f>contracts[[#This Row],[Total Quarterly Expenditure Amount]]</f>
        <v>0</v>
      </c>
      <c r="W156" s="99" t="str">
        <f>IFERROR(INDEX(Table2[Attachment A Category], MATCH(contracts[[#This Row],[Attachment A Expenditure Subcategory]], Table2[Attachment A Subcategory],0)),"")</f>
        <v/>
      </c>
      <c r="X156" s="100" t="str">
        <f>IFERROR(INDEX(Table2[Treasury OIG Category], MATCH(contracts[[#This Row],[Attachment A Expenditure Subcategory]], Table2[Attachment A Subcategory],0)),"")</f>
        <v/>
      </c>
    </row>
    <row r="157" spans="2:24" x14ac:dyDescent="0.25">
      <c r="B157" s="21"/>
      <c r="C157" s="16"/>
      <c r="D157" s="16"/>
      <c r="E157" s="16"/>
      <c r="F157" s="16"/>
      <c r="G157" s="22"/>
      <c r="H157" s="31" t="s">
        <v>232</v>
      </c>
      <c r="I157" s="16"/>
      <c r="J157" s="66"/>
      <c r="K157" s="17"/>
      <c r="L157" s="49"/>
      <c r="M157" s="17"/>
      <c r="N157" s="17"/>
      <c r="O157" s="49"/>
      <c r="P157" s="49"/>
      <c r="Q157" s="70"/>
      <c r="R157" s="81">
        <f>contracts[[#This Row],[Total Contract Amount]]</f>
        <v>0</v>
      </c>
      <c r="S157" s="70"/>
      <c r="T157" s="81">
        <f>contracts[[#This Row],[Total Quarterly Obligation Amount]]</f>
        <v>0</v>
      </c>
      <c r="U157" s="151"/>
      <c r="V157" s="132">
        <f>contracts[[#This Row],[Total Quarterly Expenditure Amount]]</f>
        <v>0</v>
      </c>
      <c r="W157" s="99" t="str">
        <f>IFERROR(INDEX(Table2[Attachment A Category], MATCH(contracts[[#This Row],[Attachment A Expenditure Subcategory]], Table2[Attachment A Subcategory],0)),"")</f>
        <v/>
      </c>
      <c r="X157" s="100" t="str">
        <f>IFERROR(INDEX(Table2[Treasury OIG Category], MATCH(contracts[[#This Row],[Attachment A Expenditure Subcategory]], Table2[Attachment A Subcategory],0)),"")</f>
        <v/>
      </c>
    </row>
    <row r="158" spans="2:24" x14ac:dyDescent="0.25">
      <c r="B158" s="21"/>
      <c r="C158" s="16"/>
      <c r="D158" s="16"/>
      <c r="E158" s="16"/>
      <c r="F158" s="16"/>
      <c r="G158" s="22"/>
      <c r="H158" s="31" t="s">
        <v>233</v>
      </c>
      <c r="I158" s="16"/>
      <c r="J158" s="66"/>
      <c r="K158" s="17"/>
      <c r="L158" s="49"/>
      <c r="M158" s="17"/>
      <c r="N158" s="17"/>
      <c r="O158" s="49"/>
      <c r="P158" s="49"/>
      <c r="Q158" s="70"/>
      <c r="R158" s="81">
        <f>contracts[[#This Row],[Total Contract Amount]]</f>
        <v>0</v>
      </c>
      <c r="S158" s="70"/>
      <c r="T158" s="81">
        <f>contracts[[#This Row],[Total Quarterly Obligation Amount]]</f>
        <v>0</v>
      </c>
      <c r="U158" s="151"/>
      <c r="V158" s="132">
        <f>contracts[[#This Row],[Total Quarterly Expenditure Amount]]</f>
        <v>0</v>
      </c>
      <c r="W158" s="99" t="str">
        <f>IFERROR(INDEX(Table2[Attachment A Category], MATCH(contracts[[#This Row],[Attachment A Expenditure Subcategory]], Table2[Attachment A Subcategory],0)),"")</f>
        <v/>
      </c>
      <c r="X158" s="100" t="str">
        <f>IFERROR(INDEX(Table2[Treasury OIG Category], MATCH(contracts[[#This Row],[Attachment A Expenditure Subcategory]], Table2[Attachment A Subcategory],0)),"")</f>
        <v/>
      </c>
    </row>
    <row r="159" spans="2:24" x14ac:dyDescent="0.25">
      <c r="B159" s="21"/>
      <c r="C159" s="16"/>
      <c r="D159" s="16"/>
      <c r="E159" s="16"/>
      <c r="F159" s="16"/>
      <c r="G159" s="22"/>
      <c r="H159" s="31" t="s">
        <v>234</v>
      </c>
      <c r="I159" s="16"/>
      <c r="J159" s="66"/>
      <c r="K159" s="17"/>
      <c r="L159" s="49"/>
      <c r="M159" s="17"/>
      <c r="N159" s="17"/>
      <c r="O159" s="49"/>
      <c r="P159" s="49"/>
      <c r="Q159" s="70"/>
      <c r="R159" s="81">
        <f>contracts[[#This Row],[Total Contract Amount]]</f>
        <v>0</v>
      </c>
      <c r="S159" s="70"/>
      <c r="T159" s="81">
        <f>contracts[[#This Row],[Total Quarterly Obligation Amount]]</f>
        <v>0</v>
      </c>
      <c r="U159" s="151"/>
      <c r="V159" s="132">
        <f>contracts[[#This Row],[Total Quarterly Expenditure Amount]]</f>
        <v>0</v>
      </c>
      <c r="W159" s="99" t="str">
        <f>IFERROR(INDEX(Table2[Attachment A Category], MATCH(contracts[[#This Row],[Attachment A Expenditure Subcategory]], Table2[Attachment A Subcategory],0)),"")</f>
        <v/>
      </c>
      <c r="X159" s="100" t="str">
        <f>IFERROR(INDEX(Table2[Treasury OIG Category], MATCH(contracts[[#This Row],[Attachment A Expenditure Subcategory]], Table2[Attachment A Subcategory],0)),"")</f>
        <v/>
      </c>
    </row>
    <row r="160" spans="2:24" x14ac:dyDescent="0.25">
      <c r="B160" s="21"/>
      <c r="C160" s="16"/>
      <c r="D160" s="16"/>
      <c r="E160" s="16"/>
      <c r="F160" s="16"/>
      <c r="G160" s="22"/>
      <c r="H160" s="30" t="s">
        <v>235</v>
      </c>
      <c r="I160" s="16"/>
      <c r="J160" s="66"/>
      <c r="K160" s="17"/>
      <c r="L160" s="49"/>
      <c r="M160" s="17"/>
      <c r="N160" s="17"/>
      <c r="O160" s="49"/>
      <c r="P160" s="49"/>
      <c r="Q160" s="70"/>
      <c r="R160" s="81">
        <f>contracts[[#This Row],[Total Contract Amount]]</f>
        <v>0</v>
      </c>
      <c r="S160" s="70"/>
      <c r="T160" s="81">
        <f>contracts[[#This Row],[Total Quarterly Obligation Amount]]</f>
        <v>0</v>
      </c>
      <c r="U160" s="151"/>
      <c r="V160" s="132">
        <f>contracts[[#This Row],[Total Quarterly Expenditure Amount]]</f>
        <v>0</v>
      </c>
      <c r="W160" s="99" t="str">
        <f>IFERROR(INDEX(Table2[Attachment A Category], MATCH(contracts[[#This Row],[Attachment A Expenditure Subcategory]], Table2[Attachment A Subcategory],0)),"")</f>
        <v/>
      </c>
      <c r="X160" s="100" t="str">
        <f>IFERROR(INDEX(Table2[Treasury OIG Category], MATCH(contracts[[#This Row],[Attachment A Expenditure Subcategory]], Table2[Attachment A Subcategory],0)),"")</f>
        <v/>
      </c>
    </row>
    <row r="161" spans="2:24" x14ac:dyDescent="0.25">
      <c r="B161" s="21"/>
      <c r="C161" s="16"/>
      <c r="D161" s="16"/>
      <c r="E161" s="16"/>
      <c r="F161" s="16"/>
      <c r="G161" s="22"/>
      <c r="H161" s="31" t="s">
        <v>236</v>
      </c>
      <c r="I161" s="16"/>
      <c r="J161" s="66"/>
      <c r="K161" s="17"/>
      <c r="L161" s="49"/>
      <c r="M161" s="17"/>
      <c r="N161" s="17"/>
      <c r="O161" s="49"/>
      <c r="P161" s="49"/>
      <c r="Q161" s="70"/>
      <c r="R161" s="81">
        <f>contracts[[#This Row],[Total Contract Amount]]</f>
        <v>0</v>
      </c>
      <c r="S161" s="70"/>
      <c r="T161" s="81">
        <f>contracts[[#This Row],[Total Quarterly Obligation Amount]]</f>
        <v>0</v>
      </c>
      <c r="U161" s="151"/>
      <c r="V161" s="132">
        <f>contracts[[#This Row],[Total Quarterly Expenditure Amount]]</f>
        <v>0</v>
      </c>
      <c r="W161" s="99" t="str">
        <f>IFERROR(INDEX(Table2[Attachment A Category], MATCH(contracts[[#This Row],[Attachment A Expenditure Subcategory]], Table2[Attachment A Subcategory],0)),"")</f>
        <v/>
      </c>
      <c r="X161" s="100" t="str">
        <f>IFERROR(INDEX(Table2[Treasury OIG Category], MATCH(contracts[[#This Row],[Attachment A Expenditure Subcategory]], Table2[Attachment A Subcategory],0)),"")</f>
        <v/>
      </c>
    </row>
    <row r="162" spans="2:24" x14ac:dyDescent="0.25">
      <c r="B162" s="21"/>
      <c r="C162" s="16"/>
      <c r="D162" s="16"/>
      <c r="E162" s="16"/>
      <c r="F162" s="16"/>
      <c r="G162" s="22"/>
      <c r="H162" s="31" t="s">
        <v>237</v>
      </c>
      <c r="I162" s="16"/>
      <c r="J162" s="66"/>
      <c r="K162" s="17"/>
      <c r="L162" s="49"/>
      <c r="M162" s="17"/>
      <c r="N162" s="17"/>
      <c r="O162" s="49"/>
      <c r="P162" s="49"/>
      <c r="Q162" s="70"/>
      <c r="R162" s="81">
        <f>contracts[[#This Row],[Total Contract Amount]]</f>
        <v>0</v>
      </c>
      <c r="S162" s="70"/>
      <c r="T162" s="81">
        <f>contracts[[#This Row],[Total Quarterly Obligation Amount]]</f>
        <v>0</v>
      </c>
      <c r="U162" s="151"/>
      <c r="V162" s="132">
        <f>contracts[[#This Row],[Total Quarterly Expenditure Amount]]</f>
        <v>0</v>
      </c>
      <c r="W162" s="99" t="str">
        <f>IFERROR(INDEX(Table2[Attachment A Category], MATCH(contracts[[#This Row],[Attachment A Expenditure Subcategory]], Table2[Attachment A Subcategory],0)),"")</f>
        <v/>
      </c>
      <c r="X162" s="100" t="str">
        <f>IFERROR(INDEX(Table2[Treasury OIG Category], MATCH(contracts[[#This Row],[Attachment A Expenditure Subcategory]], Table2[Attachment A Subcategory],0)),"")</f>
        <v/>
      </c>
    </row>
    <row r="163" spans="2:24" x14ac:dyDescent="0.25">
      <c r="B163" s="21"/>
      <c r="C163" s="16"/>
      <c r="D163" s="16"/>
      <c r="E163" s="16"/>
      <c r="F163" s="16"/>
      <c r="G163" s="22"/>
      <c r="H163" s="30" t="s">
        <v>238</v>
      </c>
      <c r="I163" s="16"/>
      <c r="J163" s="66"/>
      <c r="K163" s="17"/>
      <c r="L163" s="49"/>
      <c r="M163" s="17"/>
      <c r="N163" s="17"/>
      <c r="O163" s="49"/>
      <c r="P163" s="49"/>
      <c r="Q163" s="70"/>
      <c r="R163" s="81">
        <f>contracts[[#This Row],[Total Contract Amount]]</f>
        <v>0</v>
      </c>
      <c r="S163" s="70"/>
      <c r="T163" s="81">
        <f>contracts[[#This Row],[Total Quarterly Obligation Amount]]</f>
        <v>0</v>
      </c>
      <c r="U163" s="151"/>
      <c r="V163" s="132">
        <f>contracts[[#This Row],[Total Quarterly Expenditure Amount]]</f>
        <v>0</v>
      </c>
      <c r="W163" s="99" t="str">
        <f>IFERROR(INDEX(Table2[Attachment A Category], MATCH(contracts[[#This Row],[Attachment A Expenditure Subcategory]], Table2[Attachment A Subcategory],0)),"")</f>
        <v/>
      </c>
      <c r="X163" s="100" t="str">
        <f>IFERROR(INDEX(Table2[Treasury OIG Category], MATCH(contracts[[#This Row],[Attachment A Expenditure Subcategory]], Table2[Attachment A Subcategory],0)),"")</f>
        <v/>
      </c>
    </row>
    <row r="164" spans="2:24" x14ac:dyDescent="0.25">
      <c r="B164" s="21"/>
      <c r="C164" s="16"/>
      <c r="D164" s="16"/>
      <c r="E164" s="16"/>
      <c r="F164" s="16"/>
      <c r="G164" s="22"/>
      <c r="H164" s="31" t="s">
        <v>239</v>
      </c>
      <c r="I164" s="16"/>
      <c r="J164" s="66"/>
      <c r="K164" s="17"/>
      <c r="L164" s="49"/>
      <c r="M164" s="17"/>
      <c r="N164" s="17"/>
      <c r="O164" s="49"/>
      <c r="P164" s="49"/>
      <c r="Q164" s="70"/>
      <c r="R164" s="81">
        <f>contracts[[#This Row],[Total Contract Amount]]</f>
        <v>0</v>
      </c>
      <c r="S164" s="70"/>
      <c r="T164" s="81">
        <f>contracts[[#This Row],[Total Quarterly Obligation Amount]]</f>
        <v>0</v>
      </c>
      <c r="U164" s="151"/>
      <c r="V164" s="132">
        <f>contracts[[#This Row],[Total Quarterly Expenditure Amount]]</f>
        <v>0</v>
      </c>
      <c r="W164" s="99" t="str">
        <f>IFERROR(INDEX(Table2[Attachment A Category], MATCH(contracts[[#This Row],[Attachment A Expenditure Subcategory]], Table2[Attachment A Subcategory],0)),"")</f>
        <v/>
      </c>
      <c r="X164" s="100" t="str">
        <f>IFERROR(INDEX(Table2[Treasury OIG Category], MATCH(contracts[[#This Row],[Attachment A Expenditure Subcategory]], Table2[Attachment A Subcategory],0)),"")</f>
        <v/>
      </c>
    </row>
    <row r="165" spans="2:24" x14ac:dyDescent="0.25">
      <c r="B165" s="21"/>
      <c r="C165" s="16"/>
      <c r="D165" s="16"/>
      <c r="E165" s="16"/>
      <c r="F165" s="16"/>
      <c r="G165" s="22"/>
      <c r="H165" s="31" t="s">
        <v>240</v>
      </c>
      <c r="I165" s="16"/>
      <c r="J165" s="66"/>
      <c r="K165" s="17"/>
      <c r="L165" s="49"/>
      <c r="M165" s="17"/>
      <c r="N165" s="17"/>
      <c r="O165" s="49"/>
      <c r="P165" s="49"/>
      <c r="Q165" s="70"/>
      <c r="R165" s="81">
        <f>contracts[[#This Row],[Total Contract Amount]]</f>
        <v>0</v>
      </c>
      <c r="S165" s="70"/>
      <c r="T165" s="81">
        <f>contracts[[#This Row],[Total Quarterly Obligation Amount]]</f>
        <v>0</v>
      </c>
      <c r="U165" s="151"/>
      <c r="V165" s="132">
        <f>contracts[[#This Row],[Total Quarterly Expenditure Amount]]</f>
        <v>0</v>
      </c>
      <c r="W165" s="99" t="str">
        <f>IFERROR(INDEX(Table2[Attachment A Category], MATCH(contracts[[#This Row],[Attachment A Expenditure Subcategory]], Table2[Attachment A Subcategory],0)),"")</f>
        <v/>
      </c>
      <c r="X165" s="100" t="str">
        <f>IFERROR(INDEX(Table2[Treasury OIG Category], MATCH(contracts[[#This Row],[Attachment A Expenditure Subcategory]], Table2[Attachment A Subcategory],0)),"")</f>
        <v/>
      </c>
    </row>
    <row r="166" spans="2:24" x14ac:dyDescent="0.25">
      <c r="B166" s="21"/>
      <c r="C166" s="16"/>
      <c r="D166" s="16"/>
      <c r="E166" s="16"/>
      <c r="F166" s="16"/>
      <c r="G166" s="22"/>
      <c r="H166" s="31" t="s">
        <v>241</v>
      </c>
      <c r="I166" s="16"/>
      <c r="J166" s="66"/>
      <c r="K166" s="17"/>
      <c r="L166" s="49"/>
      <c r="M166" s="17"/>
      <c r="N166" s="17"/>
      <c r="O166" s="49"/>
      <c r="P166" s="49"/>
      <c r="Q166" s="70"/>
      <c r="R166" s="81">
        <f>contracts[[#This Row],[Total Contract Amount]]</f>
        <v>0</v>
      </c>
      <c r="S166" s="70"/>
      <c r="T166" s="81">
        <f>contracts[[#This Row],[Total Quarterly Obligation Amount]]</f>
        <v>0</v>
      </c>
      <c r="U166" s="151"/>
      <c r="V166" s="132">
        <f>contracts[[#This Row],[Total Quarterly Expenditure Amount]]</f>
        <v>0</v>
      </c>
      <c r="W166" s="99" t="str">
        <f>IFERROR(INDEX(Table2[Attachment A Category], MATCH(contracts[[#This Row],[Attachment A Expenditure Subcategory]], Table2[Attachment A Subcategory],0)),"")</f>
        <v/>
      </c>
      <c r="X166" s="100" t="str">
        <f>IFERROR(INDEX(Table2[Treasury OIG Category], MATCH(contracts[[#This Row],[Attachment A Expenditure Subcategory]], Table2[Attachment A Subcategory],0)),"")</f>
        <v/>
      </c>
    </row>
    <row r="167" spans="2:24" x14ac:dyDescent="0.25">
      <c r="B167" s="21"/>
      <c r="C167" s="16"/>
      <c r="D167" s="16"/>
      <c r="E167" s="16"/>
      <c r="F167" s="16"/>
      <c r="G167" s="22"/>
      <c r="H167" s="31" t="s">
        <v>242</v>
      </c>
      <c r="I167" s="16"/>
      <c r="J167" s="66"/>
      <c r="K167" s="17"/>
      <c r="L167" s="49"/>
      <c r="M167" s="17"/>
      <c r="N167" s="17"/>
      <c r="O167" s="49"/>
      <c r="P167" s="49"/>
      <c r="Q167" s="70"/>
      <c r="R167" s="81">
        <f>contracts[[#This Row],[Total Contract Amount]]</f>
        <v>0</v>
      </c>
      <c r="S167" s="70"/>
      <c r="T167" s="81">
        <f>contracts[[#This Row],[Total Quarterly Obligation Amount]]</f>
        <v>0</v>
      </c>
      <c r="U167" s="151"/>
      <c r="V167" s="132">
        <f>contracts[[#This Row],[Total Quarterly Expenditure Amount]]</f>
        <v>0</v>
      </c>
      <c r="W167" s="99" t="str">
        <f>IFERROR(INDEX(Table2[Attachment A Category], MATCH(contracts[[#This Row],[Attachment A Expenditure Subcategory]], Table2[Attachment A Subcategory],0)),"")</f>
        <v/>
      </c>
      <c r="X167" s="100" t="str">
        <f>IFERROR(INDEX(Table2[Treasury OIG Category], MATCH(contracts[[#This Row],[Attachment A Expenditure Subcategory]], Table2[Attachment A Subcategory],0)),"")</f>
        <v/>
      </c>
    </row>
    <row r="168" spans="2:24" x14ac:dyDescent="0.25">
      <c r="B168" s="21"/>
      <c r="C168" s="16"/>
      <c r="D168" s="16"/>
      <c r="E168" s="16"/>
      <c r="F168" s="16"/>
      <c r="G168" s="22"/>
      <c r="H168" s="30" t="s">
        <v>243</v>
      </c>
      <c r="I168" s="16"/>
      <c r="J168" s="66"/>
      <c r="K168" s="17"/>
      <c r="L168" s="49"/>
      <c r="M168" s="17"/>
      <c r="N168" s="17"/>
      <c r="O168" s="49"/>
      <c r="P168" s="49"/>
      <c r="Q168" s="70"/>
      <c r="R168" s="81">
        <f>contracts[[#This Row],[Total Contract Amount]]</f>
        <v>0</v>
      </c>
      <c r="S168" s="70"/>
      <c r="T168" s="81">
        <f>contracts[[#This Row],[Total Quarterly Obligation Amount]]</f>
        <v>0</v>
      </c>
      <c r="U168" s="151"/>
      <c r="V168" s="132">
        <f>contracts[[#This Row],[Total Quarterly Expenditure Amount]]</f>
        <v>0</v>
      </c>
      <c r="W168" s="99" t="str">
        <f>IFERROR(INDEX(Table2[Attachment A Category], MATCH(contracts[[#This Row],[Attachment A Expenditure Subcategory]], Table2[Attachment A Subcategory],0)),"")</f>
        <v/>
      </c>
      <c r="X168" s="100" t="str">
        <f>IFERROR(INDEX(Table2[Treasury OIG Category], MATCH(contracts[[#This Row],[Attachment A Expenditure Subcategory]], Table2[Attachment A Subcategory],0)),"")</f>
        <v/>
      </c>
    </row>
    <row r="169" spans="2:24" x14ac:dyDescent="0.25">
      <c r="B169" s="21"/>
      <c r="C169" s="16"/>
      <c r="D169" s="16"/>
      <c r="E169" s="16"/>
      <c r="F169" s="16"/>
      <c r="G169" s="22"/>
      <c r="H169" s="31" t="s">
        <v>244</v>
      </c>
      <c r="I169" s="16"/>
      <c r="J169" s="66"/>
      <c r="K169" s="17"/>
      <c r="L169" s="49"/>
      <c r="M169" s="17"/>
      <c r="N169" s="17"/>
      <c r="O169" s="49"/>
      <c r="P169" s="49"/>
      <c r="Q169" s="70"/>
      <c r="R169" s="81">
        <f>contracts[[#This Row],[Total Contract Amount]]</f>
        <v>0</v>
      </c>
      <c r="S169" s="70"/>
      <c r="T169" s="81">
        <f>contracts[[#This Row],[Total Quarterly Obligation Amount]]</f>
        <v>0</v>
      </c>
      <c r="U169" s="151"/>
      <c r="V169" s="132">
        <f>contracts[[#This Row],[Total Quarterly Expenditure Amount]]</f>
        <v>0</v>
      </c>
      <c r="W169" s="99" t="str">
        <f>IFERROR(INDEX(Table2[Attachment A Category], MATCH(contracts[[#This Row],[Attachment A Expenditure Subcategory]], Table2[Attachment A Subcategory],0)),"")</f>
        <v/>
      </c>
      <c r="X169" s="100" t="str">
        <f>IFERROR(INDEX(Table2[Treasury OIG Category], MATCH(contracts[[#This Row],[Attachment A Expenditure Subcategory]], Table2[Attachment A Subcategory],0)),"")</f>
        <v/>
      </c>
    </row>
    <row r="170" spans="2:24" x14ac:dyDescent="0.25">
      <c r="B170" s="21"/>
      <c r="C170" s="16"/>
      <c r="D170" s="16"/>
      <c r="E170" s="16"/>
      <c r="F170" s="16"/>
      <c r="G170" s="22"/>
      <c r="H170" s="31" t="s">
        <v>245</v>
      </c>
      <c r="I170" s="16"/>
      <c r="J170" s="66"/>
      <c r="K170" s="17"/>
      <c r="L170" s="49"/>
      <c r="M170" s="17"/>
      <c r="N170" s="17"/>
      <c r="O170" s="49"/>
      <c r="P170" s="49"/>
      <c r="Q170" s="70"/>
      <c r="R170" s="81">
        <f>contracts[[#This Row],[Total Contract Amount]]</f>
        <v>0</v>
      </c>
      <c r="S170" s="70"/>
      <c r="T170" s="81">
        <f>contracts[[#This Row],[Total Quarterly Obligation Amount]]</f>
        <v>0</v>
      </c>
      <c r="U170" s="151"/>
      <c r="V170" s="132">
        <f>contracts[[#This Row],[Total Quarterly Expenditure Amount]]</f>
        <v>0</v>
      </c>
      <c r="W170" s="99" t="str">
        <f>IFERROR(INDEX(Table2[Attachment A Category], MATCH(contracts[[#This Row],[Attachment A Expenditure Subcategory]], Table2[Attachment A Subcategory],0)),"")</f>
        <v/>
      </c>
      <c r="X170" s="100" t="str">
        <f>IFERROR(INDEX(Table2[Treasury OIG Category], MATCH(contracts[[#This Row],[Attachment A Expenditure Subcategory]], Table2[Attachment A Subcategory],0)),"")</f>
        <v/>
      </c>
    </row>
    <row r="171" spans="2:24" x14ac:dyDescent="0.25">
      <c r="B171" s="21"/>
      <c r="C171" s="16"/>
      <c r="D171" s="16"/>
      <c r="E171" s="16"/>
      <c r="F171" s="16"/>
      <c r="G171" s="22"/>
      <c r="H171" s="30" t="s">
        <v>246</v>
      </c>
      <c r="I171" s="16"/>
      <c r="J171" s="66"/>
      <c r="K171" s="17"/>
      <c r="L171" s="49"/>
      <c r="M171" s="17"/>
      <c r="N171" s="17"/>
      <c r="O171" s="49"/>
      <c r="P171" s="49"/>
      <c r="Q171" s="70"/>
      <c r="R171" s="81">
        <f>contracts[[#This Row],[Total Contract Amount]]</f>
        <v>0</v>
      </c>
      <c r="S171" s="70"/>
      <c r="T171" s="81">
        <f>contracts[[#This Row],[Total Quarterly Obligation Amount]]</f>
        <v>0</v>
      </c>
      <c r="U171" s="151"/>
      <c r="V171" s="132">
        <f>contracts[[#This Row],[Total Quarterly Expenditure Amount]]</f>
        <v>0</v>
      </c>
      <c r="W171" s="99" t="str">
        <f>IFERROR(INDEX(Table2[Attachment A Category], MATCH(contracts[[#This Row],[Attachment A Expenditure Subcategory]], Table2[Attachment A Subcategory],0)),"")</f>
        <v/>
      </c>
      <c r="X171" s="100" t="str">
        <f>IFERROR(INDEX(Table2[Treasury OIG Category], MATCH(contracts[[#This Row],[Attachment A Expenditure Subcategory]], Table2[Attachment A Subcategory],0)),"")</f>
        <v/>
      </c>
    </row>
    <row r="172" spans="2:24" x14ac:dyDescent="0.25">
      <c r="B172" s="21"/>
      <c r="C172" s="16"/>
      <c r="D172" s="16"/>
      <c r="E172" s="16"/>
      <c r="F172" s="16"/>
      <c r="G172" s="22"/>
      <c r="H172" s="31" t="s">
        <v>247</v>
      </c>
      <c r="I172" s="16"/>
      <c r="J172" s="66"/>
      <c r="K172" s="17"/>
      <c r="L172" s="49"/>
      <c r="M172" s="17"/>
      <c r="N172" s="17"/>
      <c r="O172" s="49"/>
      <c r="P172" s="49"/>
      <c r="Q172" s="70"/>
      <c r="R172" s="81">
        <f>contracts[[#This Row],[Total Contract Amount]]</f>
        <v>0</v>
      </c>
      <c r="S172" s="70"/>
      <c r="T172" s="81">
        <f>contracts[[#This Row],[Total Quarterly Obligation Amount]]</f>
        <v>0</v>
      </c>
      <c r="U172" s="151"/>
      <c r="V172" s="132">
        <f>contracts[[#This Row],[Total Quarterly Expenditure Amount]]</f>
        <v>0</v>
      </c>
      <c r="W172" s="99" t="str">
        <f>IFERROR(INDEX(Table2[Attachment A Category], MATCH(contracts[[#This Row],[Attachment A Expenditure Subcategory]], Table2[Attachment A Subcategory],0)),"")</f>
        <v/>
      </c>
      <c r="X172" s="100" t="str">
        <f>IFERROR(INDEX(Table2[Treasury OIG Category], MATCH(contracts[[#This Row],[Attachment A Expenditure Subcategory]], Table2[Attachment A Subcategory],0)),"")</f>
        <v/>
      </c>
    </row>
    <row r="173" spans="2:24" x14ac:dyDescent="0.25">
      <c r="B173" s="21"/>
      <c r="C173" s="16"/>
      <c r="D173" s="16"/>
      <c r="E173" s="16"/>
      <c r="F173" s="16"/>
      <c r="G173" s="22"/>
      <c r="H173" s="31" t="s">
        <v>248</v>
      </c>
      <c r="I173" s="16"/>
      <c r="J173" s="66"/>
      <c r="K173" s="17"/>
      <c r="L173" s="49"/>
      <c r="M173" s="17"/>
      <c r="N173" s="17"/>
      <c r="O173" s="49"/>
      <c r="P173" s="49"/>
      <c r="Q173" s="70"/>
      <c r="R173" s="81">
        <f>contracts[[#This Row],[Total Contract Amount]]</f>
        <v>0</v>
      </c>
      <c r="S173" s="70"/>
      <c r="T173" s="81">
        <f>contracts[[#This Row],[Total Quarterly Obligation Amount]]</f>
        <v>0</v>
      </c>
      <c r="U173" s="151"/>
      <c r="V173" s="132">
        <f>contracts[[#This Row],[Total Quarterly Expenditure Amount]]</f>
        <v>0</v>
      </c>
      <c r="W173" s="99" t="str">
        <f>IFERROR(INDEX(Table2[Attachment A Category], MATCH(contracts[[#This Row],[Attachment A Expenditure Subcategory]], Table2[Attachment A Subcategory],0)),"")</f>
        <v/>
      </c>
      <c r="X173" s="100" t="str">
        <f>IFERROR(INDEX(Table2[Treasury OIG Category], MATCH(contracts[[#This Row],[Attachment A Expenditure Subcategory]], Table2[Attachment A Subcategory],0)),"")</f>
        <v/>
      </c>
    </row>
    <row r="174" spans="2:24" x14ac:dyDescent="0.25">
      <c r="B174" s="21"/>
      <c r="C174" s="16"/>
      <c r="D174" s="16"/>
      <c r="E174" s="16"/>
      <c r="F174" s="16"/>
      <c r="G174" s="22"/>
      <c r="H174" s="31" t="s">
        <v>249</v>
      </c>
      <c r="I174" s="16"/>
      <c r="J174" s="66"/>
      <c r="K174" s="17"/>
      <c r="L174" s="49"/>
      <c r="M174" s="17"/>
      <c r="N174" s="17"/>
      <c r="O174" s="49"/>
      <c r="P174" s="49"/>
      <c r="Q174" s="70"/>
      <c r="R174" s="81">
        <f>contracts[[#This Row],[Total Contract Amount]]</f>
        <v>0</v>
      </c>
      <c r="S174" s="70"/>
      <c r="T174" s="81">
        <f>contracts[[#This Row],[Total Quarterly Obligation Amount]]</f>
        <v>0</v>
      </c>
      <c r="U174" s="151"/>
      <c r="V174" s="132">
        <f>contracts[[#This Row],[Total Quarterly Expenditure Amount]]</f>
        <v>0</v>
      </c>
      <c r="W174" s="99" t="str">
        <f>IFERROR(INDEX(Table2[Attachment A Category], MATCH(contracts[[#This Row],[Attachment A Expenditure Subcategory]], Table2[Attachment A Subcategory],0)),"")</f>
        <v/>
      </c>
      <c r="X174" s="100" t="str">
        <f>IFERROR(INDEX(Table2[Treasury OIG Category], MATCH(contracts[[#This Row],[Attachment A Expenditure Subcategory]], Table2[Attachment A Subcategory],0)),"")</f>
        <v/>
      </c>
    </row>
    <row r="175" spans="2:24" x14ac:dyDescent="0.25">
      <c r="B175" s="21"/>
      <c r="C175" s="16"/>
      <c r="D175" s="16"/>
      <c r="E175" s="16"/>
      <c r="F175" s="16"/>
      <c r="G175" s="22"/>
      <c r="H175" s="31" t="s">
        <v>250</v>
      </c>
      <c r="I175" s="16"/>
      <c r="J175" s="66"/>
      <c r="K175" s="17"/>
      <c r="L175" s="49"/>
      <c r="M175" s="17"/>
      <c r="N175" s="17"/>
      <c r="O175" s="49"/>
      <c r="P175" s="49"/>
      <c r="Q175" s="70"/>
      <c r="R175" s="81">
        <f>contracts[[#This Row],[Total Contract Amount]]</f>
        <v>0</v>
      </c>
      <c r="S175" s="70"/>
      <c r="T175" s="81">
        <f>contracts[[#This Row],[Total Quarterly Obligation Amount]]</f>
        <v>0</v>
      </c>
      <c r="U175" s="151"/>
      <c r="V175" s="132">
        <f>contracts[[#This Row],[Total Quarterly Expenditure Amount]]</f>
        <v>0</v>
      </c>
      <c r="W175" s="99" t="str">
        <f>IFERROR(INDEX(Table2[Attachment A Category], MATCH(contracts[[#This Row],[Attachment A Expenditure Subcategory]], Table2[Attachment A Subcategory],0)),"")</f>
        <v/>
      </c>
      <c r="X175" s="100" t="str">
        <f>IFERROR(INDEX(Table2[Treasury OIG Category], MATCH(contracts[[#This Row],[Attachment A Expenditure Subcategory]], Table2[Attachment A Subcategory],0)),"")</f>
        <v/>
      </c>
    </row>
    <row r="176" spans="2:24" x14ac:dyDescent="0.25">
      <c r="B176" s="21"/>
      <c r="C176" s="16"/>
      <c r="D176" s="16"/>
      <c r="E176" s="16"/>
      <c r="F176" s="16"/>
      <c r="G176" s="22"/>
      <c r="H176" s="30" t="s">
        <v>251</v>
      </c>
      <c r="I176" s="16"/>
      <c r="J176" s="66"/>
      <c r="K176" s="17"/>
      <c r="L176" s="49"/>
      <c r="M176" s="17"/>
      <c r="N176" s="17"/>
      <c r="O176" s="49"/>
      <c r="P176" s="49"/>
      <c r="Q176" s="70"/>
      <c r="R176" s="81">
        <f>contracts[[#This Row],[Total Contract Amount]]</f>
        <v>0</v>
      </c>
      <c r="S176" s="70"/>
      <c r="T176" s="81">
        <f>contracts[[#This Row],[Total Quarterly Obligation Amount]]</f>
        <v>0</v>
      </c>
      <c r="U176" s="151"/>
      <c r="V176" s="132">
        <f>contracts[[#This Row],[Total Quarterly Expenditure Amount]]</f>
        <v>0</v>
      </c>
      <c r="W176" s="99" t="str">
        <f>IFERROR(INDEX(Table2[Attachment A Category], MATCH(contracts[[#This Row],[Attachment A Expenditure Subcategory]], Table2[Attachment A Subcategory],0)),"")</f>
        <v/>
      </c>
      <c r="X176" s="100" t="str">
        <f>IFERROR(INDEX(Table2[Treasury OIG Category], MATCH(contracts[[#This Row],[Attachment A Expenditure Subcategory]], Table2[Attachment A Subcategory],0)),"")</f>
        <v/>
      </c>
    </row>
    <row r="177" spans="2:24" x14ac:dyDescent="0.25">
      <c r="B177" s="21"/>
      <c r="C177" s="16"/>
      <c r="D177" s="16"/>
      <c r="E177" s="16"/>
      <c r="F177" s="16"/>
      <c r="G177" s="22"/>
      <c r="H177" s="31" t="s">
        <v>252</v>
      </c>
      <c r="I177" s="16"/>
      <c r="J177" s="66"/>
      <c r="K177" s="17"/>
      <c r="L177" s="49"/>
      <c r="M177" s="17"/>
      <c r="N177" s="17"/>
      <c r="O177" s="49"/>
      <c r="P177" s="49"/>
      <c r="Q177" s="70"/>
      <c r="R177" s="81">
        <f>contracts[[#This Row],[Total Contract Amount]]</f>
        <v>0</v>
      </c>
      <c r="S177" s="70"/>
      <c r="T177" s="81">
        <f>contracts[[#This Row],[Total Quarterly Obligation Amount]]</f>
        <v>0</v>
      </c>
      <c r="U177" s="151"/>
      <c r="V177" s="132">
        <f>contracts[[#This Row],[Total Quarterly Expenditure Amount]]</f>
        <v>0</v>
      </c>
      <c r="W177" s="99" t="str">
        <f>IFERROR(INDEX(Table2[Attachment A Category], MATCH(contracts[[#This Row],[Attachment A Expenditure Subcategory]], Table2[Attachment A Subcategory],0)),"")</f>
        <v/>
      </c>
      <c r="X177" s="100" t="str">
        <f>IFERROR(INDEX(Table2[Treasury OIG Category], MATCH(contracts[[#This Row],[Attachment A Expenditure Subcategory]], Table2[Attachment A Subcategory],0)),"")</f>
        <v/>
      </c>
    </row>
    <row r="178" spans="2:24" x14ac:dyDescent="0.25">
      <c r="B178" s="21"/>
      <c r="C178" s="16"/>
      <c r="D178" s="16"/>
      <c r="E178" s="16"/>
      <c r="F178" s="16"/>
      <c r="G178" s="22"/>
      <c r="H178" s="31" t="s">
        <v>253</v>
      </c>
      <c r="I178" s="16"/>
      <c r="J178" s="66"/>
      <c r="K178" s="17"/>
      <c r="L178" s="49"/>
      <c r="M178" s="17"/>
      <c r="N178" s="17"/>
      <c r="O178" s="49"/>
      <c r="P178" s="49"/>
      <c r="Q178" s="70"/>
      <c r="R178" s="81">
        <f>contracts[[#This Row],[Total Contract Amount]]</f>
        <v>0</v>
      </c>
      <c r="S178" s="70"/>
      <c r="T178" s="81">
        <f>contracts[[#This Row],[Total Quarterly Obligation Amount]]</f>
        <v>0</v>
      </c>
      <c r="U178" s="151"/>
      <c r="V178" s="132">
        <f>contracts[[#This Row],[Total Quarterly Expenditure Amount]]</f>
        <v>0</v>
      </c>
      <c r="W178" s="99" t="str">
        <f>IFERROR(INDEX(Table2[Attachment A Category], MATCH(contracts[[#This Row],[Attachment A Expenditure Subcategory]], Table2[Attachment A Subcategory],0)),"")</f>
        <v/>
      </c>
      <c r="X178" s="100" t="str">
        <f>IFERROR(INDEX(Table2[Treasury OIG Category], MATCH(contracts[[#This Row],[Attachment A Expenditure Subcategory]], Table2[Attachment A Subcategory],0)),"")</f>
        <v/>
      </c>
    </row>
    <row r="179" spans="2:24" x14ac:dyDescent="0.25">
      <c r="B179" s="21"/>
      <c r="C179" s="16"/>
      <c r="D179" s="16"/>
      <c r="E179" s="16"/>
      <c r="F179" s="16"/>
      <c r="G179" s="22"/>
      <c r="H179" s="30" t="s">
        <v>254</v>
      </c>
      <c r="I179" s="16"/>
      <c r="J179" s="66"/>
      <c r="K179" s="17"/>
      <c r="L179" s="49"/>
      <c r="M179" s="17"/>
      <c r="N179" s="17"/>
      <c r="O179" s="49"/>
      <c r="P179" s="49"/>
      <c r="Q179" s="70"/>
      <c r="R179" s="81">
        <f>contracts[[#This Row],[Total Contract Amount]]</f>
        <v>0</v>
      </c>
      <c r="S179" s="70"/>
      <c r="T179" s="81">
        <f>contracts[[#This Row],[Total Quarterly Obligation Amount]]</f>
        <v>0</v>
      </c>
      <c r="U179" s="151"/>
      <c r="V179" s="132">
        <f>contracts[[#This Row],[Total Quarterly Expenditure Amount]]</f>
        <v>0</v>
      </c>
      <c r="W179" s="99" t="str">
        <f>IFERROR(INDEX(Table2[Attachment A Category], MATCH(contracts[[#This Row],[Attachment A Expenditure Subcategory]], Table2[Attachment A Subcategory],0)),"")</f>
        <v/>
      </c>
      <c r="X179" s="100" t="str">
        <f>IFERROR(INDEX(Table2[Treasury OIG Category], MATCH(contracts[[#This Row],[Attachment A Expenditure Subcategory]], Table2[Attachment A Subcategory],0)),"")</f>
        <v/>
      </c>
    </row>
    <row r="180" spans="2:24" x14ac:dyDescent="0.25">
      <c r="B180" s="21"/>
      <c r="C180" s="16"/>
      <c r="D180" s="16"/>
      <c r="E180" s="16"/>
      <c r="F180" s="16"/>
      <c r="G180" s="22"/>
      <c r="H180" s="31" t="s">
        <v>255</v>
      </c>
      <c r="I180" s="16"/>
      <c r="J180" s="66"/>
      <c r="K180" s="17"/>
      <c r="L180" s="49"/>
      <c r="M180" s="17"/>
      <c r="N180" s="17"/>
      <c r="O180" s="49"/>
      <c r="P180" s="49"/>
      <c r="Q180" s="70"/>
      <c r="R180" s="81">
        <f>contracts[[#This Row],[Total Contract Amount]]</f>
        <v>0</v>
      </c>
      <c r="S180" s="70"/>
      <c r="T180" s="81">
        <f>contracts[[#This Row],[Total Quarterly Obligation Amount]]</f>
        <v>0</v>
      </c>
      <c r="U180" s="151"/>
      <c r="V180" s="132">
        <f>contracts[[#This Row],[Total Quarterly Expenditure Amount]]</f>
        <v>0</v>
      </c>
      <c r="W180" s="99" t="str">
        <f>IFERROR(INDEX(Table2[Attachment A Category], MATCH(contracts[[#This Row],[Attachment A Expenditure Subcategory]], Table2[Attachment A Subcategory],0)),"")</f>
        <v/>
      </c>
      <c r="X180" s="100" t="str">
        <f>IFERROR(INDEX(Table2[Treasury OIG Category], MATCH(contracts[[#This Row],[Attachment A Expenditure Subcategory]], Table2[Attachment A Subcategory],0)),"")</f>
        <v/>
      </c>
    </row>
    <row r="181" spans="2:24" x14ac:dyDescent="0.25">
      <c r="B181" s="21"/>
      <c r="C181" s="16"/>
      <c r="D181" s="16"/>
      <c r="E181" s="16"/>
      <c r="F181" s="16"/>
      <c r="G181" s="22"/>
      <c r="H181" s="31" t="s">
        <v>256</v>
      </c>
      <c r="I181" s="16"/>
      <c r="J181" s="66"/>
      <c r="K181" s="17"/>
      <c r="L181" s="49"/>
      <c r="M181" s="17"/>
      <c r="N181" s="17"/>
      <c r="O181" s="49"/>
      <c r="P181" s="49"/>
      <c r="Q181" s="70"/>
      <c r="R181" s="81">
        <f>contracts[[#This Row],[Total Contract Amount]]</f>
        <v>0</v>
      </c>
      <c r="S181" s="70"/>
      <c r="T181" s="81">
        <f>contracts[[#This Row],[Total Quarterly Obligation Amount]]</f>
        <v>0</v>
      </c>
      <c r="U181" s="151"/>
      <c r="V181" s="132">
        <f>contracts[[#This Row],[Total Quarterly Expenditure Amount]]</f>
        <v>0</v>
      </c>
      <c r="W181" s="99" t="str">
        <f>IFERROR(INDEX(Table2[Attachment A Category], MATCH(contracts[[#This Row],[Attachment A Expenditure Subcategory]], Table2[Attachment A Subcategory],0)),"")</f>
        <v/>
      </c>
      <c r="X181" s="100" t="str">
        <f>IFERROR(INDEX(Table2[Treasury OIG Category], MATCH(contracts[[#This Row],[Attachment A Expenditure Subcategory]], Table2[Attachment A Subcategory],0)),"")</f>
        <v/>
      </c>
    </row>
    <row r="182" spans="2:24" x14ac:dyDescent="0.25">
      <c r="B182" s="21"/>
      <c r="C182" s="16"/>
      <c r="D182" s="16"/>
      <c r="E182" s="16"/>
      <c r="F182" s="16"/>
      <c r="G182" s="22"/>
      <c r="H182" s="31" t="s">
        <v>257</v>
      </c>
      <c r="I182" s="16"/>
      <c r="J182" s="66"/>
      <c r="K182" s="17"/>
      <c r="L182" s="49"/>
      <c r="M182" s="17"/>
      <c r="N182" s="17"/>
      <c r="O182" s="49"/>
      <c r="P182" s="49"/>
      <c r="Q182" s="70"/>
      <c r="R182" s="81">
        <f>contracts[[#This Row],[Total Contract Amount]]</f>
        <v>0</v>
      </c>
      <c r="S182" s="70"/>
      <c r="T182" s="81">
        <f>contracts[[#This Row],[Total Quarterly Obligation Amount]]</f>
        <v>0</v>
      </c>
      <c r="U182" s="151"/>
      <c r="V182" s="132">
        <f>contracts[[#This Row],[Total Quarterly Expenditure Amount]]</f>
        <v>0</v>
      </c>
      <c r="W182" s="99" t="str">
        <f>IFERROR(INDEX(Table2[Attachment A Category], MATCH(contracts[[#This Row],[Attachment A Expenditure Subcategory]], Table2[Attachment A Subcategory],0)),"")</f>
        <v/>
      </c>
      <c r="X182" s="100" t="str">
        <f>IFERROR(INDEX(Table2[Treasury OIG Category], MATCH(contracts[[#This Row],[Attachment A Expenditure Subcategory]], Table2[Attachment A Subcategory],0)),"")</f>
        <v/>
      </c>
    </row>
    <row r="183" spans="2:24" x14ac:dyDescent="0.25">
      <c r="B183" s="21"/>
      <c r="C183" s="16"/>
      <c r="D183" s="16"/>
      <c r="E183" s="16"/>
      <c r="F183" s="16"/>
      <c r="G183" s="22"/>
      <c r="H183" s="31" t="s">
        <v>258</v>
      </c>
      <c r="I183" s="16"/>
      <c r="J183" s="66"/>
      <c r="K183" s="17"/>
      <c r="L183" s="49"/>
      <c r="M183" s="17"/>
      <c r="N183" s="17"/>
      <c r="O183" s="49"/>
      <c r="P183" s="49"/>
      <c r="Q183" s="70"/>
      <c r="R183" s="81">
        <f>contracts[[#This Row],[Total Contract Amount]]</f>
        <v>0</v>
      </c>
      <c r="S183" s="70"/>
      <c r="T183" s="81">
        <f>contracts[[#This Row],[Total Quarterly Obligation Amount]]</f>
        <v>0</v>
      </c>
      <c r="U183" s="151"/>
      <c r="V183" s="132">
        <f>contracts[[#This Row],[Total Quarterly Expenditure Amount]]</f>
        <v>0</v>
      </c>
      <c r="W183" s="99" t="str">
        <f>IFERROR(INDEX(Table2[Attachment A Category], MATCH(contracts[[#This Row],[Attachment A Expenditure Subcategory]], Table2[Attachment A Subcategory],0)),"")</f>
        <v/>
      </c>
      <c r="X183" s="100" t="str">
        <f>IFERROR(INDEX(Table2[Treasury OIG Category], MATCH(contracts[[#This Row],[Attachment A Expenditure Subcategory]], Table2[Attachment A Subcategory],0)),"")</f>
        <v/>
      </c>
    </row>
    <row r="184" spans="2:24" x14ac:dyDescent="0.25">
      <c r="B184" s="21"/>
      <c r="C184" s="16"/>
      <c r="D184" s="16"/>
      <c r="E184" s="16"/>
      <c r="F184" s="16"/>
      <c r="G184" s="22"/>
      <c r="H184" s="30" t="s">
        <v>259</v>
      </c>
      <c r="I184" s="16"/>
      <c r="J184" s="66"/>
      <c r="K184" s="17"/>
      <c r="L184" s="49"/>
      <c r="M184" s="17"/>
      <c r="N184" s="17"/>
      <c r="O184" s="49"/>
      <c r="P184" s="49"/>
      <c r="Q184" s="70"/>
      <c r="R184" s="81">
        <f>contracts[[#This Row],[Total Contract Amount]]</f>
        <v>0</v>
      </c>
      <c r="S184" s="70"/>
      <c r="T184" s="81">
        <f>contracts[[#This Row],[Total Quarterly Obligation Amount]]</f>
        <v>0</v>
      </c>
      <c r="U184" s="151"/>
      <c r="V184" s="132">
        <f>contracts[[#This Row],[Total Quarterly Expenditure Amount]]</f>
        <v>0</v>
      </c>
      <c r="W184" s="99" t="str">
        <f>IFERROR(INDEX(Table2[Attachment A Category], MATCH(contracts[[#This Row],[Attachment A Expenditure Subcategory]], Table2[Attachment A Subcategory],0)),"")</f>
        <v/>
      </c>
      <c r="X184" s="100" t="str">
        <f>IFERROR(INDEX(Table2[Treasury OIG Category], MATCH(contracts[[#This Row],[Attachment A Expenditure Subcategory]], Table2[Attachment A Subcategory],0)),"")</f>
        <v/>
      </c>
    </row>
    <row r="185" spans="2:24" x14ac:dyDescent="0.25">
      <c r="B185" s="21"/>
      <c r="C185" s="16"/>
      <c r="D185" s="16"/>
      <c r="E185" s="16"/>
      <c r="F185" s="16"/>
      <c r="G185" s="22"/>
      <c r="H185" s="31" t="s">
        <v>260</v>
      </c>
      <c r="I185" s="16"/>
      <c r="J185" s="66"/>
      <c r="K185" s="17"/>
      <c r="L185" s="49"/>
      <c r="M185" s="17"/>
      <c r="N185" s="17"/>
      <c r="O185" s="49"/>
      <c r="P185" s="49"/>
      <c r="Q185" s="70"/>
      <c r="R185" s="81">
        <f>contracts[[#This Row],[Total Contract Amount]]</f>
        <v>0</v>
      </c>
      <c r="S185" s="70"/>
      <c r="T185" s="81">
        <f>contracts[[#This Row],[Total Quarterly Obligation Amount]]</f>
        <v>0</v>
      </c>
      <c r="U185" s="151"/>
      <c r="V185" s="132">
        <f>contracts[[#This Row],[Total Quarterly Expenditure Amount]]</f>
        <v>0</v>
      </c>
      <c r="W185" s="99" t="str">
        <f>IFERROR(INDEX(Table2[Attachment A Category], MATCH(contracts[[#This Row],[Attachment A Expenditure Subcategory]], Table2[Attachment A Subcategory],0)),"")</f>
        <v/>
      </c>
      <c r="X185" s="100" t="str">
        <f>IFERROR(INDEX(Table2[Treasury OIG Category], MATCH(contracts[[#This Row],[Attachment A Expenditure Subcategory]], Table2[Attachment A Subcategory],0)),"")</f>
        <v/>
      </c>
    </row>
    <row r="186" spans="2:24" x14ac:dyDescent="0.25">
      <c r="B186" s="21"/>
      <c r="C186" s="16"/>
      <c r="D186" s="16"/>
      <c r="E186" s="16"/>
      <c r="F186" s="16"/>
      <c r="G186" s="22"/>
      <c r="H186" s="31" t="s">
        <v>261</v>
      </c>
      <c r="I186" s="16"/>
      <c r="J186" s="66"/>
      <c r="K186" s="17"/>
      <c r="L186" s="49"/>
      <c r="M186" s="17"/>
      <c r="N186" s="17"/>
      <c r="O186" s="49"/>
      <c r="P186" s="49"/>
      <c r="Q186" s="70"/>
      <c r="R186" s="81">
        <f>contracts[[#This Row],[Total Contract Amount]]</f>
        <v>0</v>
      </c>
      <c r="S186" s="70"/>
      <c r="T186" s="81">
        <f>contracts[[#This Row],[Total Quarterly Obligation Amount]]</f>
        <v>0</v>
      </c>
      <c r="U186" s="151"/>
      <c r="V186" s="132">
        <f>contracts[[#This Row],[Total Quarterly Expenditure Amount]]</f>
        <v>0</v>
      </c>
      <c r="W186" s="99" t="str">
        <f>IFERROR(INDEX(Table2[Attachment A Category], MATCH(contracts[[#This Row],[Attachment A Expenditure Subcategory]], Table2[Attachment A Subcategory],0)),"")</f>
        <v/>
      </c>
      <c r="X186" s="100" t="str">
        <f>IFERROR(INDEX(Table2[Treasury OIG Category], MATCH(contracts[[#This Row],[Attachment A Expenditure Subcategory]], Table2[Attachment A Subcategory],0)),"")</f>
        <v/>
      </c>
    </row>
    <row r="187" spans="2:24" x14ac:dyDescent="0.25">
      <c r="B187" s="21"/>
      <c r="C187" s="16"/>
      <c r="D187" s="16"/>
      <c r="E187" s="16"/>
      <c r="F187" s="16"/>
      <c r="G187" s="22"/>
      <c r="H187" s="30" t="s">
        <v>262</v>
      </c>
      <c r="I187" s="16"/>
      <c r="J187" s="66"/>
      <c r="K187" s="17"/>
      <c r="L187" s="49"/>
      <c r="M187" s="17"/>
      <c r="N187" s="17"/>
      <c r="O187" s="49"/>
      <c r="P187" s="49"/>
      <c r="Q187" s="70"/>
      <c r="R187" s="81">
        <f>contracts[[#This Row],[Total Contract Amount]]</f>
        <v>0</v>
      </c>
      <c r="S187" s="70"/>
      <c r="T187" s="81">
        <f>contracts[[#This Row],[Total Quarterly Obligation Amount]]</f>
        <v>0</v>
      </c>
      <c r="U187" s="151"/>
      <c r="V187" s="132">
        <f>contracts[[#This Row],[Total Quarterly Expenditure Amount]]</f>
        <v>0</v>
      </c>
      <c r="W187" s="99" t="str">
        <f>IFERROR(INDEX(Table2[Attachment A Category], MATCH(contracts[[#This Row],[Attachment A Expenditure Subcategory]], Table2[Attachment A Subcategory],0)),"")</f>
        <v/>
      </c>
      <c r="X187" s="100" t="str">
        <f>IFERROR(INDEX(Table2[Treasury OIG Category], MATCH(contracts[[#This Row],[Attachment A Expenditure Subcategory]], Table2[Attachment A Subcategory],0)),"")</f>
        <v/>
      </c>
    </row>
    <row r="188" spans="2:24" x14ac:dyDescent="0.25">
      <c r="B188" s="21"/>
      <c r="C188" s="16"/>
      <c r="D188" s="16"/>
      <c r="E188" s="16"/>
      <c r="F188" s="16"/>
      <c r="G188" s="22"/>
      <c r="H188" s="31" t="s">
        <v>263</v>
      </c>
      <c r="I188" s="16"/>
      <c r="J188" s="66"/>
      <c r="K188" s="17"/>
      <c r="L188" s="49"/>
      <c r="M188" s="17"/>
      <c r="N188" s="17"/>
      <c r="O188" s="49"/>
      <c r="P188" s="49"/>
      <c r="Q188" s="70"/>
      <c r="R188" s="81">
        <f>contracts[[#This Row],[Total Contract Amount]]</f>
        <v>0</v>
      </c>
      <c r="S188" s="70"/>
      <c r="T188" s="81">
        <f>contracts[[#This Row],[Total Quarterly Obligation Amount]]</f>
        <v>0</v>
      </c>
      <c r="U188" s="151"/>
      <c r="V188" s="132">
        <f>contracts[[#This Row],[Total Quarterly Expenditure Amount]]</f>
        <v>0</v>
      </c>
      <c r="W188" s="99" t="str">
        <f>IFERROR(INDEX(Table2[Attachment A Category], MATCH(contracts[[#This Row],[Attachment A Expenditure Subcategory]], Table2[Attachment A Subcategory],0)),"")</f>
        <v/>
      </c>
      <c r="X188" s="100" t="str">
        <f>IFERROR(INDEX(Table2[Treasury OIG Category], MATCH(contracts[[#This Row],[Attachment A Expenditure Subcategory]], Table2[Attachment A Subcategory],0)),"")</f>
        <v/>
      </c>
    </row>
    <row r="189" spans="2:24" x14ac:dyDescent="0.25">
      <c r="B189" s="21"/>
      <c r="C189" s="16"/>
      <c r="D189" s="16"/>
      <c r="E189" s="16"/>
      <c r="F189" s="16"/>
      <c r="G189" s="22"/>
      <c r="H189" s="31" t="s">
        <v>264</v>
      </c>
      <c r="I189" s="16"/>
      <c r="J189" s="66"/>
      <c r="K189" s="17"/>
      <c r="L189" s="49"/>
      <c r="M189" s="17"/>
      <c r="N189" s="17"/>
      <c r="O189" s="49"/>
      <c r="P189" s="49"/>
      <c r="Q189" s="70"/>
      <c r="R189" s="81">
        <f>contracts[[#This Row],[Total Contract Amount]]</f>
        <v>0</v>
      </c>
      <c r="S189" s="70"/>
      <c r="T189" s="81">
        <f>contracts[[#This Row],[Total Quarterly Obligation Amount]]</f>
        <v>0</v>
      </c>
      <c r="U189" s="151"/>
      <c r="V189" s="132">
        <f>contracts[[#This Row],[Total Quarterly Expenditure Amount]]</f>
        <v>0</v>
      </c>
      <c r="W189" s="99" t="str">
        <f>IFERROR(INDEX(Table2[Attachment A Category], MATCH(contracts[[#This Row],[Attachment A Expenditure Subcategory]], Table2[Attachment A Subcategory],0)),"")</f>
        <v/>
      </c>
      <c r="X189" s="100" t="str">
        <f>IFERROR(INDEX(Table2[Treasury OIG Category], MATCH(contracts[[#This Row],[Attachment A Expenditure Subcategory]], Table2[Attachment A Subcategory],0)),"")</f>
        <v/>
      </c>
    </row>
    <row r="190" spans="2:24" x14ac:dyDescent="0.25">
      <c r="B190" s="21"/>
      <c r="C190" s="16"/>
      <c r="D190" s="16"/>
      <c r="E190" s="16"/>
      <c r="F190" s="16"/>
      <c r="G190" s="22"/>
      <c r="H190" s="31" t="s">
        <v>265</v>
      </c>
      <c r="I190" s="16"/>
      <c r="J190" s="66"/>
      <c r="K190" s="17"/>
      <c r="L190" s="49"/>
      <c r="M190" s="17"/>
      <c r="N190" s="17"/>
      <c r="O190" s="49"/>
      <c r="P190" s="49"/>
      <c r="Q190" s="70"/>
      <c r="R190" s="81">
        <f>contracts[[#This Row],[Total Contract Amount]]</f>
        <v>0</v>
      </c>
      <c r="S190" s="70"/>
      <c r="T190" s="81">
        <f>contracts[[#This Row],[Total Quarterly Obligation Amount]]</f>
        <v>0</v>
      </c>
      <c r="U190" s="151"/>
      <c r="V190" s="132">
        <f>contracts[[#This Row],[Total Quarterly Expenditure Amount]]</f>
        <v>0</v>
      </c>
      <c r="W190" s="99" t="str">
        <f>IFERROR(INDEX(Table2[Attachment A Category], MATCH(contracts[[#This Row],[Attachment A Expenditure Subcategory]], Table2[Attachment A Subcategory],0)),"")</f>
        <v/>
      </c>
      <c r="X190" s="100" t="str">
        <f>IFERROR(INDEX(Table2[Treasury OIG Category], MATCH(contracts[[#This Row],[Attachment A Expenditure Subcategory]], Table2[Attachment A Subcategory],0)),"")</f>
        <v/>
      </c>
    </row>
    <row r="191" spans="2:24" x14ac:dyDescent="0.25">
      <c r="B191" s="21"/>
      <c r="C191" s="16"/>
      <c r="D191" s="16"/>
      <c r="E191" s="16"/>
      <c r="F191" s="16"/>
      <c r="G191" s="22"/>
      <c r="H191" s="31" t="s">
        <v>266</v>
      </c>
      <c r="I191" s="16"/>
      <c r="J191" s="66"/>
      <c r="K191" s="17"/>
      <c r="L191" s="49"/>
      <c r="M191" s="17"/>
      <c r="N191" s="17"/>
      <c r="O191" s="49"/>
      <c r="P191" s="49"/>
      <c r="Q191" s="70"/>
      <c r="R191" s="81">
        <f>contracts[[#This Row],[Total Contract Amount]]</f>
        <v>0</v>
      </c>
      <c r="S191" s="70"/>
      <c r="T191" s="81">
        <f>contracts[[#This Row],[Total Quarterly Obligation Amount]]</f>
        <v>0</v>
      </c>
      <c r="U191" s="151"/>
      <c r="V191" s="132">
        <f>contracts[[#This Row],[Total Quarterly Expenditure Amount]]</f>
        <v>0</v>
      </c>
      <c r="W191" s="99" t="str">
        <f>IFERROR(INDEX(Table2[Attachment A Category], MATCH(contracts[[#This Row],[Attachment A Expenditure Subcategory]], Table2[Attachment A Subcategory],0)),"")</f>
        <v/>
      </c>
      <c r="X191" s="100" t="str">
        <f>IFERROR(INDEX(Table2[Treasury OIG Category], MATCH(contracts[[#This Row],[Attachment A Expenditure Subcategory]], Table2[Attachment A Subcategory],0)),"")</f>
        <v/>
      </c>
    </row>
    <row r="192" spans="2:24" x14ac:dyDescent="0.25">
      <c r="B192" s="21"/>
      <c r="C192" s="16"/>
      <c r="D192" s="16"/>
      <c r="E192" s="16"/>
      <c r="F192" s="16"/>
      <c r="G192" s="22"/>
      <c r="H192" s="30" t="s">
        <v>267</v>
      </c>
      <c r="I192" s="16"/>
      <c r="J192" s="66"/>
      <c r="K192" s="17"/>
      <c r="L192" s="49"/>
      <c r="M192" s="17"/>
      <c r="N192" s="17"/>
      <c r="O192" s="49"/>
      <c r="P192" s="49"/>
      <c r="Q192" s="70"/>
      <c r="R192" s="81">
        <f>contracts[[#This Row],[Total Contract Amount]]</f>
        <v>0</v>
      </c>
      <c r="S192" s="70"/>
      <c r="T192" s="81">
        <f>contracts[[#This Row],[Total Quarterly Obligation Amount]]</f>
        <v>0</v>
      </c>
      <c r="U192" s="151"/>
      <c r="V192" s="132">
        <f>contracts[[#This Row],[Total Quarterly Expenditure Amount]]</f>
        <v>0</v>
      </c>
      <c r="W192" s="99" t="str">
        <f>IFERROR(INDEX(Table2[Attachment A Category], MATCH(contracts[[#This Row],[Attachment A Expenditure Subcategory]], Table2[Attachment A Subcategory],0)),"")</f>
        <v/>
      </c>
      <c r="X192" s="100" t="str">
        <f>IFERROR(INDEX(Table2[Treasury OIG Category], MATCH(contracts[[#This Row],[Attachment A Expenditure Subcategory]], Table2[Attachment A Subcategory],0)),"")</f>
        <v/>
      </c>
    </row>
    <row r="193" spans="2:24" x14ac:dyDescent="0.25">
      <c r="B193" s="21"/>
      <c r="C193" s="16"/>
      <c r="D193" s="16"/>
      <c r="E193" s="16"/>
      <c r="F193" s="16"/>
      <c r="G193" s="22"/>
      <c r="H193" s="31" t="s">
        <v>268</v>
      </c>
      <c r="I193" s="16"/>
      <c r="J193" s="66"/>
      <c r="K193" s="17"/>
      <c r="L193" s="49"/>
      <c r="M193" s="17"/>
      <c r="N193" s="17"/>
      <c r="O193" s="49"/>
      <c r="P193" s="49"/>
      <c r="Q193" s="70"/>
      <c r="R193" s="81">
        <f>contracts[[#This Row],[Total Contract Amount]]</f>
        <v>0</v>
      </c>
      <c r="S193" s="70"/>
      <c r="T193" s="81">
        <f>contracts[[#This Row],[Total Quarterly Obligation Amount]]</f>
        <v>0</v>
      </c>
      <c r="U193" s="151"/>
      <c r="V193" s="132">
        <f>contracts[[#This Row],[Total Quarterly Expenditure Amount]]</f>
        <v>0</v>
      </c>
      <c r="W193" s="99" t="str">
        <f>IFERROR(INDEX(Table2[Attachment A Category], MATCH(contracts[[#This Row],[Attachment A Expenditure Subcategory]], Table2[Attachment A Subcategory],0)),"")</f>
        <v/>
      </c>
      <c r="X193" s="100" t="str">
        <f>IFERROR(INDEX(Table2[Treasury OIG Category], MATCH(contracts[[#This Row],[Attachment A Expenditure Subcategory]], Table2[Attachment A Subcategory],0)),"")</f>
        <v/>
      </c>
    </row>
    <row r="194" spans="2:24" x14ac:dyDescent="0.25">
      <c r="B194" s="21"/>
      <c r="C194" s="16"/>
      <c r="D194" s="16"/>
      <c r="E194" s="16"/>
      <c r="F194" s="16"/>
      <c r="G194" s="22"/>
      <c r="H194" s="31" t="s">
        <v>269</v>
      </c>
      <c r="I194" s="16"/>
      <c r="J194" s="66"/>
      <c r="K194" s="17"/>
      <c r="L194" s="49"/>
      <c r="M194" s="17"/>
      <c r="N194" s="17"/>
      <c r="O194" s="49"/>
      <c r="P194" s="49"/>
      <c r="Q194" s="70"/>
      <c r="R194" s="81">
        <f>contracts[[#This Row],[Total Contract Amount]]</f>
        <v>0</v>
      </c>
      <c r="S194" s="70"/>
      <c r="T194" s="81">
        <f>contracts[[#This Row],[Total Quarterly Obligation Amount]]</f>
        <v>0</v>
      </c>
      <c r="U194" s="151"/>
      <c r="V194" s="132">
        <f>contracts[[#This Row],[Total Quarterly Expenditure Amount]]</f>
        <v>0</v>
      </c>
      <c r="W194" s="99" t="str">
        <f>IFERROR(INDEX(Table2[Attachment A Category], MATCH(contracts[[#This Row],[Attachment A Expenditure Subcategory]], Table2[Attachment A Subcategory],0)),"")</f>
        <v/>
      </c>
      <c r="X194" s="100" t="str">
        <f>IFERROR(INDEX(Table2[Treasury OIG Category], MATCH(contracts[[#This Row],[Attachment A Expenditure Subcategory]], Table2[Attachment A Subcategory],0)),"")</f>
        <v/>
      </c>
    </row>
    <row r="195" spans="2:24" x14ac:dyDescent="0.25">
      <c r="B195" s="21"/>
      <c r="C195" s="16"/>
      <c r="D195" s="16"/>
      <c r="E195" s="16"/>
      <c r="F195" s="16"/>
      <c r="G195" s="22"/>
      <c r="H195" s="30" t="s">
        <v>270</v>
      </c>
      <c r="I195" s="16"/>
      <c r="J195" s="66"/>
      <c r="K195" s="17"/>
      <c r="L195" s="49"/>
      <c r="M195" s="17"/>
      <c r="N195" s="17"/>
      <c r="O195" s="49"/>
      <c r="P195" s="49"/>
      <c r="Q195" s="70"/>
      <c r="R195" s="81">
        <f>contracts[[#This Row],[Total Contract Amount]]</f>
        <v>0</v>
      </c>
      <c r="S195" s="70"/>
      <c r="T195" s="81">
        <f>contracts[[#This Row],[Total Quarterly Obligation Amount]]</f>
        <v>0</v>
      </c>
      <c r="U195" s="151"/>
      <c r="V195" s="132">
        <f>contracts[[#This Row],[Total Quarterly Expenditure Amount]]</f>
        <v>0</v>
      </c>
      <c r="W195" s="99" t="str">
        <f>IFERROR(INDEX(Table2[Attachment A Category], MATCH(contracts[[#This Row],[Attachment A Expenditure Subcategory]], Table2[Attachment A Subcategory],0)),"")</f>
        <v/>
      </c>
      <c r="X195" s="100" t="str">
        <f>IFERROR(INDEX(Table2[Treasury OIG Category], MATCH(contracts[[#This Row],[Attachment A Expenditure Subcategory]], Table2[Attachment A Subcategory],0)),"")</f>
        <v/>
      </c>
    </row>
    <row r="196" spans="2:24" x14ac:dyDescent="0.25">
      <c r="B196" s="21"/>
      <c r="C196" s="16"/>
      <c r="D196" s="16"/>
      <c r="E196" s="16"/>
      <c r="F196" s="16"/>
      <c r="G196" s="22"/>
      <c r="H196" s="31" t="s">
        <v>271</v>
      </c>
      <c r="I196" s="16"/>
      <c r="J196" s="66"/>
      <c r="K196" s="17"/>
      <c r="L196" s="49"/>
      <c r="M196" s="17"/>
      <c r="N196" s="17"/>
      <c r="O196" s="49"/>
      <c r="P196" s="49"/>
      <c r="Q196" s="70"/>
      <c r="R196" s="81">
        <f>contracts[[#This Row],[Total Contract Amount]]</f>
        <v>0</v>
      </c>
      <c r="S196" s="70"/>
      <c r="T196" s="81">
        <f>contracts[[#This Row],[Total Quarterly Obligation Amount]]</f>
        <v>0</v>
      </c>
      <c r="U196" s="151"/>
      <c r="V196" s="132">
        <f>contracts[[#This Row],[Total Quarterly Expenditure Amount]]</f>
        <v>0</v>
      </c>
      <c r="W196" s="99" t="str">
        <f>IFERROR(INDEX(Table2[Attachment A Category], MATCH(contracts[[#This Row],[Attachment A Expenditure Subcategory]], Table2[Attachment A Subcategory],0)),"")</f>
        <v/>
      </c>
      <c r="X196" s="100" t="str">
        <f>IFERROR(INDEX(Table2[Treasury OIG Category], MATCH(contracts[[#This Row],[Attachment A Expenditure Subcategory]], Table2[Attachment A Subcategory],0)),"")</f>
        <v/>
      </c>
    </row>
    <row r="197" spans="2:24" x14ac:dyDescent="0.25">
      <c r="B197" s="21"/>
      <c r="C197" s="16"/>
      <c r="D197" s="16"/>
      <c r="E197" s="16"/>
      <c r="F197" s="16"/>
      <c r="G197" s="22"/>
      <c r="H197" s="31" t="s">
        <v>272</v>
      </c>
      <c r="I197" s="16"/>
      <c r="J197" s="66"/>
      <c r="K197" s="17"/>
      <c r="L197" s="49"/>
      <c r="M197" s="17"/>
      <c r="N197" s="17"/>
      <c r="O197" s="49"/>
      <c r="P197" s="49"/>
      <c r="Q197" s="70"/>
      <c r="R197" s="81">
        <f>contracts[[#This Row],[Total Contract Amount]]</f>
        <v>0</v>
      </c>
      <c r="S197" s="70"/>
      <c r="T197" s="81">
        <f>contracts[[#This Row],[Total Quarterly Obligation Amount]]</f>
        <v>0</v>
      </c>
      <c r="U197" s="151"/>
      <c r="V197" s="132">
        <f>contracts[[#This Row],[Total Quarterly Expenditure Amount]]</f>
        <v>0</v>
      </c>
      <c r="W197" s="99" t="str">
        <f>IFERROR(INDEX(Table2[Attachment A Category], MATCH(contracts[[#This Row],[Attachment A Expenditure Subcategory]], Table2[Attachment A Subcategory],0)),"")</f>
        <v/>
      </c>
      <c r="X197" s="100" t="str">
        <f>IFERROR(INDEX(Table2[Treasury OIG Category], MATCH(contracts[[#This Row],[Attachment A Expenditure Subcategory]], Table2[Attachment A Subcategory],0)),"")</f>
        <v/>
      </c>
    </row>
    <row r="198" spans="2:24" x14ac:dyDescent="0.25">
      <c r="B198" s="21"/>
      <c r="C198" s="16"/>
      <c r="D198" s="16"/>
      <c r="E198" s="16"/>
      <c r="F198" s="16"/>
      <c r="G198" s="22"/>
      <c r="H198" s="31" t="s">
        <v>273</v>
      </c>
      <c r="I198" s="16"/>
      <c r="J198" s="66"/>
      <c r="K198" s="17"/>
      <c r="L198" s="49"/>
      <c r="M198" s="17"/>
      <c r="N198" s="17"/>
      <c r="O198" s="49"/>
      <c r="P198" s="49"/>
      <c r="Q198" s="70"/>
      <c r="R198" s="81">
        <f>contracts[[#This Row],[Total Contract Amount]]</f>
        <v>0</v>
      </c>
      <c r="S198" s="70"/>
      <c r="T198" s="81">
        <f>contracts[[#This Row],[Total Quarterly Obligation Amount]]</f>
        <v>0</v>
      </c>
      <c r="U198" s="151"/>
      <c r="V198" s="132">
        <f>contracts[[#This Row],[Total Quarterly Expenditure Amount]]</f>
        <v>0</v>
      </c>
      <c r="W198" s="99" t="str">
        <f>IFERROR(INDEX(Table2[Attachment A Category], MATCH(contracts[[#This Row],[Attachment A Expenditure Subcategory]], Table2[Attachment A Subcategory],0)),"")</f>
        <v/>
      </c>
      <c r="X198" s="100" t="str">
        <f>IFERROR(INDEX(Table2[Treasury OIG Category], MATCH(contracts[[#This Row],[Attachment A Expenditure Subcategory]], Table2[Attachment A Subcategory],0)),"")</f>
        <v/>
      </c>
    </row>
    <row r="199" spans="2:24" x14ac:dyDescent="0.25">
      <c r="B199" s="21"/>
      <c r="C199" s="16"/>
      <c r="D199" s="16"/>
      <c r="E199" s="16"/>
      <c r="F199" s="16"/>
      <c r="G199" s="22"/>
      <c r="H199" s="31" t="s">
        <v>274</v>
      </c>
      <c r="I199" s="16"/>
      <c r="J199" s="66"/>
      <c r="K199" s="17"/>
      <c r="L199" s="49"/>
      <c r="M199" s="17"/>
      <c r="N199" s="17"/>
      <c r="O199" s="49"/>
      <c r="P199" s="49"/>
      <c r="Q199" s="70"/>
      <c r="R199" s="81">
        <f>contracts[[#This Row],[Total Contract Amount]]</f>
        <v>0</v>
      </c>
      <c r="S199" s="70"/>
      <c r="T199" s="81">
        <f>contracts[[#This Row],[Total Quarterly Obligation Amount]]</f>
        <v>0</v>
      </c>
      <c r="U199" s="151"/>
      <c r="V199" s="132">
        <f>contracts[[#This Row],[Total Quarterly Expenditure Amount]]</f>
        <v>0</v>
      </c>
      <c r="W199" s="99" t="str">
        <f>IFERROR(INDEX(Table2[Attachment A Category], MATCH(contracts[[#This Row],[Attachment A Expenditure Subcategory]], Table2[Attachment A Subcategory],0)),"")</f>
        <v/>
      </c>
      <c r="X199" s="100" t="str">
        <f>IFERROR(INDEX(Table2[Treasury OIG Category], MATCH(contracts[[#This Row],[Attachment A Expenditure Subcategory]], Table2[Attachment A Subcategory],0)),"")</f>
        <v/>
      </c>
    </row>
    <row r="200" spans="2:24" x14ac:dyDescent="0.25">
      <c r="B200" s="21"/>
      <c r="C200" s="16"/>
      <c r="D200" s="16"/>
      <c r="E200" s="16"/>
      <c r="F200" s="16"/>
      <c r="G200" s="22"/>
      <c r="H200" s="30" t="s">
        <v>275</v>
      </c>
      <c r="I200" s="16"/>
      <c r="J200" s="66"/>
      <c r="K200" s="17"/>
      <c r="L200" s="49"/>
      <c r="M200" s="17"/>
      <c r="N200" s="17"/>
      <c r="O200" s="49"/>
      <c r="P200" s="49"/>
      <c r="Q200" s="70"/>
      <c r="R200" s="81">
        <f>contracts[[#This Row],[Total Contract Amount]]</f>
        <v>0</v>
      </c>
      <c r="S200" s="70"/>
      <c r="T200" s="81">
        <f>contracts[[#This Row],[Total Quarterly Obligation Amount]]</f>
        <v>0</v>
      </c>
      <c r="U200" s="151"/>
      <c r="V200" s="132">
        <f>contracts[[#This Row],[Total Quarterly Expenditure Amount]]</f>
        <v>0</v>
      </c>
      <c r="W200" s="99" t="str">
        <f>IFERROR(INDEX(Table2[Attachment A Category], MATCH(contracts[[#This Row],[Attachment A Expenditure Subcategory]], Table2[Attachment A Subcategory],0)),"")</f>
        <v/>
      </c>
      <c r="X200" s="100" t="str">
        <f>IFERROR(INDEX(Table2[Treasury OIG Category], MATCH(contracts[[#This Row],[Attachment A Expenditure Subcategory]], Table2[Attachment A Subcategory],0)),"")</f>
        <v/>
      </c>
    </row>
    <row r="201" spans="2:24" x14ac:dyDescent="0.25">
      <c r="B201" s="21"/>
      <c r="C201" s="16"/>
      <c r="D201" s="16"/>
      <c r="E201" s="16"/>
      <c r="F201" s="16"/>
      <c r="G201" s="22"/>
      <c r="H201" s="31" t="s">
        <v>276</v>
      </c>
      <c r="I201" s="16"/>
      <c r="J201" s="66"/>
      <c r="K201" s="17"/>
      <c r="L201" s="49"/>
      <c r="M201" s="17"/>
      <c r="N201" s="17"/>
      <c r="O201" s="49"/>
      <c r="P201" s="49"/>
      <c r="Q201" s="70"/>
      <c r="R201" s="81">
        <f>contracts[[#This Row],[Total Contract Amount]]</f>
        <v>0</v>
      </c>
      <c r="S201" s="70"/>
      <c r="T201" s="81">
        <f>contracts[[#This Row],[Total Quarterly Obligation Amount]]</f>
        <v>0</v>
      </c>
      <c r="U201" s="151"/>
      <c r="V201" s="132">
        <f>contracts[[#This Row],[Total Quarterly Expenditure Amount]]</f>
        <v>0</v>
      </c>
      <c r="W201" s="99" t="str">
        <f>IFERROR(INDEX(Table2[Attachment A Category], MATCH(contracts[[#This Row],[Attachment A Expenditure Subcategory]], Table2[Attachment A Subcategory],0)),"")</f>
        <v/>
      </c>
      <c r="X201" s="100" t="str">
        <f>IFERROR(INDEX(Table2[Treasury OIG Category], MATCH(contracts[[#This Row],[Attachment A Expenditure Subcategory]], Table2[Attachment A Subcategory],0)),"")</f>
        <v/>
      </c>
    </row>
    <row r="202" spans="2:24" x14ac:dyDescent="0.25">
      <c r="B202" s="21"/>
      <c r="C202" s="16"/>
      <c r="D202" s="16"/>
      <c r="E202" s="16"/>
      <c r="F202" s="16"/>
      <c r="G202" s="22"/>
      <c r="H202" s="31" t="s">
        <v>277</v>
      </c>
      <c r="I202" s="16"/>
      <c r="J202" s="66"/>
      <c r="K202" s="17"/>
      <c r="L202" s="49"/>
      <c r="M202" s="17"/>
      <c r="N202" s="17"/>
      <c r="O202" s="49"/>
      <c r="P202" s="49"/>
      <c r="Q202" s="70"/>
      <c r="R202" s="81">
        <f>contracts[[#This Row],[Total Contract Amount]]</f>
        <v>0</v>
      </c>
      <c r="S202" s="70"/>
      <c r="T202" s="81">
        <f>contracts[[#This Row],[Total Quarterly Obligation Amount]]</f>
        <v>0</v>
      </c>
      <c r="U202" s="151"/>
      <c r="V202" s="132">
        <f>contracts[[#This Row],[Total Quarterly Expenditure Amount]]</f>
        <v>0</v>
      </c>
      <c r="W202" s="99" t="str">
        <f>IFERROR(INDEX(Table2[Attachment A Category], MATCH(contracts[[#This Row],[Attachment A Expenditure Subcategory]], Table2[Attachment A Subcategory],0)),"")</f>
        <v/>
      </c>
      <c r="X202" s="100" t="str">
        <f>IFERROR(INDEX(Table2[Treasury OIG Category], MATCH(contracts[[#This Row],[Attachment A Expenditure Subcategory]], Table2[Attachment A Subcategory],0)),"")</f>
        <v/>
      </c>
    </row>
    <row r="203" spans="2:24" x14ac:dyDescent="0.25">
      <c r="B203" s="21"/>
      <c r="C203" s="16"/>
      <c r="D203" s="16"/>
      <c r="E203" s="16"/>
      <c r="F203" s="16"/>
      <c r="G203" s="22"/>
      <c r="H203" s="30" t="s">
        <v>278</v>
      </c>
      <c r="I203" s="16"/>
      <c r="J203" s="66"/>
      <c r="K203" s="17"/>
      <c r="L203" s="49"/>
      <c r="M203" s="17"/>
      <c r="N203" s="17"/>
      <c r="O203" s="49"/>
      <c r="P203" s="49"/>
      <c r="Q203" s="70"/>
      <c r="R203" s="81">
        <f>contracts[[#This Row],[Total Contract Amount]]</f>
        <v>0</v>
      </c>
      <c r="S203" s="70"/>
      <c r="T203" s="81">
        <f>contracts[[#This Row],[Total Quarterly Obligation Amount]]</f>
        <v>0</v>
      </c>
      <c r="U203" s="151"/>
      <c r="V203" s="132">
        <f>contracts[[#This Row],[Total Quarterly Expenditure Amount]]</f>
        <v>0</v>
      </c>
      <c r="W203" s="99" t="str">
        <f>IFERROR(INDEX(Table2[Attachment A Category], MATCH(contracts[[#This Row],[Attachment A Expenditure Subcategory]], Table2[Attachment A Subcategory],0)),"")</f>
        <v/>
      </c>
      <c r="X203" s="100" t="str">
        <f>IFERROR(INDEX(Table2[Treasury OIG Category], MATCH(contracts[[#This Row],[Attachment A Expenditure Subcategory]], Table2[Attachment A Subcategory],0)),"")</f>
        <v/>
      </c>
    </row>
    <row r="204" spans="2:24" x14ac:dyDescent="0.25">
      <c r="B204" s="21"/>
      <c r="C204" s="16"/>
      <c r="D204" s="16"/>
      <c r="E204" s="16"/>
      <c r="F204" s="16"/>
      <c r="G204" s="22"/>
      <c r="H204" s="31" t="s">
        <v>279</v>
      </c>
      <c r="I204" s="16"/>
      <c r="J204" s="66"/>
      <c r="K204" s="17"/>
      <c r="L204" s="49"/>
      <c r="M204" s="17"/>
      <c r="N204" s="17"/>
      <c r="O204" s="49"/>
      <c r="P204" s="49"/>
      <c r="Q204" s="70"/>
      <c r="R204" s="81">
        <f>contracts[[#This Row],[Total Contract Amount]]</f>
        <v>0</v>
      </c>
      <c r="S204" s="70"/>
      <c r="T204" s="81">
        <f>contracts[[#This Row],[Total Quarterly Obligation Amount]]</f>
        <v>0</v>
      </c>
      <c r="U204" s="151"/>
      <c r="V204" s="132">
        <f>contracts[[#This Row],[Total Quarterly Expenditure Amount]]</f>
        <v>0</v>
      </c>
      <c r="W204" s="99" t="str">
        <f>IFERROR(INDEX(Table2[Attachment A Category], MATCH(contracts[[#This Row],[Attachment A Expenditure Subcategory]], Table2[Attachment A Subcategory],0)),"")</f>
        <v/>
      </c>
      <c r="X204" s="100" t="str">
        <f>IFERROR(INDEX(Table2[Treasury OIG Category], MATCH(contracts[[#This Row],[Attachment A Expenditure Subcategory]], Table2[Attachment A Subcategory],0)),"")</f>
        <v/>
      </c>
    </row>
    <row r="205" spans="2:24" x14ac:dyDescent="0.25">
      <c r="B205" s="21"/>
      <c r="C205" s="16"/>
      <c r="D205" s="16"/>
      <c r="E205" s="16"/>
      <c r="F205" s="16"/>
      <c r="G205" s="22"/>
      <c r="H205" s="31" t="s">
        <v>280</v>
      </c>
      <c r="I205" s="16"/>
      <c r="J205" s="66"/>
      <c r="K205" s="17"/>
      <c r="L205" s="49"/>
      <c r="M205" s="17"/>
      <c r="N205" s="17"/>
      <c r="O205" s="49"/>
      <c r="P205" s="49"/>
      <c r="Q205" s="70"/>
      <c r="R205" s="81">
        <f>contracts[[#This Row],[Total Contract Amount]]</f>
        <v>0</v>
      </c>
      <c r="S205" s="70"/>
      <c r="T205" s="81">
        <f>contracts[[#This Row],[Total Quarterly Obligation Amount]]</f>
        <v>0</v>
      </c>
      <c r="U205" s="151"/>
      <c r="V205" s="132">
        <f>contracts[[#This Row],[Total Quarterly Expenditure Amount]]</f>
        <v>0</v>
      </c>
      <c r="W205" s="99" t="str">
        <f>IFERROR(INDEX(Table2[Attachment A Category], MATCH(contracts[[#This Row],[Attachment A Expenditure Subcategory]], Table2[Attachment A Subcategory],0)),"")</f>
        <v/>
      </c>
      <c r="X205" s="100" t="str">
        <f>IFERROR(INDEX(Table2[Treasury OIG Category], MATCH(contracts[[#This Row],[Attachment A Expenditure Subcategory]], Table2[Attachment A Subcategory],0)),"")</f>
        <v/>
      </c>
    </row>
    <row r="206" spans="2:24" x14ac:dyDescent="0.25">
      <c r="B206" s="21"/>
      <c r="C206" s="16"/>
      <c r="D206" s="16"/>
      <c r="E206" s="16"/>
      <c r="F206" s="16"/>
      <c r="G206" s="22"/>
      <c r="H206" s="31" t="s">
        <v>281</v>
      </c>
      <c r="I206" s="16"/>
      <c r="J206" s="66"/>
      <c r="K206" s="17"/>
      <c r="L206" s="49"/>
      <c r="M206" s="17"/>
      <c r="N206" s="17"/>
      <c r="O206" s="49"/>
      <c r="P206" s="49"/>
      <c r="Q206" s="70"/>
      <c r="R206" s="81">
        <f>contracts[[#This Row],[Total Contract Amount]]</f>
        <v>0</v>
      </c>
      <c r="S206" s="70"/>
      <c r="T206" s="81">
        <f>contracts[[#This Row],[Total Quarterly Obligation Amount]]</f>
        <v>0</v>
      </c>
      <c r="U206" s="151"/>
      <c r="V206" s="132">
        <f>contracts[[#This Row],[Total Quarterly Expenditure Amount]]</f>
        <v>0</v>
      </c>
      <c r="W206" s="99" t="str">
        <f>IFERROR(INDEX(Table2[Attachment A Category], MATCH(contracts[[#This Row],[Attachment A Expenditure Subcategory]], Table2[Attachment A Subcategory],0)),"")</f>
        <v/>
      </c>
      <c r="X206" s="100" t="str">
        <f>IFERROR(INDEX(Table2[Treasury OIG Category], MATCH(contracts[[#This Row],[Attachment A Expenditure Subcategory]], Table2[Attachment A Subcategory],0)),"")</f>
        <v/>
      </c>
    </row>
    <row r="207" spans="2:24" x14ac:dyDescent="0.25">
      <c r="B207" s="21"/>
      <c r="C207" s="16"/>
      <c r="D207" s="16"/>
      <c r="E207" s="16"/>
      <c r="F207" s="16"/>
      <c r="G207" s="22"/>
      <c r="H207" s="31" t="s">
        <v>282</v>
      </c>
      <c r="I207" s="16"/>
      <c r="J207" s="66"/>
      <c r="K207" s="17"/>
      <c r="L207" s="49"/>
      <c r="M207" s="17"/>
      <c r="N207" s="17"/>
      <c r="O207" s="49"/>
      <c r="P207" s="49"/>
      <c r="Q207" s="70"/>
      <c r="R207" s="81">
        <f>contracts[[#This Row],[Total Contract Amount]]</f>
        <v>0</v>
      </c>
      <c r="S207" s="70"/>
      <c r="T207" s="81">
        <f>contracts[[#This Row],[Total Quarterly Obligation Amount]]</f>
        <v>0</v>
      </c>
      <c r="U207" s="151"/>
      <c r="V207" s="132">
        <f>contracts[[#This Row],[Total Quarterly Expenditure Amount]]</f>
        <v>0</v>
      </c>
      <c r="W207" s="99" t="str">
        <f>IFERROR(INDEX(Table2[Attachment A Category], MATCH(contracts[[#This Row],[Attachment A Expenditure Subcategory]], Table2[Attachment A Subcategory],0)),"")</f>
        <v/>
      </c>
      <c r="X207" s="100" t="str">
        <f>IFERROR(INDEX(Table2[Treasury OIG Category], MATCH(contracts[[#This Row],[Attachment A Expenditure Subcategory]], Table2[Attachment A Subcategory],0)),"")</f>
        <v/>
      </c>
    </row>
    <row r="208" spans="2:24" x14ac:dyDescent="0.25">
      <c r="B208" s="21"/>
      <c r="C208" s="16"/>
      <c r="D208" s="16"/>
      <c r="E208" s="16"/>
      <c r="F208" s="16"/>
      <c r="G208" s="22"/>
      <c r="H208" s="30" t="s">
        <v>283</v>
      </c>
      <c r="I208" s="16"/>
      <c r="J208" s="66"/>
      <c r="K208" s="17"/>
      <c r="L208" s="49"/>
      <c r="M208" s="17"/>
      <c r="N208" s="17"/>
      <c r="O208" s="49"/>
      <c r="P208" s="49"/>
      <c r="Q208" s="70"/>
      <c r="R208" s="81">
        <f>contracts[[#This Row],[Total Contract Amount]]</f>
        <v>0</v>
      </c>
      <c r="S208" s="70"/>
      <c r="T208" s="81">
        <f>contracts[[#This Row],[Total Quarterly Obligation Amount]]</f>
        <v>0</v>
      </c>
      <c r="U208" s="151"/>
      <c r="V208" s="132">
        <f>contracts[[#This Row],[Total Quarterly Expenditure Amount]]</f>
        <v>0</v>
      </c>
      <c r="W208" s="99" t="str">
        <f>IFERROR(INDEX(Table2[Attachment A Category], MATCH(contracts[[#This Row],[Attachment A Expenditure Subcategory]], Table2[Attachment A Subcategory],0)),"")</f>
        <v/>
      </c>
      <c r="X208" s="100" t="str">
        <f>IFERROR(INDEX(Table2[Treasury OIG Category], MATCH(contracts[[#This Row],[Attachment A Expenditure Subcategory]], Table2[Attachment A Subcategory],0)),"")</f>
        <v/>
      </c>
    </row>
    <row r="209" spans="2:24" x14ac:dyDescent="0.25">
      <c r="B209" s="21"/>
      <c r="C209" s="16"/>
      <c r="D209" s="16"/>
      <c r="E209" s="16"/>
      <c r="F209" s="16"/>
      <c r="G209" s="22"/>
      <c r="H209" s="31" t="s">
        <v>284</v>
      </c>
      <c r="I209" s="16"/>
      <c r="J209" s="66"/>
      <c r="K209" s="17"/>
      <c r="L209" s="49"/>
      <c r="M209" s="17"/>
      <c r="N209" s="17"/>
      <c r="O209" s="49"/>
      <c r="P209" s="49"/>
      <c r="Q209" s="70"/>
      <c r="R209" s="81">
        <f>contracts[[#This Row],[Total Contract Amount]]</f>
        <v>0</v>
      </c>
      <c r="S209" s="70"/>
      <c r="T209" s="81">
        <f>contracts[[#This Row],[Total Quarterly Obligation Amount]]</f>
        <v>0</v>
      </c>
      <c r="U209" s="151"/>
      <c r="V209" s="132">
        <f>contracts[[#This Row],[Total Quarterly Expenditure Amount]]</f>
        <v>0</v>
      </c>
      <c r="W209" s="99" t="str">
        <f>IFERROR(INDEX(Table2[Attachment A Category], MATCH(contracts[[#This Row],[Attachment A Expenditure Subcategory]], Table2[Attachment A Subcategory],0)),"")</f>
        <v/>
      </c>
      <c r="X209" s="100" t="str">
        <f>IFERROR(INDEX(Table2[Treasury OIG Category], MATCH(contracts[[#This Row],[Attachment A Expenditure Subcategory]], Table2[Attachment A Subcategory],0)),"")</f>
        <v/>
      </c>
    </row>
    <row r="210" spans="2:24" x14ac:dyDescent="0.25">
      <c r="B210" s="21"/>
      <c r="C210" s="16"/>
      <c r="D210" s="16"/>
      <c r="E210" s="16"/>
      <c r="F210" s="16"/>
      <c r="G210" s="22"/>
      <c r="H210" s="31" t="s">
        <v>285</v>
      </c>
      <c r="I210" s="16"/>
      <c r="J210" s="66"/>
      <c r="K210" s="17"/>
      <c r="L210" s="49"/>
      <c r="M210" s="17"/>
      <c r="N210" s="17"/>
      <c r="O210" s="49"/>
      <c r="P210" s="49"/>
      <c r="Q210" s="70"/>
      <c r="R210" s="81">
        <f>contracts[[#This Row],[Total Contract Amount]]</f>
        <v>0</v>
      </c>
      <c r="S210" s="70"/>
      <c r="T210" s="81">
        <f>contracts[[#This Row],[Total Quarterly Obligation Amount]]</f>
        <v>0</v>
      </c>
      <c r="U210" s="151"/>
      <c r="V210" s="132">
        <f>contracts[[#This Row],[Total Quarterly Expenditure Amount]]</f>
        <v>0</v>
      </c>
      <c r="W210" s="99" t="str">
        <f>IFERROR(INDEX(Table2[Attachment A Category], MATCH(contracts[[#This Row],[Attachment A Expenditure Subcategory]], Table2[Attachment A Subcategory],0)),"")</f>
        <v/>
      </c>
      <c r="X210" s="100" t="str">
        <f>IFERROR(INDEX(Table2[Treasury OIG Category], MATCH(contracts[[#This Row],[Attachment A Expenditure Subcategory]], Table2[Attachment A Subcategory],0)),"")</f>
        <v/>
      </c>
    </row>
    <row r="211" spans="2:24" x14ac:dyDescent="0.25">
      <c r="B211" s="21"/>
      <c r="C211" s="16"/>
      <c r="D211" s="16"/>
      <c r="E211" s="16"/>
      <c r="F211" s="16"/>
      <c r="G211" s="22"/>
      <c r="H211" s="30" t="s">
        <v>286</v>
      </c>
      <c r="I211" s="16"/>
      <c r="J211" s="66"/>
      <c r="K211" s="17"/>
      <c r="L211" s="49"/>
      <c r="M211" s="17"/>
      <c r="N211" s="17"/>
      <c r="O211" s="49"/>
      <c r="P211" s="49"/>
      <c r="Q211" s="70"/>
      <c r="R211" s="81">
        <f>contracts[[#This Row],[Total Contract Amount]]</f>
        <v>0</v>
      </c>
      <c r="S211" s="70"/>
      <c r="T211" s="81">
        <f>contracts[[#This Row],[Total Quarterly Obligation Amount]]</f>
        <v>0</v>
      </c>
      <c r="U211" s="151"/>
      <c r="V211" s="132">
        <f>contracts[[#This Row],[Total Quarterly Expenditure Amount]]</f>
        <v>0</v>
      </c>
      <c r="W211" s="99" t="str">
        <f>IFERROR(INDEX(Table2[Attachment A Category], MATCH(contracts[[#This Row],[Attachment A Expenditure Subcategory]], Table2[Attachment A Subcategory],0)),"")</f>
        <v/>
      </c>
      <c r="X211" s="100" t="str">
        <f>IFERROR(INDEX(Table2[Treasury OIG Category], MATCH(contracts[[#This Row],[Attachment A Expenditure Subcategory]], Table2[Attachment A Subcategory],0)),"")</f>
        <v/>
      </c>
    </row>
    <row r="212" spans="2:24" x14ac:dyDescent="0.25">
      <c r="B212" s="21"/>
      <c r="C212" s="16"/>
      <c r="D212" s="16"/>
      <c r="E212" s="16"/>
      <c r="F212" s="16"/>
      <c r="G212" s="22"/>
      <c r="H212" s="31" t="s">
        <v>287</v>
      </c>
      <c r="I212" s="16"/>
      <c r="J212" s="66"/>
      <c r="K212" s="17"/>
      <c r="L212" s="49"/>
      <c r="M212" s="17"/>
      <c r="N212" s="17"/>
      <c r="O212" s="49"/>
      <c r="P212" s="49"/>
      <c r="Q212" s="70"/>
      <c r="R212" s="81">
        <f>contracts[[#This Row],[Total Contract Amount]]</f>
        <v>0</v>
      </c>
      <c r="S212" s="70"/>
      <c r="T212" s="81">
        <f>contracts[[#This Row],[Total Quarterly Obligation Amount]]</f>
        <v>0</v>
      </c>
      <c r="U212" s="151"/>
      <c r="V212" s="132">
        <f>contracts[[#This Row],[Total Quarterly Expenditure Amount]]</f>
        <v>0</v>
      </c>
      <c r="W212" s="99" t="str">
        <f>IFERROR(INDEX(Table2[Attachment A Category], MATCH(contracts[[#This Row],[Attachment A Expenditure Subcategory]], Table2[Attachment A Subcategory],0)),"")</f>
        <v/>
      </c>
      <c r="X212" s="100" t="str">
        <f>IFERROR(INDEX(Table2[Treasury OIG Category], MATCH(contracts[[#This Row],[Attachment A Expenditure Subcategory]], Table2[Attachment A Subcategory],0)),"")</f>
        <v/>
      </c>
    </row>
    <row r="213" spans="2:24" x14ac:dyDescent="0.25">
      <c r="B213" s="21"/>
      <c r="C213" s="16"/>
      <c r="D213" s="16"/>
      <c r="E213" s="16"/>
      <c r="F213" s="16"/>
      <c r="G213" s="22"/>
      <c r="H213" s="31" t="s">
        <v>288</v>
      </c>
      <c r="I213" s="16"/>
      <c r="J213" s="66"/>
      <c r="K213" s="17"/>
      <c r="L213" s="49"/>
      <c r="M213" s="17"/>
      <c r="N213" s="17"/>
      <c r="O213" s="49"/>
      <c r="P213" s="49"/>
      <c r="Q213" s="70"/>
      <c r="R213" s="81">
        <f>contracts[[#This Row],[Total Contract Amount]]</f>
        <v>0</v>
      </c>
      <c r="S213" s="70"/>
      <c r="T213" s="81">
        <f>contracts[[#This Row],[Total Quarterly Obligation Amount]]</f>
        <v>0</v>
      </c>
      <c r="U213" s="151"/>
      <c r="V213" s="132">
        <f>contracts[[#This Row],[Total Quarterly Expenditure Amount]]</f>
        <v>0</v>
      </c>
      <c r="W213" s="99" t="str">
        <f>IFERROR(INDEX(Table2[Attachment A Category], MATCH(contracts[[#This Row],[Attachment A Expenditure Subcategory]], Table2[Attachment A Subcategory],0)),"")</f>
        <v/>
      </c>
      <c r="X213" s="100" t="str">
        <f>IFERROR(INDEX(Table2[Treasury OIG Category], MATCH(contracts[[#This Row],[Attachment A Expenditure Subcategory]], Table2[Attachment A Subcategory],0)),"")</f>
        <v/>
      </c>
    </row>
    <row r="214" spans="2:24" x14ac:dyDescent="0.25">
      <c r="B214" s="21"/>
      <c r="C214" s="16"/>
      <c r="D214" s="16"/>
      <c r="E214" s="16"/>
      <c r="F214" s="16"/>
      <c r="G214" s="22"/>
      <c r="H214" s="31" t="s">
        <v>289</v>
      </c>
      <c r="I214" s="16"/>
      <c r="J214" s="66"/>
      <c r="K214" s="17"/>
      <c r="L214" s="49"/>
      <c r="M214" s="17"/>
      <c r="N214" s="17"/>
      <c r="O214" s="49"/>
      <c r="P214" s="49"/>
      <c r="Q214" s="70"/>
      <c r="R214" s="81">
        <f>contracts[[#This Row],[Total Contract Amount]]</f>
        <v>0</v>
      </c>
      <c r="S214" s="70"/>
      <c r="T214" s="81">
        <f>contracts[[#This Row],[Total Quarterly Obligation Amount]]</f>
        <v>0</v>
      </c>
      <c r="U214" s="151"/>
      <c r="V214" s="132">
        <f>contracts[[#This Row],[Total Quarterly Expenditure Amount]]</f>
        <v>0</v>
      </c>
      <c r="W214" s="99" t="str">
        <f>IFERROR(INDEX(Table2[Attachment A Category], MATCH(contracts[[#This Row],[Attachment A Expenditure Subcategory]], Table2[Attachment A Subcategory],0)),"")</f>
        <v/>
      </c>
      <c r="X214" s="100" t="str">
        <f>IFERROR(INDEX(Table2[Treasury OIG Category], MATCH(contracts[[#This Row],[Attachment A Expenditure Subcategory]], Table2[Attachment A Subcategory],0)),"")</f>
        <v/>
      </c>
    </row>
    <row r="215" spans="2:24" x14ac:dyDescent="0.25">
      <c r="B215" s="21"/>
      <c r="C215" s="16"/>
      <c r="D215" s="16"/>
      <c r="E215" s="16"/>
      <c r="F215" s="16"/>
      <c r="G215" s="22"/>
      <c r="H215" s="31" t="s">
        <v>290</v>
      </c>
      <c r="I215" s="16"/>
      <c r="J215" s="66"/>
      <c r="K215" s="17"/>
      <c r="L215" s="49"/>
      <c r="M215" s="17"/>
      <c r="N215" s="17"/>
      <c r="O215" s="49"/>
      <c r="P215" s="49"/>
      <c r="Q215" s="70"/>
      <c r="R215" s="81">
        <f>contracts[[#This Row],[Total Contract Amount]]</f>
        <v>0</v>
      </c>
      <c r="S215" s="70"/>
      <c r="T215" s="81">
        <f>contracts[[#This Row],[Total Quarterly Obligation Amount]]</f>
        <v>0</v>
      </c>
      <c r="U215" s="151"/>
      <c r="V215" s="132">
        <f>contracts[[#This Row],[Total Quarterly Expenditure Amount]]</f>
        <v>0</v>
      </c>
      <c r="W215" s="99" t="str">
        <f>IFERROR(INDEX(Table2[Attachment A Category], MATCH(contracts[[#This Row],[Attachment A Expenditure Subcategory]], Table2[Attachment A Subcategory],0)),"")</f>
        <v/>
      </c>
      <c r="X215" s="100" t="str">
        <f>IFERROR(INDEX(Table2[Treasury OIG Category], MATCH(contracts[[#This Row],[Attachment A Expenditure Subcategory]], Table2[Attachment A Subcategory],0)),"")</f>
        <v/>
      </c>
    </row>
    <row r="216" spans="2:24" x14ac:dyDescent="0.25">
      <c r="B216" s="21"/>
      <c r="C216" s="16"/>
      <c r="D216" s="16"/>
      <c r="E216" s="16"/>
      <c r="F216" s="16"/>
      <c r="G216" s="22"/>
      <c r="H216" s="30" t="s">
        <v>291</v>
      </c>
      <c r="I216" s="16"/>
      <c r="J216" s="66"/>
      <c r="K216" s="17"/>
      <c r="L216" s="49"/>
      <c r="M216" s="17"/>
      <c r="N216" s="17"/>
      <c r="O216" s="49"/>
      <c r="P216" s="49"/>
      <c r="Q216" s="70"/>
      <c r="R216" s="81">
        <f>contracts[[#This Row],[Total Contract Amount]]</f>
        <v>0</v>
      </c>
      <c r="S216" s="70"/>
      <c r="T216" s="81">
        <f>contracts[[#This Row],[Total Quarterly Obligation Amount]]</f>
        <v>0</v>
      </c>
      <c r="U216" s="151"/>
      <c r="V216" s="132">
        <f>contracts[[#This Row],[Total Quarterly Expenditure Amount]]</f>
        <v>0</v>
      </c>
      <c r="W216" s="99" t="str">
        <f>IFERROR(INDEX(Table2[Attachment A Category], MATCH(contracts[[#This Row],[Attachment A Expenditure Subcategory]], Table2[Attachment A Subcategory],0)),"")</f>
        <v/>
      </c>
      <c r="X216" s="100" t="str">
        <f>IFERROR(INDEX(Table2[Treasury OIG Category], MATCH(contracts[[#This Row],[Attachment A Expenditure Subcategory]], Table2[Attachment A Subcategory],0)),"")</f>
        <v/>
      </c>
    </row>
    <row r="217" spans="2:24" x14ac:dyDescent="0.25">
      <c r="B217" s="21"/>
      <c r="C217" s="16"/>
      <c r="D217" s="16"/>
      <c r="E217" s="16"/>
      <c r="F217" s="16"/>
      <c r="G217" s="22"/>
      <c r="H217" s="31" t="s">
        <v>292</v>
      </c>
      <c r="I217" s="16"/>
      <c r="J217" s="66"/>
      <c r="K217" s="17"/>
      <c r="L217" s="49"/>
      <c r="M217" s="17"/>
      <c r="N217" s="17"/>
      <c r="O217" s="49"/>
      <c r="P217" s="49"/>
      <c r="Q217" s="70"/>
      <c r="R217" s="81">
        <f>contracts[[#This Row],[Total Contract Amount]]</f>
        <v>0</v>
      </c>
      <c r="S217" s="70"/>
      <c r="T217" s="81">
        <f>contracts[[#This Row],[Total Quarterly Obligation Amount]]</f>
        <v>0</v>
      </c>
      <c r="U217" s="151"/>
      <c r="V217" s="132">
        <f>contracts[[#This Row],[Total Quarterly Expenditure Amount]]</f>
        <v>0</v>
      </c>
      <c r="W217" s="99" t="str">
        <f>IFERROR(INDEX(Table2[Attachment A Category], MATCH(contracts[[#This Row],[Attachment A Expenditure Subcategory]], Table2[Attachment A Subcategory],0)),"")</f>
        <v/>
      </c>
      <c r="X217" s="100" t="str">
        <f>IFERROR(INDEX(Table2[Treasury OIG Category], MATCH(contracts[[#This Row],[Attachment A Expenditure Subcategory]], Table2[Attachment A Subcategory],0)),"")</f>
        <v/>
      </c>
    </row>
    <row r="218" spans="2:24" x14ac:dyDescent="0.25">
      <c r="B218" s="21"/>
      <c r="C218" s="16"/>
      <c r="D218" s="16"/>
      <c r="E218" s="16"/>
      <c r="F218" s="16"/>
      <c r="G218" s="22"/>
      <c r="H218" s="31" t="s">
        <v>293</v>
      </c>
      <c r="I218" s="16"/>
      <c r="J218" s="66"/>
      <c r="K218" s="17"/>
      <c r="L218" s="49"/>
      <c r="M218" s="17"/>
      <c r="N218" s="17"/>
      <c r="O218" s="49"/>
      <c r="P218" s="49"/>
      <c r="Q218" s="70"/>
      <c r="R218" s="81">
        <f>contracts[[#This Row],[Total Contract Amount]]</f>
        <v>0</v>
      </c>
      <c r="S218" s="70"/>
      <c r="T218" s="81">
        <f>contracts[[#This Row],[Total Quarterly Obligation Amount]]</f>
        <v>0</v>
      </c>
      <c r="U218" s="151"/>
      <c r="V218" s="132">
        <f>contracts[[#This Row],[Total Quarterly Expenditure Amount]]</f>
        <v>0</v>
      </c>
      <c r="W218" s="99" t="str">
        <f>IFERROR(INDEX(Table2[Attachment A Category], MATCH(contracts[[#This Row],[Attachment A Expenditure Subcategory]], Table2[Attachment A Subcategory],0)),"")</f>
        <v/>
      </c>
      <c r="X218" s="100" t="str">
        <f>IFERROR(INDEX(Table2[Treasury OIG Category], MATCH(contracts[[#This Row],[Attachment A Expenditure Subcategory]], Table2[Attachment A Subcategory],0)),"")</f>
        <v/>
      </c>
    </row>
    <row r="219" spans="2:24" x14ac:dyDescent="0.25">
      <c r="B219" s="21"/>
      <c r="C219" s="16"/>
      <c r="D219" s="16"/>
      <c r="E219" s="16"/>
      <c r="F219" s="16"/>
      <c r="G219" s="22"/>
      <c r="H219" s="30" t="s">
        <v>294</v>
      </c>
      <c r="I219" s="16"/>
      <c r="J219" s="66"/>
      <c r="K219" s="17"/>
      <c r="L219" s="49"/>
      <c r="M219" s="17"/>
      <c r="N219" s="17"/>
      <c r="O219" s="49"/>
      <c r="P219" s="49"/>
      <c r="Q219" s="70"/>
      <c r="R219" s="81">
        <f>contracts[[#This Row],[Total Contract Amount]]</f>
        <v>0</v>
      </c>
      <c r="S219" s="70"/>
      <c r="T219" s="81">
        <f>contracts[[#This Row],[Total Quarterly Obligation Amount]]</f>
        <v>0</v>
      </c>
      <c r="U219" s="151"/>
      <c r="V219" s="132">
        <f>contracts[[#This Row],[Total Quarterly Expenditure Amount]]</f>
        <v>0</v>
      </c>
      <c r="W219" s="99" t="str">
        <f>IFERROR(INDEX(Table2[Attachment A Category], MATCH(contracts[[#This Row],[Attachment A Expenditure Subcategory]], Table2[Attachment A Subcategory],0)),"")</f>
        <v/>
      </c>
      <c r="X219" s="100" t="str">
        <f>IFERROR(INDEX(Table2[Treasury OIG Category], MATCH(contracts[[#This Row],[Attachment A Expenditure Subcategory]], Table2[Attachment A Subcategory],0)),"")</f>
        <v/>
      </c>
    </row>
    <row r="220" spans="2:24" x14ac:dyDescent="0.25">
      <c r="B220" s="21"/>
      <c r="C220" s="16"/>
      <c r="D220" s="16"/>
      <c r="E220" s="16"/>
      <c r="F220" s="16"/>
      <c r="G220" s="22"/>
      <c r="H220" s="31" t="s">
        <v>295</v>
      </c>
      <c r="I220" s="16"/>
      <c r="J220" s="66"/>
      <c r="K220" s="17"/>
      <c r="L220" s="49"/>
      <c r="M220" s="17"/>
      <c r="N220" s="17"/>
      <c r="O220" s="49"/>
      <c r="P220" s="49"/>
      <c r="Q220" s="70"/>
      <c r="R220" s="81">
        <f>contracts[[#This Row],[Total Contract Amount]]</f>
        <v>0</v>
      </c>
      <c r="S220" s="70"/>
      <c r="T220" s="81">
        <f>contracts[[#This Row],[Total Quarterly Obligation Amount]]</f>
        <v>0</v>
      </c>
      <c r="U220" s="151"/>
      <c r="V220" s="132">
        <f>contracts[[#This Row],[Total Quarterly Expenditure Amount]]</f>
        <v>0</v>
      </c>
      <c r="W220" s="99" t="str">
        <f>IFERROR(INDEX(Table2[Attachment A Category], MATCH(contracts[[#This Row],[Attachment A Expenditure Subcategory]], Table2[Attachment A Subcategory],0)),"")</f>
        <v/>
      </c>
      <c r="X220" s="100" t="str">
        <f>IFERROR(INDEX(Table2[Treasury OIG Category], MATCH(contracts[[#This Row],[Attachment A Expenditure Subcategory]], Table2[Attachment A Subcategory],0)),"")</f>
        <v/>
      </c>
    </row>
    <row r="221" spans="2:24" x14ac:dyDescent="0.25">
      <c r="B221" s="21"/>
      <c r="C221" s="16"/>
      <c r="D221" s="16"/>
      <c r="E221" s="16"/>
      <c r="F221" s="16"/>
      <c r="G221" s="22"/>
      <c r="H221" s="31" t="s">
        <v>296</v>
      </c>
      <c r="I221" s="16"/>
      <c r="J221" s="66"/>
      <c r="K221" s="17"/>
      <c r="L221" s="49"/>
      <c r="M221" s="17"/>
      <c r="N221" s="17"/>
      <c r="O221" s="49"/>
      <c r="P221" s="49"/>
      <c r="Q221" s="70"/>
      <c r="R221" s="81">
        <f>contracts[[#This Row],[Total Contract Amount]]</f>
        <v>0</v>
      </c>
      <c r="S221" s="70"/>
      <c r="T221" s="81">
        <f>contracts[[#This Row],[Total Quarterly Obligation Amount]]</f>
        <v>0</v>
      </c>
      <c r="U221" s="151"/>
      <c r="V221" s="132">
        <f>contracts[[#This Row],[Total Quarterly Expenditure Amount]]</f>
        <v>0</v>
      </c>
      <c r="W221" s="99" t="str">
        <f>IFERROR(INDEX(Table2[Attachment A Category], MATCH(contracts[[#This Row],[Attachment A Expenditure Subcategory]], Table2[Attachment A Subcategory],0)),"")</f>
        <v/>
      </c>
      <c r="X221" s="100" t="str">
        <f>IFERROR(INDEX(Table2[Treasury OIG Category], MATCH(contracts[[#This Row],[Attachment A Expenditure Subcategory]], Table2[Attachment A Subcategory],0)),"")</f>
        <v/>
      </c>
    </row>
    <row r="222" spans="2:24" x14ac:dyDescent="0.25">
      <c r="B222" s="21"/>
      <c r="C222" s="16"/>
      <c r="D222" s="16"/>
      <c r="E222" s="16"/>
      <c r="F222" s="16"/>
      <c r="G222" s="22"/>
      <c r="H222" s="31" t="s">
        <v>297</v>
      </c>
      <c r="I222" s="16"/>
      <c r="J222" s="66"/>
      <c r="K222" s="17"/>
      <c r="L222" s="49"/>
      <c r="M222" s="17"/>
      <c r="N222" s="17"/>
      <c r="O222" s="49"/>
      <c r="P222" s="49"/>
      <c r="Q222" s="70"/>
      <c r="R222" s="81">
        <f>contracts[[#This Row],[Total Contract Amount]]</f>
        <v>0</v>
      </c>
      <c r="S222" s="70"/>
      <c r="T222" s="81">
        <f>contracts[[#This Row],[Total Quarterly Obligation Amount]]</f>
        <v>0</v>
      </c>
      <c r="U222" s="151"/>
      <c r="V222" s="132">
        <f>contracts[[#This Row],[Total Quarterly Expenditure Amount]]</f>
        <v>0</v>
      </c>
      <c r="W222" s="99" t="str">
        <f>IFERROR(INDEX(Table2[Attachment A Category], MATCH(contracts[[#This Row],[Attachment A Expenditure Subcategory]], Table2[Attachment A Subcategory],0)),"")</f>
        <v/>
      </c>
      <c r="X222" s="100" t="str">
        <f>IFERROR(INDEX(Table2[Treasury OIG Category], MATCH(contracts[[#This Row],[Attachment A Expenditure Subcategory]], Table2[Attachment A Subcategory],0)),"")</f>
        <v/>
      </c>
    </row>
    <row r="223" spans="2:24" x14ac:dyDescent="0.25">
      <c r="B223" s="21"/>
      <c r="C223" s="16"/>
      <c r="D223" s="16"/>
      <c r="E223" s="16"/>
      <c r="F223" s="16"/>
      <c r="G223" s="22"/>
      <c r="H223" s="31" t="s">
        <v>298</v>
      </c>
      <c r="I223" s="16"/>
      <c r="J223" s="66"/>
      <c r="K223" s="17"/>
      <c r="L223" s="49"/>
      <c r="M223" s="17"/>
      <c r="N223" s="17"/>
      <c r="O223" s="49"/>
      <c r="P223" s="49"/>
      <c r="Q223" s="70"/>
      <c r="R223" s="81">
        <f>contracts[[#This Row],[Total Contract Amount]]</f>
        <v>0</v>
      </c>
      <c r="S223" s="70"/>
      <c r="T223" s="81">
        <f>contracts[[#This Row],[Total Quarterly Obligation Amount]]</f>
        <v>0</v>
      </c>
      <c r="U223" s="151"/>
      <c r="V223" s="132">
        <f>contracts[[#This Row],[Total Quarterly Expenditure Amount]]</f>
        <v>0</v>
      </c>
      <c r="W223" s="99" t="str">
        <f>IFERROR(INDEX(Table2[Attachment A Category], MATCH(contracts[[#This Row],[Attachment A Expenditure Subcategory]], Table2[Attachment A Subcategory],0)),"")</f>
        <v/>
      </c>
      <c r="X223" s="100" t="str">
        <f>IFERROR(INDEX(Table2[Treasury OIG Category], MATCH(contracts[[#This Row],[Attachment A Expenditure Subcategory]], Table2[Attachment A Subcategory],0)),"")</f>
        <v/>
      </c>
    </row>
    <row r="224" spans="2:24" x14ac:dyDescent="0.25">
      <c r="B224" s="21"/>
      <c r="C224" s="16"/>
      <c r="D224" s="16"/>
      <c r="E224" s="16"/>
      <c r="F224" s="16"/>
      <c r="G224" s="22"/>
      <c r="H224" s="30" t="s">
        <v>299</v>
      </c>
      <c r="I224" s="16"/>
      <c r="J224" s="66"/>
      <c r="K224" s="17"/>
      <c r="L224" s="49"/>
      <c r="M224" s="17"/>
      <c r="N224" s="17"/>
      <c r="O224" s="49"/>
      <c r="P224" s="49"/>
      <c r="Q224" s="70"/>
      <c r="R224" s="81">
        <f>contracts[[#This Row],[Total Contract Amount]]</f>
        <v>0</v>
      </c>
      <c r="S224" s="70"/>
      <c r="T224" s="81">
        <f>contracts[[#This Row],[Total Quarterly Obligation Amount]]</f>
        <v>0</v>
      </c>
      <c r="U224" s="151"/>
      <c r="V224" s="132">
        <f>contracts[[#This Row],[Total Quarterly Expenditure Amount]]</f>
        <v>0</v>
      </c>
      <c r="W224" s="99" t="str">
        <f>IFERROR(INDEX(Table2[Attachment A Category], MATCH(contracts[[#This Row],[Attachment A Expenditure Subcategory]], Table2[Attachment A Subcategory],0)),"")</f>
        <v/>
      </c>
      <c r="X224" s="100" t="str">
        <f>IFERROR(INDEX(Table2[Treasury OIG Category], MATCH(contracts[[#This Row],[Attachment A Expenditure Subcategory]], Table2[Attachment A Subcategory],0)),"")</f>
        <v/>
      </c>
    </row>
    <row r="225" spans="2:24" x14ac:dyDescent="0.25">
      <c r="B225" s="21"/>
      <c r="C225" s="16"/>
      <c r="D225" s="16"/>
      <c r="E225" s="16"/>
      <c r="F225" s="16"/>
      <c r="G225" s="22"/>
      <c r="H225" s="31" t="s">
        <v>300</v>
      </c>
      <c r="I225" s="16"/>
      <c r="J225" s="66"/>
      <c r="K225" s="17"/>
      <c r="L225" s="49"/>
      <c r="M225" s="17"/>
      <c r="N225" s="17"/>
      <c r="O225" s="49"/>
      <c r="P225" s="49"/>
      <c r="Q225" s="70"/>
      <c r="R225" s="81">
        <f>contracts[[#This Row],[Total Contract Amount]]</f>
        <v>0</v>
      </c>
      <c r="S225" s="70"/>
      <c r="T225" s="81">
        <f>contracts[[#This Row],[Total Quarterly Obligation Amount]]</f>
        <v>0</v>
      </c>
      <c r="U225" s="151"/>
      <c r="V225" s="132">
        <f>contracts[[#This Row],[Total Quarterly Expenditure Amount]]</f>
        <v>0</v>
      </c>
      <c r="W225" s="99" t="str">
        <f>IFERROR(INDEX(Table2[Attachment A Category], MATCH(contracts[[#This Row],[Attachment A Expenditure Subcategory]], Table2[Attachment A Subcategory],0)),"")</f>
        <v/>
      </c>
      <c r="X225" s="100" t="str">
        <f>IFERROR(INDEX(Table2[Treasury OIG Category], MATCH(contracts[[#This Row],[Attachment A Expenditure Subcategory]], Table2[Attachment A Subcategory],0)),"")</f>
        <v/>
      </c>
    </row>
    <row r="226" spans="2:24" x14ac:dyDescent="0.25">
      <c r="B226" s="21"/>
      <c r="C226" s="16"/>
      <c r="D226" s="16"/>
      <c r="E226" s="16"/>
      <c r="F226" s="16"/>
      <c r="G226" s="22"/>
      <c r="H226" s="31" t="s">
        <v>301</v>
      </c>
      <c r="I226" s="16"/>
      <c r="J226" s="66"/>
      <c r="K226" s="17"/>
      <c r="L226" s="49"/>
      <c r="M226" s="17"/>
      <c r="N226" s="17"/>
      <c r="O226" s="49"/>
      <c r="P226" s="49"/>
      <c r="Q226" s="70"/>
      <c r="R226" s="81">
        <f>contracts[[#This Row],[Total Contract Amount]]</f>
        <v>0</v>
      </c>
      <c r="S226" s="70"/>
      <c r="T226" s="81">
        <f>contracts[[#This Row],[Total Quarterly Obligation Amount]]</f>
        <v>0</v>
      </c>
      <c r="U226" s="151"/>
      <c r="V226" s="132">
        <f>contracts[[#This Row],[Total Quarterly Expenditure Amount]]</f>
        <v>0</v>
      </c>
      <c r="W226" s="99" t="str">
        <f>IFERROR(INDEX(Table2[Attachment A Category], MATCH(contracts[[#This Row],[Attachment A Expenditure Subcategory]], Table2[Attachment A Subcategory],0)),"")</f>
        <v/>
      </c>
      <c r="X226" s="100" t="str">
        <f>IFERROR(INDEX(Table2[Treasury OIG Category], MATCH(contracts[[#This Row],[Attachment A Expenditure Subcategory]], Table2[Attachment A Subcategory],0)),"")</f>
        <v/>
      </c>
    </row>
    <row r="227" spans="2:24" x14ac:dyDescent="0.25">
      <c r="B227" s="21"/>
      <c r="C227" s="16"/>
      <c r="D227" s="16"/>
      <c r="E227" s="16"/>
      <c r="F227" s="16"/>
      <c r="G227" s="22"/>
      <c r="H227" s="30" t="s">
        <v>302</v>
      </c>
      <c r="I227" s="16"/>
      <c r="J227" s="66"/>
      <c r="K227" s="17"/>
      <c r="L227" s="49"/>
      <c r="M227" s="17"/>
      <c r="N227" s="17"/>
      <c r="O227" s="49"/>
      <c r="P227" s="49"/>
      <c r="Q227" s="70"/>
      <c r="R227" s="81">
        <f>contracts[[#This Row],[Total Contract Amount]]</f>
        <v>0</v>
      </c>
      <c r="S227" s="70"/>
      <c r="T227" s="81">
        <f>contracts[[#This Row],[Total Quarterly Obligation Amount]]</f>
        <v>0</v>
      </c>
      <c r="U227" s="151"/>
      <c r="V227" s="132">
        <f>contracts[[#This Row],[Total Quarterly Expenditure Amount]]</f>
        <v>0</v>
      </c>
      <c r="W227" s="99" t="str">
        <f>IFERROR(INDEX(Table2[Attachment A Category], MATCH(contracts[[#This Row],[Attachment A Expenditure Subcategory]], Table2[Attachment A Subcategory],0)),"")</f>
        <v/>
      </c>
      <c r="X227" s="100" t="str">
        <f>IFERROR(INDEX(Table2[Treasury OIG Category], MATCH(contracts[[#This Row],[Attachment A Expenditure Subcategory]], Table2[Attachment A Subcategory],0)),"")</f>
        <v/>
      </c>
    </row>
    <row r="228" spans="2:24" x14ac:dyDescent="0.25">
      <c r="B228" s="21"/>
      <c r="C228" s="16"/>
      <c r="D228" s="16"/>
      <c r="E228" s="16"/>
      <c r="F228" s="16"/>
      <c r="G228" s="22"/>
      <c r="H228" s="31" t="s">
        <v>303</v>
      </c>
      <c r="I228" s="16"/>
      <c r="J228" s="66"/>
      <c r="K228" s="17"/>
      <c r="L228" s="49"/>
      <c r="M228" s="17"/>
      <c r="N228" s="17"/>
      <c r="O228" s="49"/>
      <c r="P228" s="49"/>
      <c r="Q228" s="70"/>
      <c r="R228" s="81">
        <f>contracts[[#This Row],[Total Contract Amount]]</f>
        <v>0</v>
      </c>
      <c r="S228" s="70"/>
      <c r="T228" s="81">
        <f>contracts[[#This Row],[Total Quarterly Obligation Amount]]</f>
        <v>0</v>
      </c>
      <c r="U228" s="151"/>
      <c r="V228" s="132">
        <f>contracts[[#This Row],[Total Quarterly Expenditure Amount]]</f>
        <v>0</v>
      </c>
      <c r="W228" s="99" t="str">
        <f>IFERROR(INDEX(Table2[Attachment A Category], MATCH(contracts[[#This Row],[Attachment A Expenditure Subcategory]], Table2[Attachment A Subcategory],0)),"")</f>
        <v/>
      </c>
      <c r="X228" s="100" t="str">
        <f>IFERROR(INDEX(Table2[Treasury OIG Category], MATCH(contracts[[#This Row],[Attachment A Expenditure Subcategory]], Table2[Attachment A Subcategory],0)),"")</f>
        <v/>
      </c>
    </row>
    <row r="229" spans="2:24" x14ac:dyDescent="0.25">
      <c r="B229" s="21"/>
      <c r="C229" s="16"/>
      <c r="D229" s="16"/>
      <c r="E229" s="16"/>
      <c r="F229" s="16"/>
      <c r="G229" s="22"/>
      <c r="H229" s="31" t="s">
        <v>304</v>
      </c>
      <c r="I229" s="16"/>
      <c r="J229" s="66"/>
      <c r="K229" s="17"/>
      <c r="L229" s="49"/>
      <c r="M229" s="17"/>
      <c r="N229" s="17"/>
      <c r="O229" s="49"/>
      <c r="P229" s="49"/>
      <c r="Q229" s="70"/>
      <c r="R229" s="81">
        <f>contracts[[#This Row],[Total Contract Amount]]</f>
        <v>0</v>
      </c>
      <c r="S229" s="70"/>
      <c r="T229" s="81">
        <f>contracts[[#This Row],[Total Quarterly Obligation Amount]]</f>
        <v>0</v>
      </c>
      <c r="U229" s="151"/>
      <c r="V229" s="132">
        <f>contracts[[#This Row],[Total Quarterly Expenditure Amount]]</f>
        <v>0</v>
      </c>
      <c r="W229" s="99" t="str">
        <f>IFERROR(INDEX(Table2[Attachment A Category], MATCH(contracts[[#This Row],[Attachment A Expenditure Subcategory]], Table2[Attachment A Subcategory],0)),"")</f>
        <v/>
      </c>
      <c r="X229" s="100" t="str">
        <f>IFERROR(INDEX(Table2[Treasury OIG Category], MATCH(contracts[[#This Row],[Attachment A Expenditure Subcategory]], Table2[Attachment A Subcategory],0)),"")</f>
        <v/>
      </c>
    </row>
    <row r="230" spans="2:24" x14ac:dyDescent="0.25">
      <c r="B230" s="21"/>
      <c r="C230" s="16"/>
      <c r="D230" s="16"/>
      <c r="E230" s="16"/>
      <c r="F230" s="16"/>
      <c r="G230" s="22"/>
      <c r="H230" s="31" t="s">
        <v>305</v>
      </c>
      <c r="I230" s="16"/>
      <c r="J230" s="66"/>
      <c r="K230" s="17"/>
      <c r="L230" s="49"/>
      <c r="M230" s="17"/>
      <c r="N230" s="17"/>
      <c r="O230" s="49"/>
      <c r="P230" s="49"/>
      <c r="Q230" s="70"/>
      <c r="R230" s="81">
        <f>contracts[[#This Row],[Total Contract Amount]]</f>
        <v>0</v>
      </c>
      <c r="S230" s="70"/>
      <c r="T230" s="81">
        <f>contracts[[#This Row],[Total Quarterly Obligation Amount]]</f>
        <v>0</v>
      </c>
      <c r="U230" s="151"/>
      <c r="V230" s="132">
        <f>contracts[[#This Row],[Total Quarterly Expenditure Amount]]</f>
        <v>0</v>
      </c>
      <c r="W230" s="99" t="str">
        <f>IFERROR(INDEX(Table2[Attachment A Category], MATCH(contracts[[#This Row],[Attachment A Expenditure Subcategory]], Table2[Attachment A Subcategory],0)),"")</f>
        <v/>
      </c>
      <c r="X230" s="100" t="str">
        <f>IFERROR(INDEX(Table2[Treasury OIG Category], MATCH(contracts[[#This Row],[Attachment A Expenditure Subcategory]], Table2[Attachment A Subcategory],0)),"")</f>
        <v/>
      </c>
    </row>
    <row r="231" spans="2:24" x14ac:dyDescent="0.25">
      <c r="B231" s="21"/>
      <c r="C231" s="16"/>
      <c r="D231" s="16"/>
      <c r="E231" s="16"/>
      <c r="F231" s="16"/>
      <c r="G231" s="22"/>
      <c r="H231" s="31" t="s">
        <v>306</v>
      </c>
      <c r="I231" s="16"/>
      <c r="J231" s="66"/>
      <c r="K231" s="17"/>
      <c r="L231" s="49"/>
      <c r="M231" s="17"/>
      <c r="N231" s="17"/>
      <c r="O231" s="49"/>
      <c r="P231" s="49"/>
      <c r="Q231" s="70"/>
      <c r="R231" s="81">
        <f>contracts[[#This Row],[Total Contract Amount]]</f>
        <v>0</v>
      </c>
      <c r="S231" s="70"/>
      <c r="T231" s="81">
        <f>contracts[[#This Row],[Total Quarterly Obligation Amount]]</f>
        <v>0</v>
      </c>
      <c r="U231" s="151"/>
      <c r="V231" s="132">
        <f>contracts[[#This Row],[Total Quarterly Expenditure Amount]]</f>
        <v>0</v>
      </c>
      <c r="W231" s="99" t="str">
        <f>IFERROR(INDEX(Table2[Attachment A Category], MATCH(contracts[[#This Row],[Attachment A Expenditure Subcategory]], Table2[Attachment A Subcategory],0)),"")</f>
        <v/>
      </c>
      <c r="X231" s="100" t="str">
        <f>IFERROR(INDEX(Table2[Treasury OIG Category], MATCH(contracts[[#This Row],[Attachment A Expenditure Subcategory]], Table2[Attachment A Subcategory],0)),"")</f>
        <v/>
      </c>
    </row>
    <row r="232" spans="2:24" x14ac:dyDescent="0.25">
      <c r="B232" s="21"/>
      <c r="C232" s="16"/>
      <c r="D232" s="16"/>
      <c r="E232" s="16"/>
      <c r="F232" s="16"/>
      <c r="G232" s="22"/>
      <c r="H232" s="30" t="s">
        <v>307</v>
      </c>
      <c r="I232" s="16"/>
      <c r="J232" s="66"/>
      <c r="K232" s="17"/>
      <c r="L232" s="49"/>
      <c r="M232" s="17"/>
      <c r="N232" s="17"/>
      <c r="O232" s="49"/>
      <c r="P232" s="49"/>
      <c r="Q232" s="70"/>
      <c r="R232" s="81">
        <f>contracts[[#This Row],[Total Contract Amount]]</f>
        <v>0</v>
      </c>
      <c r="S232" s="70"/>
      <c r="T232" s="81">
        <f>contracts[[#This Row],[Total Quarterly Obligation Amount]]</f>
        <v>0</v>
      </c>
      <c r="U232" s="151"/>
      <c r="V232" s="132">
        <f>contracts[[#This Row],[Total Quarterly Expenditure Amount]]</f>
        <v>0</v>
      </c>
      <c r="W232" s="99" t="str">
        <f>IFERROR(INDEX(Table2[Attachment A Category], MATCH(contracts[[#This Row],[Attachment A Expenditure Subcategory]], Table2[Attachment A Subcategory],0)),"")</f>
        <v/>
      </c>
      <c r="X232" s="100" t="str">
        <f>IFERROR(INDEX(Table2[Treasury OIG Category], MATCH(contracts[[#This Row],[Attachment A Expenditure Subcategory]], Table2[Attachment A Subcategory],0)),"")</f>
        <v/>
      </c>
    </row>
    <row r="233" spans="2:24" x14ac:dyDescent="0.25">
      <c r="B233" s="21"/>
      <c r="C233" s="16"/>
      <c r="D233" s="16"/>
      <c r="E233" s="16"/>
      <c r="F233" s="16"/>
      <c r="G233" s="22"/>
      <c r="H233" s="31" t="s">
        <v>308</v>
      </c>
      <c r="I233" s="16"/>
      <c r="J233" s="66"/>
      <c r="K233" s="17"/>
      <c r="L233" s="49"/>
      <c r="M233" s="17"/>
      <c r="N233" s="17"/>
      <c r="O233" s="49"/>
      <c r="P233" s="49"/>
      <c r="Q233" s="70"/>
      <c r="R233" s="81">
        <f>contracts[[#This Row],[Total Contract Amount]]</f>
        <v>0</v>
      </c>
      <c r="S233" s="70"/>
      <c r="T233" s="81">
        <f>contracts[[#This Row],[Total Quarterly Obligation Amount]]</f>
        <v>0</v>
      </c>
      <c r="U233" s="151"/>
      <c r="V233" s="132">
        <f>contracts[[#This Row],[Total Quarterly Expenditure Amount]]</f>
        <v>0</v>
      </c>
      <c r="W233" s="99" t="str">
        <f>IFERROR(INDEX(Table2[Attachment A Category], MATCH(contracts[[#This Row],[Attachment A Expenditure Subcategory]], Table2[Attachment A Subcategory],0)),"")</f>
        <v/>
      </c>
      <c r="X233" s="100" t="str">
        <f>IFERROR(INDEX(Table2[Treasury OIG Category], MATCH(contracts[[#This Row],[Attachment A Expenditure Subcategory]], Table2[Attachment A Subcategory],0)),"")</f>
        <v/>
      </c>
    </row>
    <row r="234" spans="2:24" x14ac:dyDescent="0.25">
      <c r="B234" s="21"/>
      <c r="C234" s="16"/>
      <c r="D234" s="16"/>
      <c r="E234" s="16"/>
      <c r="F234" s="16"/>
      <c r="G234" s="22"/>
      <c r="H234" s="31" t="s">
        <v>309</v>
      </c>
      <c r="I234" s="16"/>
      <c r="J234" s="66"/>
      <c r="K234" s="17"/>
      <c r="L234" s="49"/>
      <c r="M234" s="17"/>
      <c r="N234" s="17"/>
      <c r="O234" s="49"/>
      <c r="P234" s="49"/>
      <c r="Q234" s="70"/>
      <c r="R234" s="81">
        <f>contracts[[#This Row],[Total Contract Amount]]</f>
        <v>0</v>
      </c>
      <c r="S234" s="70"/>
      <c r="T234" s="81">
        <f>contracts[[#This Row],[Total Quarterly Obligation Amount]]</f>
        <v>0</v>
      </c>
      <c r="U234" s="151"/>
      <c r="V234" s="132">
        <f>contracts[[#This Row],[Total Quarterly Expenditure Amount]]</f>
        <v>0</v>
      </c>
      <c r="W234" s="99" t="str">
        <f>IFERROR(INDEX(Table2[Attachment A Category], MATCH(contracts[[#This Row],[Attachment A Expenditure Subcategory]], Table2[Attachment A Subcategory],0)),"")</f>
        <v/>
      </c>
      <c r="X234" s="100" t="str">
        <f>IFERROR(INDEX(Table2[Treasury OIG Category], MATCH(contracts[[#This Row],[Attachment A Expenditure Subcategory]], Table2[Attachment A Subcategory],0)),"")</f>
        <v/>
      </c>
    </row>
    <row r="235" spans="2:24" x14ac:dyDescent="0.25">
      <c r="B235" s="21"/>
      <c r="C235" s="16"/>
      <c r="D235" s="16"/>
      <c r="E235" s="16"/>
      <c r="F235" s="16"/>
      <c r="G235" s="22"/>
      <c r="H235" s="30" t="s">
        <v>310</v>
      </c>
      <c r="I235" s="16"/>
      <c r="J235" s="66"/>
      <c r="K235" s="17"/>
      <c r="L235" s="49"/>
      <c r="M235" s="17"/>
      <c r="N235" s="17"/>
      <c r="O235" s="49"/>
      <c r="P235" s="49"/>
      <c r="Q235" s="70"/>
      <c r="R235" s="81">
        <f>contracts[[#This Row],[Total Contract Amount]]</f>
        <v>0</v>
      </c>
      <c r="S235" s="70"/>
      <c r="T235" s="81">
        <f>contracts[[#This Row],[Total Quarterly Obligation Amount]]</f>
        <v>0</v>
      </c>
      <c r="U235" s="151"/>
      <c r="V235" s="132">
        <f>contracts[[#This Row],[Total Quarterly Expenditure Amount]]</f>
        <v>0</v>
      </c>
      <c r="W235" s="99" t="str">
        <f>IFERROR(INDEX(Table2[Attachment A Category], MATCH(contracts[[#This Row],[Attachment A Expenditure Subcategory]], Table2[Attachment A Subcategory],0)),"")</f>
        <v/>
      </c>
      <c r="X235" s="100" t="str">
        <f>IFERROR(INDEX(Table2[Treasury OIG Category], MATCH(contracts[[#This Row],[Attachment A Expenditure Subcategory]], Table2[Attachment A Subcategory],0)),"")</f>
        <v/>
      </c>
    </row>
    <row r="236" spans="2:24" x14ac:dyDescent="0.25">
      <c r="B236" s="21"/>
      <c r="C236" s="16"/>
      <c r="D236" s="16"/>
      <c r="E236" s="16"/>
      <c r="F236" s="16"/>
      <c r="G236" s="22"/>
      <c r="H236" s="31" t="s">
        <v>311</v>
      </c>
      <c r="I236" s="16"/>
      <c r="J236" s="66"/>
      <c r="K236" s="17"/>
      <c r="L236" s="49"/>
      <c r="M236" s="17"/>
      <c r="N236" s="17"/>
      <c r="O236" s="49"/>
      <c r="P236" s="49"/>
      <c r="Q236" s="70"/>
      <c r="R236" s="81">
        <f>contracts[[#This Row],[Total Contract Amount]]</f>
        <v>0</v>
      </c>
      <c r="S236" s="70"/>
      <c r="T236" s="81">
        <f>contracts[[#This Row],[Total Quarterly Obligation Amount]]</f>
        <v>0</v>
      </c>
      <c r="U236" s="151"/>
      <c r="V236" s="132">
        <f>contracts[[#This Row],[Total Quarterly Expenditure Amount]]</f>
        <v>0</v>
      </c>
      <c r="W236" s="99" t="str">
        <f>IFERROR(INDEX(Table2[Attachment A Category], MATCH(contracts[[#This Row],[Attachment A Expenditure Subcategory]], Table2[Attachment A Subcategory],0)),"")</f>
        <v/>
      </c>
      <c r="X236" s="100" t="str">
        <f>IFERROR(INDEX(Table2[Treasury OIG Category], MATCH(contracts[[#This Row],[Attachment A Expenditure Subcategory]], Table2[Attachment A Subcategory],0)),"")</f>
        <v/>
      </c>
    </row>
    <row r="237" spans="2:24" x14ac:dyDescent="0.25">
      <c r="B237" s="21"/>
      <c r="C237" s="16"/>
      <c r="D237" s="16"/>
      <c r="E237" s="16"/>
      <c r="F237" s="16"/>
      <c r="G237" s="22"/>
      <c r="H237" s="31" t="s">
        <v>312</v>
      </c>
      <c r="I237" s="16"/>
      <c r="J237" s="66"/>
      <c r="K237" s="17"/>
      <c r="L237" s="49"/>
      <c r="M237" s="17"/>
      <c r="N237" s="17"/>
      <c r="O237" s="49"/>
      <c r="P237" s="49"/>
      <c r="Q237" s="70"/>
      <c r="R237" s="81">
        <f>contracts[[#This Row],[Total Contract Amount]]</f>
        <v>0</v>
      </c>
      <c r="S237" s="70"/>
      <c r="T237" s="81">
        <f>contracts[[#This Row],[Total Quarterly Obligation Amount]]</f>
        <v>0</v>
      </c>
      <c r="U237" s="151"/>
      <c r="V237" s="132">
        <f>contracts[[#This Row],[Total Quarterly Expenditure Amount]]</f>
        <v>0</v>
      </c>
      <c r="W237" s="99" t="str">
        <f>IFERROR(INDEX(Table2[Attachment A Category], MATCH(contracts[[#This Row],[Attachment A Expenditure Subcategory]], Table2[Attachment A Subcategory],0)),"")</f>
        <v/>
      </c>
      <c r="X237" s="100" t="str">
        <f>IFERROR(INDEX(Table2[Treasury OIG Category], MATCH(contracts[[#This Row],[Attachment A Expenditure Subcategory]], Table2[Attachment A Subcategory],0)),"")</f>
        <v/>
      </c>
    </row>
    <row r="238" spans="2:24" x14ac:dyDescent="0.25">
      <c r="B238" s="21"/>
      <c r="C238" s="16"/>
      <c r="D238" s="16"/>
      <c r="E238" s="16"/>
      <c r="F238" s="16"/>
      <c r="G238" s="22"/>
      <c r="H238" s="31" t="s">
        <v>313</v>
      </c>
      <c r="I238" s="16"/>
      <c r="J238" s="66"/>
      <c r="K238" s="17"/>
      <c r="L238" s="49"/>
      <c r="M238" s="17"/>
      <c r="N238" s="17"/>
      <c r="O238" s="49"/>
      <c r="P238" s="49"/>
      <c r="Q238" s="70"/>
      <c r="R238" s="81">
        <f>contracts[[#This Row],[Total Contract Amount]]</f>
        <v>0</v>
      </c>
      <c r="S238" s="70"/>
      <c r="T238" s="81">
        <f>contracts[[#This Row],[Total Quarterly Obligation Amount]]</f>
        <v>0</v>
      </c>
      <c r="U238" s="151"/>
      <c r="V238" s="132">
        <f>contracts[[#This Row],[Total Quarterly Expenditure Amount]]</f>
        <v>0</v>
      </c>
      <c r="W238" s="99" t="str">
        <f>IFERROR(INDEX(Table2[Attachment A Category], MATCH(contracts[[#This Row],[Attachment A Expenditure Subcategory]], Table2[Attachment A Subcategory],0)),"")</f>
        <v/>
      </c>
      <c r="X238" s="100" t="str">
        <f>IFERROR(INDEX(Table2[Treasury OIG Category], MATCH(contracts[[#This Row],[Attachment A Expenditure Subcategory]], Table2[Attachment A Subcategory],0)),"")</f>
        <v/>
      </c>
    </row>
    <row r="239" spans="2:24" x14ac:dyDescent="0.25">
      <c r="B239" s="21"/>
      <c r="C239" s="16"/>
      <c r="D239" s="16"/>
      <c r="E239" s="16"/>
      <c r="F239" s="16"/>
      <c r="G239" s="22"/>
      <c r="H239" s="31" t="s">
        <v>314</v>
      </c>
      <c r="I239" s="16"/>
      <c r="J239" s="66"/>
      <c r="K239" s="17"/>
      <c r="L239" s="49"/>
      <c r="M239" s="17"/>
      <c r="N239" s="17"/>
      <c r="O239" s="49"/>
      <c r="P239" s="49"/>
      <c r="Q239" s="70"/>
      <c r="R239" s="81">
        <f>contracts[[#This Row],[Total Contract Amount]]</f>
        <v>0</v>
      </c>
      <c r="S239" s="70"/>
      <c r="T239" s="81">
        <f>contracts[[#This Row],[Total Quarterly Obligation Amount]]</f>
        <v>0</v>
      </c>
      <c r="U239" s="151"/>
      <c r="V239" s="132">
        <f>contracts[[#This Row],[Total Quarterly Expenditure Amount]]</f>
        <v>0</v>
      </c>
      <c r="W239" s="99" t="str">
        <f>IFERROR(INDEX(Table2[Attachment A Category], MATCH(contracts[[#This Row],[Attachment A Expenditure Subcategory]], Table2[Attachment A Subcategory],0)),"")</f>
        <v/>
      </c>
      <c r="X239" s="100" t="str">
        <f>IFERROR(INDEX(Table2[Treasury OIG Category], MATCH(contracts[[#This Row],[Attachment A Expenditure Subcategory]], Table2[Attachment A Subcategory],0)),"")</f>
        <v/>
      </c>
    </row>
    <row r="240" spans="2:24" x14ac:dyDescent="0.25">
      <c r="B240" s="21"/>
      <c r="C240" s="16"/>
      <c r="D240" s="16"/>
      <c r="E240" s="16"/>
      <c r="F240" s="16"/>
      <c r="G240" s="22"/>
      <c r="H240" s="30" t="s">
        <v>315</v>
      </c>
      <c r="I240" s="16"/>
      <c r="J240" s="66"/>
      <c r="K240" s="17"/>
      <c r="L240" s="49"/>
      <c r="M240" s="17"/>
      <c r="N240" s="17"/>
      <c r="O240" s="49"/>
      <c r="P240" s="49"/>
      <c r="Q240" s="70"/>
      <c r="R240" s="81">
        <f>contracts[[#This Row],[Total Contract Amount]]</f>
        <v>0</v>
      </c>
      <c r="S240" s="70"/>
      <c r="T240" s="81">
        <f>contracts[[#This Row],[Total Quarterly Obligation Amount]]</f>
        <v>0</v>
      </c>
      <c r="U240" s="151"/>
      <c r="V240" s="132">
        <f>contracts[[#This Row],[Total Quarterly Expenditure Amount]]</f>
        <v>0</v>
      </c>
      <c r="W240" s="99" t="str">
        <f>IFERROR(INDEX(Table2[Attachment A Category], MATCH(contracts[[#This Row],[Attachment A Expenditure Subcategory]], Table2[Attachment A Subcategory],0)),"")</f>
        <v/>
      </c>
      <c r="X240" s="100" t="str">
        <f>IFERROR(INDEX(Table2[Treasury OIG Category], MATCH(contracts[[#This Row],[Attachment A Expenditure Subcategory]], Table2[Attachment A Subcategory],0)),"")</f>
        <v/>
      </c>
    </row>
    <row r="241" spans="2:24" x14ac:dyDescent="0.25">
      <c r="B241" s="21"/>
      <c r="C241" s="16"/>
      <c r="D241" s="16"/>
      <c r="E241" s="16"/>
      <c r="F241" s="16"/>
      <c r="G241" s="22"/>
      <c r="H241" s="31" t="s">
        <v>316</v>
      </c>
      <c r="I241" s="16"/>
      <c r="J241" s="66"/>
      <c r="K241" s="17"/>
      <c r="L241" s="49"/>
      <c r="M241" s="17"/>
      <c r="N241" s="17"/>
      <c r="O241" s="49"/>
      <c r="P241" s="49"/>
      <c r="Q241" s="70"/>
      <c r="R241" s="81">
        <f>contracts[[#This Row],[Total Contract Amount]]</f>
        <v>0</v>
      </c>
      <c r="S241" s="70"/>
      <c r="T241" s="81">
        <f>contracts[[#This Row],[Total Quarterly Obligation Amount]]</f>
        <v>0</v>
      </c>
      <c r="U241" s="151"/>
      <c r="V241" s="132">
        <f>contracts[[#This Row],[Total Quarterly Expenditure Amount]]</f>
        <v>0</v>
      </c>
      <c r="W241" s="99" t="str">
        <f>IFERROR(INDEX(Table2[Attachment A Category], MATCH(contracts[[#This Row],[Attachment A Expenditure Subcategory]], Table2[Attachment A Subcategory],0)),"")</f>
        <v/>
      </c>
      <c r="X241" s="100" t="str">
        <f>IFERROR(INDEX(Table2[Treasury OIG Category], MATCH(contracts[[#This Row],[Attachment A Expenditure Subcategory]], Table2[Attachment A Subcategory],0)),"")</f>
        <v/>
      </c>
    </row>
    <row r="242" spans="2:24" x14ac:dyDescent="0.25">
      <c r="B242" s="21"/>
      <c r="C242" s="16"/>
      <c r="D242" s="16"/>
      <c r="E242" s="16"/>
      <c r="F242" s="16"/>
      <c r="G242" s="22"/>
      <c r="H242" s="31" t="s">
        <v>317</v>
      </c>
      <c r="I242" s="16"/>
      <c r="J242" s="66"/>
      <c r="K242" s="17"/>
      <c r="L242" s="49"/>
      <c r="M242" s="17"/>
      <c r="N242" s="17"/>
      <c r="O242" s="49"/>
      <c r="P242" s="49"/>
      <c r="Q242" s="70"/>
      <c r="R242" s="81">
        <f>contracts[[#This Row],[Total Contract Amount]]</f>
        <v>0</v>
      </c>
      <c r="S242" s="70"/>
      <c r="T242" s="81">
        <f>contracts[[#This Row],[Total Quarterly Obligation Amount]]</f>
        <v>0</v>
      </c>
      <c r="U242" s="151"/>
      <c r="V242" s="132">
        <f>contracts[[#This Row],[Total Quarterly Expenditure Amount]]</f>
        <v>0</v>
      </c>
      <c r="W242" s="99" t="str">
        <f>IFERROR(INDEX(Table2[Attachment A Category], MATCH(contracts[[#This Row],[Attachment A Expenditure Subcategory]], Table2[Attachment A Subcategory],0)),"")</f>
        <v/>
      </c>
      <c r="X242" s="100" t="str">
        <f>IFERROR(INDEX(Table2[Treasury OIG Category], MATCH(contracts[[#This Row],[Attachment A Expenditure Subcategory]], Table2[Attachment A Subcategory],0)),"")</f>
        <v/>
      </c>
    </row>
    <row r="243" spans="2:24" x14ac:dyDescent="0.25">
      <c r="B243" s="21"/>
      <c r="C243" s="16"/>
      <c r="D243" s="16"/>
      <c r="E243" s="16"/>
      <c r="F243" s="16"/>
      <c r="G243" s="22"/>
      <c r="H243" s="30" t="s">
        <v>318</v>
      </c>
      <c r="I243" s="16"/>
      <c r="J243" s="66"/>
      <c r="K243" s="17"/>
      <c r="L243" s="49"/>
      <c r="M243" s="17"/>
      <c r="N243" s="17"/>
      <c r="O243" s="49"/>
      <c r="P243" s="49"/>
      <c r="Q243" s="70"/>
      <c r="R243" s="81">
        <f>contracts[[#This Row],[Total Contract Amount]]</f>
        <v>0</v>
      </c>
      <c r="S243" s="70"/>
      <c r="T243" s="81">
        <f>contracts[[#This Row],[Total Quarterly Obligation Amount]]</f>
        <v>0</v>
      </c>
      <c r="U243" s="151"/>
      <c r="V243" s="132">
        <f>contracts[[#This Row],[Total Quarterly Expenditure Amount]]</f>
        <v>0</v>
      </c>
      <c r="W243" s="99" t="str">
        <f>IFERROR(INDEX(Table2[Attachment A Category], MATCH(contracts[[#This Row],[Attachment A Expenditure Subcategory]], Table2[Attachment A Subcategory],0)),"")</f>
        <v/>
      </c>
      <c r="X243" s="100" t="str">
        <f>IFERROR(INDEX(Table2[Treasury OIG Category], MATCH(contracts[[#This Row],[Attachment A Expenditure Subcategory]], Table2[Attachment A Subcategory],0)),"")</f>
        <v/>
      </c>
    </row>
    <row r="244" spans="2:24" x14ac:dyDescent="0.25">
      <c r="B244" s="21"/>
      <c r="C244" s="16"/>
      <c r="D244" s="16"/>
      <c r="E244" s="16"/>
      <c r="F244" s="16"/>
      <c r="G244" s="22"/>
      <c r="H244" s="31" t="s">
        <v>319</v>
      </c>
      <c r="I244" s="16"/>
      <c r="J244" s="66"/>
      <c r="K244" s="17"/>
      <c r="L244" s="49"/>
      <c r="M244" s="17"/>
      <c r="N244" s="17"/>
      <c r="O244" s="49"/>
      <c r="P244" s="49"/>
      <c r="Q244" s="70"/>
      <c r="R244" s="81">
        <f>contracts[[#This Row],[Total Contract Amount]]</f>
        <v>0</v>
      </c>
      <c r="S244" s="70"/>
      <c r="T244" s="81">
        <f>contracts[[#This Row],[Total Quarterly Obligation Amount]]</f>
        <v>0</v>
      </c>
      <c r="U244" s="151"/>
      <c r="V244" s="132">
        <f>contracts[[#This Row],[Total Quarterly Expenditure Amount]]</f>
        <v>0</v>
      </c>
      <c r="W244" s="99" t="str">
        <f>IFERROR(INDEX(Table2[Attachment A Category], MATCH(contracts[[#This Row],[Attachment A Expenditure Subcategory]], Table2[Attachment A Subcategory],0)),"")</f>
        <v/>
      </c>
      <c r="X244" s="100" t="str">
        <f>IFERROR(INDEX(Table2[Treasury OIG Category], MATCH(contracts[[#This Row],[Attachment A Expenditure Subcategory]], Table2[Attachment A Subcategory],0)),"")</f>
        <v/>
      </c>
    </row>
    <row r="245" spans="2:24" x14ac:dyDescent="0.25">
      <c r="B245" s="21"/>
      <c r="C245" s="16"/>
      <c r="D245" s="16"/>
      <c r="E245" s="16"/>
      <c r="F245" s="16"/>
      <c r="G245" s="22"/>
      <c r="H245" s="31" t="s">
        <v>320</v>
      </c>
      <c r="I245" s="16"/>
      <c r="J245" s="66"/>
      <c r="K245" s="17"/>
      <c r="L245" s="49"/>
      <c r="M245" s="17"/>
      <c r="N245" s="17"/>
      <c r="O245" s="49"/>
      <c r="P245" s="49"/>
      <c r="Q245" s="70"/>
      <c r="R245" s="81">
        <f>contracts[[#This Row],[Total Contract Amount]]</f>
        <v>0</v>
      </c>
      <c r="S245" s="70"/>
      <c r="T245" s="81">
        <f>contracts[[#This Row],[Total Quarterly Obligation Amount]]</f>
        <v>0</v>
      </c>
      <c r="U245" s="151"/>
      <c r="V245" s="132">
        <f>contracts[[#This Row],[Total Quarterly Expenditure Amount]]</f>
        <v>0</v>
      </c>
      <c r="W245" s="99" t="str">
        <f>IFERROR(INDEX(Table2[Attachment A Category], MATCH(contracts[[#This Row],[Attachment A Expenditure Subcategory]], Table2[Attachment A Subcategory],0)),"")</f>
        <v/>
      </c>
      <c r="X245" s="100" t="str">
        <f>IFERROR(INDEX(Table2[Treasury OIG Category], MATCH(contracts[[#This Row],[Attachment A Expenditure Subcategory]], Table2[Attachment A Subcategory],0)),"")</f>
        <v/>
      </c>
    </row>
    <row r="246" spans="2:24" x14ac:dyDescent="0.25">
      <c r="B246" s="21"/>
      <c r="C246" s="16"/>
      <c r="D246" s="16"/>
      <c r="E246" s="16"/>
      <c r="F246" s="16"/>
      <c r="G246" s="22"/>
      <c r="H246" s="31" t="s">
        <v>321</v>
      </c>
      <c r="I246" s="16"/>
      <c r="J246" s="66"/>
      <c r="K246" s="17"/>
      <c r="L246" s="49"/>
      <c r="M246" s="17"/>
      <c r="N246" s="17"/>
      <c r="O246" s="49"/>
      <c r="P246" s="49"/>
      <c r="Q246" s="70"/>
      <c r="R246" s="81">
        <f>contracts[[#This Row],[Total Contract Amount]]</f>
        <v>0</v>
      </c>
      <c r="S246" s="70"/>
      <c r="T246" s="81">
        <f>contracts[[#This Row],[Total Quarterly Obligation Amount]]</f>
        <v>0</v>
      </c>
      <c r="U246" s="151"/>
      <c r="V246" s="132">
        <f>contracts[[#This Row],[Total Quarterly Expenditure Amount]]</f>
        <v>0</v>
      </c>
      <c r="W246" s="99" t="str">
        <f>IFERROR(INDEX(Table2[Attachment A Category], MATCH(contracts[[#This Row],[Attachment A Expenditure Subcategory]], Table2[Attachment A Subcategory],0)),"")</f>
        <v/>
      </c>
      <c r="X246" s="100" t="str">
        <f>IFERROR(INDEX(Table2[Treasury OIG Category], MATCH(contracts[[#This Row],[Attachment A Expenditure Subcategory]], Table2[Attachment A Subcategory],0)),"")</f>
        <v/>
      </c>
    </row>
    <row r="247" spans="2:24" x14ac:dyDescent="0.25">
      <c r="B247" s="21"/>
      <c r="C247" s="16"/>
      <c r="D247" s="16"/>
      <c r="E247" s="16"/>
      <c r="F247" s="16"/>
      <c r="G247" s="22"/>
      <c r="H247" s="31" t="s">
        <v>322</v>
      </c>
      <c r="I247" s="16"/>
      <c r="J247" s="66"/>
      <c r="K247" s="17"/>
      <c r="L247" s="49"/>
      <c r="M247" s="17"/>
      <c r="N247" s="17"/>
      <c r="O247" s="49"/>
      <c r="P247" s="49"/>
      <c r="Q247" s="70"/>
      <c r="R247" s="81">
        <f>contracts[[#This Row],[Total Contract Amount]]</f>
        <v>0</v>
      </c>
      <c r="S247" s="70"/>
      <c r="T247" s="81">
        <f>contracts[[#This Row],[Total Quarterly Obligation Amount]]</f>
        <v>0</v>
      </c>
      <c r="U247" s="151"/>
      <c r="V247" s="132">
        <f>contracts[[#This Row],[Total Quarterly Expenditure Amount]]</f>
        <v>0</v>
      </c>
      <c r="W247" s="99" t="str">
        <f>IFERROR(INDEX(Table2[Attachment A Category], MATCH(contracts[[#This Row],[Attachment A Expenditure Subcategory]], Table2[Attachment A Subcategory],0)),"")</f>
        <v/>
      </c>
      <c r="X247" s="100" t="str">
        <f>IFERROR(INDEX(Table2[Treasury OIG Category], MATCH(contracts[[#This Row],[Attachment A Expenditure Subcategory]], Table2[Attachment A Subcategory],0)),"")</f>
        <v/>
      </c>
    </row>
    <row r="248" spans="2:24" x14ac:dyDescent="0.25">
      <c r="B248" s="21"/>
      <c r="C248" s="16"/>
      <c r="D248" s="16"/>
      <c r="E248" s="16"/>
      <c r="F248" s="16"/>
      <c r="G248" s="22"/>
      <c r="H248" s="30" t="s">
        <v>323</v>
      </c>
      <c r="I248" s="16"/>
      <c r="J248" s="66"/>
      <c r="K248" s="17"/>
      <c r="L248" s="49"/>
      <c r="M248" s="17"/>
      <c r="N248" s="17"/>
      <c r="O248" s="49"/>
      <c r="P248" s="49"/>
      <c r="Q248" s="70"/>
      <c r="R248" s="81">
        <f>contracts[[#This Row],[Total Contract Amount]]</f>
        <v>0</v>
      </c>
      <c r="S248" s="70"/>
      <c r="T248" s="81">
        <f>contracts[[#This Row],[Total Quarterly Obligation Amount]]</f>
        <v>0</v>
      </c>
      <c r="U248" s="151"/>
      <c r="V248" s="132">
        <f>contracts[[#This Row],[Total Quarterly Expenditure Amount]]</f>
        <v>0</v>
      </c>
      <c r="W248" s="99" t="str">
        <f>IFERROR(INDEX(Table2[Attachment A Category], MATCH(contracts[[#This Row],[Attachment A Expenditure Subcategory]], Table2[Attachment A Subcategory],0)),"")</f>
        <v/>
      </c>
      <c r="X248" s="100" t="str">
        <f>IFERROR(INDEX(Table2[Treasury OIG Category], MATCH(contracts[[#This Row],[Attachment A Expenditure Subcategory]], Table2[Attachment A Subcategory],0)),"")</f>
        <v/>
      </c>
    </row>
    <row r="249" spans="2:24" x14ac:dyDescent="0.25">
      <c r="B249" s="21"/>
      <c r="C249" s="16"/>
      <c r="D249" s="16"/>
      <c r="E249" s="16"/>
      <c r="F249" s="16"/>
      <c r="G249" s="22"/>
      <c r="H249" s="31" t="s">
        <v>324</v>
      </c>
      <c r="I249" s="16"/>
      <c r="J249" s="66"/>
      <c r="K249" s="17"/>
      <c r="L249" s="49"/>
      <c r="M249" s="17"/>
      <c r="N249" s="17"/>
      <c r="O249" s="49"/>
      <c r="P249" s="49"/>
      <c r="Q249" s="70"/>
      <c r="R249" s="81">
        <f>contracts[[#This Row],[Total Contract Amount]]</f>
        <v>0</v>
      </c>
      <c r="S249" s="70"/>
      <c r="T249" s="81">
        <f>contracts[[#This Row],[Total Quarterly Obligation Amount]]</f>
        <v>0</v>
      </c>
      <c r="U249" s="151"/>
      <c r="V249" s="132">
        <f>contracts[[#This Row],[Total Quarterly Expenditure Amount]]</f>
        <v>0</v>
      </c>
      <c r="W249" s="99" t="str">
        <f>IFERROR(INDEX(Table2[Attachment A Category], MATCH(contracts[[#This Row],[Attachment A Expenditure Subcategory]], Table2[Attachment A Subcategory],0)),"")</f>
        <v/>
      </c>
      <c r="X249" s="100" t="str">
        <f>IFERROR(INDEX(Table2[Treasury OIG Category], MATCH(contracts[[#This Row],[Attachment A Expenditure Subcategory]], Table2[Attachment A Subcategory],0)),"")</f>
        <v/>
      </c>
    </row>
    <row r="250" spans="2:24" x14ac:dyDescent="0.25">
      <c r="B250" s="21"/>
      <c r="C250" s="16"/>
      <c r="D250" s="16"/>
      <c r="E250" s="16"/>
      <c r="F250" s="16"/>
      <c r="G250" s="22"/>
      <c r="H250" s="31" t="s">
        <v>325</v>
      </c>
      <c r="I250" s="16"/>
      <c r="J250" s="66"/>
      <c r="K250" s="17"/>
      <c r="L250" s="49"/>
      <c r="M250" s="17"/>
      <c r="N250" s="17"/>
      <c r="O250" s="49"/>
      <c r="P250" s="49"/>
      <c r="Q250" s="70"/>
      <c r="R250" s="81">
        <f>contracts[[#This Row],[Total Contract Amount]]</f>
        <v>0</v>
      </c>
      <c r="S250" s="70"/>
      <c r="T250" s="81">
        <f>contracts[[#This Row],[Total Quarterly Obligation Amount]]</f>
        <v>0</v>
      </c>
      <c r="U250" s="151"/>
      <c r="V250" s="132">
        <f>contracts[[#This Row],[Total Quarterly Expenditure Amount]]</f>
        <v>0</v>
      </c>
      <c r="W250" s="99" t="str">
        <f>IFERROR(INDEX(Table2[Attachment A Category], MATCH(contracts[[#This Row],[Attachment A Expenditure Subcategory]], Table2[Attachment A Subcategory],0)),"")</f>
        <v/>
      </c>
      <c r="X250" s="100" t="str">
        <f>IFERROR(INDEX(Table2[Treasury OIG Category], MATCH(contracts[[#This Row],[Attachment A Expenditure Subcategory]], Table2[Attachment A Subcategory],0)),"")</f>
        <v/>
      </c>
    </row>
    <row r="251" spans="2:24" x14ac:dyDescent="0.25">
      <c r="B251" s="21"/>
      <c r="C251" s="16"/>
      <c r="D251" s="16"/>
      <c r="E251" s="16"/>
      <c r="F251" s="16"/>
      <c r="G251" s="22"/>
      <c r="H251" s="30" t="s">
        <v>326</v>
      </c>
      <c r="I251" s="16"/>
      <c r="J251" s="66"/>
      <c r="K251" s="17"/>
      <c r="L251" s="49"/>
      <c r="M251" s="17"/>
      <c r="N251" s="17"/>
      <c r="O251" s="49"/>
      <c r="P251" s="49"/>
      <c r="Q251" s="70"/>
      <c r="R251" s="81">
        <f>contracts[[#This Row],[Total Contract Amount]]</f>
        <v>0</v>
      </c>
      <c r="S251" s="70"/>
      <c r="T251" s="81">
        <f>contracts[[#This Row],[Total Quarterly Obligation Amount]]</f>
        <v>0</v>
      </c>
      <c r="U251" s="151"/>
      <c r="V251" s="132">
        <f>contracts[[#This Row],[Total Quarterly Expenditure Amount]]</f>
        <v>0</v>
      </c>
      <c r="W251" s="99" t="str">
        <f>IFERROR(INDEX(Table2[Attachment A Category], MATCH(contracts[[#This Row],[Attachment A Expenditure Subcategory]], Table2[Attachment A Subcategory],0)),"")</f>
        <v/>
      </c>
      <c r="X251" s="100" t="str">
        <f>IFERROR(INDEX(Table2[Treasury OIG Category], MATCH(contracts[[#This Row],[Attachment A Expenditure Subcategory]], Table2[Attachment A Subcategory],0)),"")</f>
        <v/>
      </c>
    </row>
    <row r="252" spans="2:24" x14ac:dyDescent="0.25">
      <c r="B252" s="21"/>
      <c r="C252" s="16"/>
      <c r="D252" s="16"/>
      <c r="E252" s="16"/>
      <c r="F252" s="16"/>
      <c r="G252" s="22"/>
      <c r="H252" s="31" t="s">
        <v>327</v>
      </c>
      <c r="I252" s="16"/>
      <c r="J252" s="66"/>
      <c r="K252" s="17"/>
      <c r="L252" s="49"/>
      <c r="M252" s="17"/>
      <c r="N252" s="17"/>
      <c r="O252" s="49"/>
      <c r="P252" s="49"/>
      <c r="Q252" s="70"/>
      <c r="R252" s="81">
        <f>contracts[[#This Row],[Total Contract Amount]]</f>
        <v>0</v>
      </c>
      <c r="S252" s="70"/>
      <c r="T252" s="81">
        <f>contracts[[#This Row],[Total Quarterly Obligation Amount]]</f>
        <v>0</v>
      </c>
      <c r="U252" s="151"/>
      <c r="V252" s="132">
        <f>contracts[[#This Row],[Total Quarterly Expenditure Amount]]</f>
        <v>0</v>
      </c>
      <c r="W252" s="99" t="str">
        <f>IFERROR(INDEX(Table2[Attachment A Category], MATCH(contracts[[#This Row],[Attachment A Expenditure Subcategory]], Table2[Attachment A Subcategory],0)),"")</f>
        <v/>
      </c>
      <c r="X252" s="100" t="str">
        <f>IFERROR(INDEX(Table2[Treasury OIG Category], MATCH(contracts[[#This Row],[Attachment A Expenditure Subcategory]], Table2[Attachment A Subcategory],0)),"")</f>
        <v/>
      </c>
    </row>
    <row r="253" spans="2:24" x14ac:dyDescent="0.25">
      <c r="B253" s="21"/>
      <c r="C253" s="16"/>
      <c r="D253" s="16"/>
      <c r="E253" s="16"/>
      <c r="F253" s="16"/>
      <c r="G253" s="22"/>
      <c r="H253" s="31" t="s">
        <v>328</v>
      </c>
      <c r="I253" s="16"/>
      <c r="J253" s="66"/>
      <c r="K253" s="17"/>
      <c r="L253" s="49"/>
      <c r="M253" s="17"/>
      <c r="N253" s="17"/>
      <c r="O253" s="49"/>
      <c r="P253" s="49"/>
      <c r="Q253" s="70"/>
      <c r="R253" s="81">
        <f>contracts[[#This Row],[Total Contract Amount]]</f>
        <v>0</v>
      </c>
      <c r="S253" s="70"/>
      <c r="T253" s="81">
        <f>contracts[[#This Row],[Total Quarterly Obligation Amount]]</f>
        <v>0</v>
      </c>
      <c r="U253" s="151"/>
      <c r="V253" s="132">
        <f>contracts[[#This Row],[Total Quarterly Expenditure Amount]]</f>
        <v>0</v>
      </c>
      <c r="W253" s="99" t="str">
        <f>IFERROR(INDEX(Table2[Attachment A Category], MATCH(contracts[[#This Row],[Attachment A Expenditure Subcategory]], Table2[Attachment A Subcategory],0)),"")</f>
        <v/>
      </c>
      <c r="X253" s="100" t="str">
        <f>IFERROR(INDEX(Table2[Treasury OIG Category], MATCH(contracts[[#This Row],[Attachment A Expenditure Subcategory]], Table2[Attachment A Subcategory],0)),"")</f>
        <v/>
      </c>
    </row>
    <row r="254" spans="2:24" x14ac:dyDescent="0.25">
      <c r="B254" s="21"/>
      <c r="C254" s="16"/>
      <c r="D254" s="16"/>
      <c r="E254" s="16"/>
      <c r="F254" s="16"/>
      <c r="G254" s="22"/>
      <c r="H254" s="31" t="s">
        <v>329</v>
      </c>
      <c r="I254" s="16"/>
      <c r="J254" s="66"/>
      <c r="K254" s="17"/>
      <c r="L254" s="49"/>
      <c r="M254" s="17"/>
      <c r="N254" s="17"/>
      <c r="O254" s="49"/>
      <c r="P254" s="49"/>
      <c r="Q254" s="70"/>
      <c r="R254" s="81">
        <f>contracts[[#This Row],[Total Contract Amount]]</f>
        <v>0</v>
      </c>
      <c r="S254" s="70"/>
      <c r="T254" s="81">
        <f>contracts[[#This Row],[Total Quarterly Obligation Amount]]</f>
        <v>0</v>
      </c>
      <c r="U254" s="151"/>
      <c r="V254" s="132">
        <f>contracts[[#This Row],[Total Quarterly Expenditure Amount]]</f>
        <v>0</v>
      </c>
      <c r="W254" s="99" t="str">
        <f>IFERROR(INDEX(Table2[Attachment A Category], MATCH(contracts[[#This Row],[Attachment A Expenditure Subcategory]], Table2[Attachment A Subcategory],0)),"")</f>
        <v/>
      </c>
      <c r="X254" s="100" t="str">
        <f>IFERROR(INDEX(Table2[Treasury OIG Category], MATCH(contracts[[#This Row],[Attachment A Expenditure Subcategory]], Table2[Attachment A Subcategory],0)),"")</f>
        <v/>
      </c>
    </row>
    <row r="255" spans="2:24" x14ac:dyDescent="0.25">
      <c r="B255" s="21"/>
      <c r="C255" s="16"/>
      <c r="D255" s="16"/>
      <c r="E255" s="16"/>
      <c r="F255" s="16"/>
      <c r="G255" s="22"/>
      <c r="H255" s="31" t="s">
        <v>330</v>
      </c>
      <c r="I255" s="16"/>
      <c r="J255" s="66"/>
      <c r="K255" s="17"/>
      <c r="L255" s="49"/>
      <c r="M255" s="17"/>
      <c r="N255" s="17"/>
      <c r="O255" s="49"/>
      <c r="P255" s="49"/>
      <c r="Q255" s="70"/>
      <c r="R255" s="81">
        <f>contracts[[#This Row],[Total Contract Amount]]</f>
        <v>0</v>
      </c>
      <c r="S255" s="70"/>
      <c r="T255" s="81">
        <f>contracts[[#This Row],[Total Quarterly Obligation Amount]]</f>
        <v>0</v>
      </c>
      <c r="U255" s="151"/>
      <c r="V255" s="132">
        <f>contracts[[#This Row],[Total Quarterly Expenditure Amount]]</f>
        <v>0</v>
      </c>
      <c r="W255" s="99" t="str">
        <f>IFERROR(INDEX(Table2[Attachment A Category], MATCH(contracts[[#This Row],[Attachment A Expenditure Subcategory]], Table2[Attachment A Subcategory],0)),"")</f>
        <v/>
      </c>
      <c r="X255" s="100" t="str">
        <f>IFERROR(INDEX(Table2[Treasury OIG Category], MATCH(contracts[[#This Row],[Attachment A Expenditure Subcategory]], Table2[Attachment A Subcategory],0)),"")</f>
        <v/>
      </c>
    </row>
    <row r="256" spans="2:24" x14ac:dyDescent="0.25">
      <c r="B256" s="21"/>
      <c r="C256" s="16"/>
      <c r="D256" s="16"/>
      <c r="E256" s="16"/>
      <c r="F256" s="16"/>
      <c r="G256" s="22"/>
      <c r="H256" s="30" t="s">
        <v>331</v>
      </c>
      <c r="I256" s="16"/>
      <c r="J256" s="66"/>
      <c r="K256" s="17"/>
      <c r="L256" s="49"/>
      <c r="M256" s="17"/>
      <c r="N256" s="17"/>
      <c r="O256" s="49"/>
      <c r="P256" s="49"/>
      <c r="Q256" s="70"/>
      <c r="R256" s="81">
        <f>contracts[[#This Row],[Total Contract Amount]]</f>
        <v>0</v>
      </c>
      <c r="S256" s="70"/>
      <c r="T256" s="81">
        <f>contracts[[#This Row],[Total Quarterly Obligation Amount]]</f>
        <v>0</v>
      </c>
      <c r="U256" s="151"/>
      <c r="V256" s="132">
        <f>contracts[[#This Row],[Total Quarterly Expenditure Amount]]</f>
        <v>0</v>
      </c>
      <c r="W256" s="99" t="str">
        <f>IFERROR(INDEX(Table2[Attachment A Category], MATCH(contracts[[#This Row],[Attachment A Expenditure Subcategory]], Table2[Attachment A Subcategory],0)),"")</f>
        <v/>
      </c>
      <c r="X256" s="100" t="str">
        <f>IFERROR(INDEX(Table2[Treasury OIG Category], MATCH(contracts[[#This Row],[Attachment A Expenditure Subcategory]], Table2[Attachment A Subcategory],0)),"")</f>
        <v/>
      </c>
    </row>
    <row r="257" spans="2:24" x14ac:dyDescent="0.25">
      <c r="B257" s="21"/>
      <c r="C257" s="16"/>
      <c r="D257" s="16"/>
      <c r="E257" s="16"/>
      <c r="F257" s="16"/>
      <c r="G257" s="22"/>
      <c r="H257" s="31" t="s">
        <v>332</v>
      </c>
      <c r="I257" s="16"/>
      <c r="J257" s="66"/>
      <c r="K257" s="17"/>
      <c r="L257" s="49"/>
      <c r="M257" s="17"/>
      <c r="N257" s="17"/>
      <c r="O257" s="49"/>
      <c r="P257" s="49"/>
      <c r="Q257" s="70"/>
      <c r="R257" s="81">
        <f>contracts[[#This Row],[Total Contract Amount]]</f>
        <v>0</v>
      </c>
      <c r="S257" s="70"/>
      <c r="T257" s="81">
        <f>contracts[[#This Row],[Total Quarterly Obligation Amount]]</f>
        <v>0</v>
      </c>
      <c r="U257" s="151"/>
      <c r="V257" s="132">
        <f>contracts[[#This Row],[Total Quarterly Expenditure Amount]]</f>
        <v>0</v>
      </c>
      <c r="W257" s="99" t="str">
        <f>IFERROR(INDEX(Table2[Attachment A Category], MATCH(contracts[[#This Row],[Attachment A Expenditure Subcategory]], Table2[Attachment A Subcategory],0)),"")</f>
        <v/>
      </c>
      <c r="X257" s="100" t="str">
        <f>IFERROR(INDEX(Table2[Treasury OIG Category], MATCH(contracts[[#This Row],[Attachment A Expenditure Subcategory]], Table2[Attachment A Subcategory],0)),"")</f>
        <v/>
      </c>
    </row>
    <row r="258" spans="2:24" x14ac:dyDescent="0.25">
      <c r="B258" s="21"/>
      <c r="C258" s="16"/>
      <c r="D258" s="16"/>
      <c r="E258" s="16"/>
      <c r="F258" s="16"/>
      <c r="G258" s="22"/>
      <c r="H258" s="31" t="s">
        <v>333</v>
      </c>
      <c r="I258" s="16"/>
      <c r="J258" s="66"/>
      <c r="K258" s="17"/>
      <c r="L258" s="49"/>
      <c r="M258" s="17"/>
      <c r="N258" s="17"/>
      <c r="O258" s="49"/>
      <c r="P258" s="49"/>
      <c r="Q258" s="70"/>
      <c r="R258" s="81">
        <f>contracts[[#This Row],[Total Contract Amount]]</f>
        <v>0</v>
      </c>
      <c r="S258" s="70"/>
      <c r="T258" s="81">
        <f>contracts[[#This Row],[Total Quarterly Obligation Amount]]</f>
        <v>0</v>
      </c>
      <c r="U258" s="151"/>
      <c r="V258" s="132">
        <f>contracts[[#This Row],[Total Quarterly Expenditure Amount]]</f>
        <v>0</v>
      </c>
      <c r="W258" s="99" t="str">
        <f>IFERROR(INDEX(Table2[Attachment A Category], MATCH(contracts[[#This Row],[Attachment A Expenditure Subcategory]], Table2[Attachment A Subcategory],0)),"")</f>
        <v/>
      </c>
      <c r="X258" s="100" t="str">
        <f>IFERROR(INDEX(Table2[Treasury OIG Category], MATCH(contracts[[#This Row],[Attachment A Expenditure Subcategory]], Table2[Attachment A Subcategory],0)),"")</f>
        <v/>
      </c>
    </row>
    <row r="259" spans="2:24" x14ac:dyDescent="0.25">
      <c r="B259" s="21"/>
      <c r="C259" s="16"/>
      <c r="D259" s="16"/>
      <c r="E259" s="16"/>
      <c r="F259" s="16"/>
      <c r="G259" s="22"/>
      <c r="H259" s="30" t="s">
        <v>334</v>
      </c>
      <c r="I259" s="16"/>
      <c r="J259" s="66"/>
      <c r="K259" s="17"/>
      <c r="L259" s="49"/>
      <c r="M259" s="17"/>
      <c r="N259" s="17"/>
      <c r="O259" s="49"/>
      <c r="P259" s="49"/>
      <c r="Q259" s="70"/>
      <c r="R259" s="81">
        <f>contracts[[#This Row],[Total Contract Amount]]</f>
        <v>0</v>
      </c>
      <c r="S259" s="70"/>
      <c r="T259" s="81">
        <f>contracts[[#This Row],[Total Quarterly Obligation Amount]]</f>
        <v>0</v>
      </c>
      <c r="U259" s="151"/>
      <c r="V259" s="132">
        <f>contracts[[#This Row],[Total Quarterly Expenditure Amount]]</f>
        <v>0</v>
      </c>
      <c r="W259" s="99" t="str">
        <f>IFERROR(INDEX(Table2[Attachment A Category], MATCH(contracts[[#This Row],[Attachment A Expenditure Subcategory]], Table2[Attachment A Subcategory],0)),"")</f>
        <v/>
      </c>
      <c r="X259" s="100" t="str">
        <f>IFERROR(INDEX(Table2[Treasury OIG Category], MATCH(contracts[[#This Row],[Attachment A Expenditure Subcategory]], Table2[Attachment A Subcategory],0)),"")</f>
        <v/>
      </c>
    </row>
    <row r="260" spans="2:24" x14ac:dyDescent="0.25">
      <c r="B260" s="21"/>
      <c r="C260" s="16"/>
      <c r="D260" s="16"/>
      <c r="E260" s="16"/>
      <c r="F260" s="16"/>
      <c r="G260" s="22"/>
      <c r="H260" s="31" t="s">
        <v>335</v>
      </c>
      <c r="I260" s="16"/>
      <c r="J260" s="66"/>
      <c r="K260" s="17"/>
      <c r="L260" s="49"/>
      <c r="M260" s="17"/>
      <c r="N260" s="17"/>
      <c r="O260" s="49"/>
      <c r="P260" s="49"/>
      <c r="Q260" s="70"/>
      <c r="R260" s="81">
        <f>contracts[[#This Row],[Total Contract Amount]]</f>
        <v>0</v>
      </c>
      <c r="S260" s="70"/>
      <c r="T260" s="81">
        <f>contracts[[#This Row],[Total Quarterly Obligation Amount]]</f>
        <v>0</v>
      </c>
      <c r="U260" s="151"/>
      <c r="V260" s="132">
        <f>contracts[[#This Row],[Total Quarterly Expenditure Amount]]</f>
        <v>0</v>
      </c>
      <c r="W260" s="99" t="str">
        <f>IFERROR(INDEX(Table2[Attachment A Category], MATCH(contracts[[#This Row],[Attachment A Expenditure Subcategory]], Table2[Attachment A Subcategory],0)),"")</f>
        <v/>
      </c>
      <c r="X260" s="100" t="str">
        <f>IFERROR(INDEX(Table2[Treasury OIG Category], MATCH(contracts[[#This Row],[Attachment A Expenditure Subcategory]], Table2[Attachment A Subcategory],0)),"")</f>
        <v/>
      </c>
    </row>
    <row r="261" spans="2:24" x14ac:dyDescent="0.25">
      <c r="B261" s="21"/>
      <c r="C261" s="16"/>
      <c r="D261" s="16"/>
      <c r="E261" s="16"/>
      <c r="F261" s="16"/>
      <c r="G261" s="22"/>
      <c r="H261" s="31" t="s">
        <v>336</v>
      </c>
      <c r="I261" s="16"/>
      <c r="J261" s="66"/>
      <c r="K261" s="17"/>
      <c r="L261" s="49"/>
      <c r="M261" s="17"/>
      <c r="N261" s="17"/>
      <c r="O261" s="49"/>
      <c r="P261" s="49"/>
      <c r="Q261" s="70"/>
      <c r="R261" s="81">
        <f>contracts[[#This Row],[Total Contract Amount]]</f>
        <v>0</v>
      </c>
      <c r="S261" s="70"/>
      <c r="T261" s="81">
        <f>contracts[[#This Row],[Total Quarterly Obligation Amount]]</f>
        <v>0</v>
      </c>
      <c r="U261" s="151"/>
      <c r="V261" s="132">
        <f>contracts[[#This Row],[Total Quarterly Expenditure Amount]]</f>
        <v>0</v>
      </c>
      <c r="W261" s="99" t="str">
        <f>IFERROR(INDEX(Table2[Attachment A Category], MATCH(contracts[[#This Row],[Attachment A Expenditure Subcategory]], Table2[Attachment A Subcategory],0)),"")</f>
        <v/>
      </c>
      <c r="X261" s="100" t="str">
        <f>IFERROR(INDEX(Table2[Treasury OIG Category], MATCH(contracts[[#This Row],[Attachment A Expenditure Subcategory]], Table2[Attachment A Subcategory],0)),"")</f>
        <v/>
      </c>
    </row>
    <row r="262" spans="2:24" x14ac:dyDescent="0.25">
      <c r="B262" s="21"/>
      <c r="C262" s="16"/>
      <c r="D262" s="16"/>
      <c r="E262" s="16"/>
      <c r="F262" s="16"/>
      <c r="G262" s="22"/>
      <c r="H262" s="31" t="s">
        <v>337</v>
      </c>
      <c r="I262" s="16"/>
      <c r="J262" s="66"/>
      <c r="K262" s="17"/>
      <c r="L262" s="49"/>
      <c r="M262" s="17"/>
      <c r="N262" s="17"/>
      <c r="O262" s="49"/>
      <c r="P262" s="49"/>
      <c r="Q262" s="70"/>
      <c r="R262" s="81">
        <f>contracts[[#This Row],[Total Contract Amount]]</f>
        <v>0</v>
      </c>
      <c r="S262" s="70"/>
      <c r="T262" s="81">
        <f>contracts[[#This Row],[Total Quarterly Obligation Amount]]</f>
        <v>0</v>
      </c>
      <c r="U262" s="151"/>
      <c r="V262" s="132">
        <f>contracts[[#This Row],[Total Quarterly Expenditure Amount]]</f>
        <v>0</v>
      </c>
      <c r="W262" s="99" t="str">
        <f>IFERROR(INDEX(Table2[Attachment A Category], MATCH(contracts[[#This Row],[Attachment A Expenditure Subcategory]], Table2[Attachment A Subcategory],0)),"")</f>
        <v/>
      </c>
      <c r="X262" s="100" t="str">
        <f>IFERROR(INDEX(Table2[Treasury OIG Category], MATCH(contracts[[#This Row],[Attachment A Expenditure Subcategory]], Table2[Attachment A Subcategory],0)),"")</f>
        <v/>
      </c>
    </row>
    <row r="263" spans="2:24" x14ac:dyDescent="0.25">
      <c r="B263" s="21"/>
      <c r="C263" s="16"/>
      <c r="D263" s="16"/>
      <c r="E263" s="16"/>
      <c r="F263" s="16"/>
      <c r="G263" s="22"/>
      <c r="H263" s="31" t="s">
        <v>338</v>
      </c>
      <c r="I263" s="16"/>
      <c r="J263" s="66"/>
      <c r="K263" s="17"/>
      <c r="L263" s="49"/>
      <c r="M263" s="17"/>
      <c r="N263" s="17"/>
      <c r="O263" s="49"/>
      <c r="P263" s="49"/>
      <c r="Q263" s="70"/>
      <c r="R263" s="81">
        <f>contracts[[#This Row],[Total Contract Amount]]</f>
        <v>0</v>
      </c>
      <c r="S263" s="70"/>
      <c r="T263" s="81">
        <f>contracts[[#This Row],[Total Quarterly Obligation Amount]]</f>
        <v>0</v>
      </c>
      <c r="U263" s="151"/>
      <c r="V263" s="132">
        <f>contracts[[#This Row],[Total Quarterly Expenditure Amount]]</f>
        <v>0</v>
      </c>
      <c r="W263" s="99" t="str">
        <f>IFERROR(INDEX(Table2[Attachment A Category], MATCH(contracts[[#This Row],[Attachment A Expenditure Subcategory]], Table2[Attachment A Subcategory],0)),"")</f>
        <v/>
      </c>
      <c r="X263" s="100" t="str">
        <f>IFERROR(INDEX(Table2[Treasury OIG Category], MATCH(contracts[[#This Row],[Attachment A Expenditure Subcategory]], Table2[Attachment A Subcategory],0)),"")</f>
        <v/>
      </c>
    </row>
    <row r="264" spans="2:24" x14ac:dyDescent="0.25">
      <c r="B264" s="21"/>
      <c r="C264" s="16"/>
      <c r="D264" s="16"/>
      <c r="E264" s="16"/>
      <c r="F264" s="16"/>
      <c r="G264" s="22"/>
      <c r="H264" s="30" t="s">
        <v>339</v>
      </c>
      <c r="I264" s="16"/>
      <c r="J264" s="66"/>
      <c r="K264" s="17"/>
      <c r="L264" s="49"/>
      <c r="M264" s="17"/>
      <c r="N264" s="17"/>
      <c r="O264" s="49"/>
      <c r="P264" s="49"/>
      <c r="Q264" s="70"/>
      <c r="R264" s="81">
        <f>contracts[[#This Row],[Total Contract Amount]]</f>
        <v>0</v>
      </c>
      <c r="S264" s="70"/>
      <c r="T264" s="81">
        <f>contracts[[#This Row],[Total Quarterly Obligation Amount]]</f>
        <v>0</v>
      </c>
      <c r="U264" s="151"/>
      <c r="V264" s="132">
        <f>contracts[[#This Row],[Total Quarterly Expenditure Amount]]</f>
        <v>0</v>
      </c>
      <c r="W264" s="99" t="str">
        <f>IFERROR(INDEX(Table2[Attachment A Category], MATCH(contracts[[#This Row],[Attachment A Expenditure Subcategory]], Table2[Attachment A Subcategory],0)),"")</f>
        <v/>
      </c>
      <c r="X264" s="100" t="str">
        <f>IFERROR(INDEX(Table2[Treasury OIG Category], MATCH(contracts[[#This Row],[Attachment A Expenditure Subcategory]], Table2[Attachment A Subcategory],0)),"")</f>
        <v/>
      </c>
    </row>
    <row r="265" spans="2:24" x14ac:dyDescent="0.25">
      <c r="B265" s="21"/>
      <c r="C265" s="16"/>
      <c r="D265" s="16"/>
      <c r="E265" s="16"/>
      <c r="F265" s="16"/>
      <c r="G265" s="22"/>
      <c r="H265" s="31" t="s">
        <v>340</v>
      </c>
      <c r="I265" s="16"/>
      <c r="J265" s="66"/>
      <c r="K265" s="17"/>
      <c r="L265" s="49"/>
      <c r="M265" s="17"/>
      <c r="N265" s="17"/>
      <c r="O265" s="49"/>
      <c r="P265" s="49"/>
      <c r="Q265" s="70"/>
      <c r="R265" s="81">
        <f>contracts[[#This Row],[Total Contract Amount]]</f>
        <v>0</v>
      </c>
      <c r="S265" s="70"/>
      <c r="T265" s="81">
        <f>contracts[[#This Row],[Total Quarterly Obligation Amount]]</f>
        <v>0</v>
      </c>
      <c r="U265" s="151"/>
      <c r="V265" s="132">
        <f>contracts[[#This Row],[Total Quarterly Expenditure Amount]]</f>
        <v>0</v>
      </c>
      <c r="W265" s="99" t="str">
        <f>IFERROR(INDEX(Table2[Attachment A Category], MATCH(contracts[[#This Row],[Attachment A Expenditure Subcategory]], Table2[Attachment A Subcategory],0)),"")</f>
        <v/>
      </c>
      <c r="X265" s="100" t="str">
        <f>IFERROR(INDEX(Table2[Treasury OIG Category], MATCH(contracts[[#This Row],[Attachment A Expenditure Subcategory]], Table2[Attachment A Subcategory],0)),"")</f>
        <v/>
      </c>
    </row>
    <row r="266" spans="2:24" x14ac:dyDescent="0.25">
      <c r="B266" s="21"/>
      <c r="C266" s="16"/>
      <c r="D266" s="16"/>
      <c r="E266" s="16"/>
      <c r="F266" s="16"/>
      <c r="G266" s="22"/>
      <c r="H266" s="31" t="s">
        <v>341</v>
      </c>
      <c r="I266" s="16"/>
      <c r="J266" s="66"/>
      <c r="K266" s="17"/>
      <c r="L266" s="49"/>
      <c r="M266" s="17"/>
      <c r="N266" s="17"/>
      <c r="O266" s="49"/>
      <c r="P266" s="49"/>
      <c r="Q266" s="70"/>
      <c r="R266" s="81">
        <f>contracts[[#This Row],[Total Contract Amount]]</f>
        <v>0</v>
      </c>
      <c r="S266" s="70"/>
      <c r="T266" s="81">
        <f>contracts[[#This Row],[Total Quarterly Obligation Amount]]</f>
        <v>0</v>
      </c>
      <c r="U266" s="151"/>
      <c r="V266" s="132">
        <f>contracts[[#This Row],[Total Quarterly Expenditure Amount]]</f>
        <v>0</v>
      </c>
      <c r="W266" s="99" t="str">
        <f>IFERROR(INDEX(Table2[Attachment A Category], MATCH(contracts[[#This Row],[Attachment A Expenditure Subcategory]], Table2[Attachment A Subcategory],0)),"")</f>
        <v/>
      </c>
      <c r="X266" s="100" t="str">
        <f>IFERROR(INDEX(Table2[Treasury OIG Category], MATCH(contracts[[#This Row],[Attachment A Expenditure Subcategory]], Table2[Attachment A Subcategory],0)),"")</f>
        <v/>
      </c>
    </row>
    <row r="267" spans="2:24" x14ac:dyDescent="0.25">
      <c r="B267" s="21"/>
      <c r="C267" s="16"/>
      <c r="D267" s="16"/>
      <c r="E267" s="16"/>
      <c r="F267" s="16"/>
      <c r="G267" s="22"/>
      <c r="H267" s="30" t="s">
        <v>342</v>
      </c>
      <c r="I267" s="16"/>
      <c r="J267" s="66"/>
      <c r="K267" s="17"/>
      <c r="L267" s="49"/>
      <c r="M267" s="17"/>
      <c r="N267" s="17"/>
      <c r="O267" s="49"/>
      <c r="P267" s="49"/>
      <c r="Q267" s="70"/>
      <c r="R267" s="81">
        <f>contracts[[#This Row],[Total Contract Amount]]</f>
        <v>0</v>
      </c>
      <c r="S267" s="70"/>
      <c r="T267" s="81">
        <f>contracts[[#This Row],[Total Quarterly Obligation Amount]]</f>
        <v>0</v>
      </c>
      <c r="U267" s="151"/>
      <c r="V267" s="132">
        <f>contracts[[#This Row],[Total Quarterly Expenditure Amount]]</f>
        <v>0</v>
      </c>
      <c r="W267" s="99" t="str">
        <f>IFERROR(INDEX(Table2[Attachment A Category], MATCH(contracts[[#This Row],[Attachment A Expenditure Subcategory]], Table2[Attachment A Subcategory],0)),"")</f>
        <v/>
      </c>
      <c r="X267" s="100" t="str">
        <f>IFERROR(INDEX(Table2[Treasury OIG Category], MATCH(contracts[[#This Row],[Attachment A Expenditure Subcategory]], Table2[Attachment A Subcategory],0)),"")</f>
        <v/>
      </c>
    </row>
    <row r="268" spans="2:24" x14ac:dyDescent="0.25">
      <c r="B268" s="21"/>
      <c r="C268" s="16"/>
      <c r="D268" s="16"/>
      <c r="E268" s="16"/>
      <c r="F268" s="16"/>
      <c r="G268" s="22"/>
      <c r="H268" s="31" t="s">
        <v>343</v>
      </c>
      <c r="I268" s="16"/>
      <c r="J268" s="66"/>
      <c r="K268" s="17"/>
      <c r="L268" s="49"/>
      <c r="M268" s="17"/>
      <c r="N268" s="17"/>
      <c r="O268" s="49"/>
      <c r="P268" s="49"/>
      <c r="Q268" s="70"/>
      <c r="R268" s="81">
        <f>contracts[[#This Row],[Total Contract Amount]]</f>
        <v>0</v>
      </c>
      <c r="S268" s="70"/>
      <c r="T268" s="81">
        <f>contracts[[#This Row],[Total Quarterly Obligation Amount]]</f>
        <v>0</v>
      </c>
      <c r="U268" s="151"/>
      <c r="V268" s="132">
        <f>contracts[[#This Row],[Total Quarterly Expenditure Amount]]</f>
        <v>0</v>
      </c>
      <c r="W268" s="99" t="str">
        <f>IFERROR(INDEX(Table2[Attachment A Category], MATCH(contracts[[#This Row],[Attachment A Expenditure Subcategory]], Table2[Attachment A Subcategory],0)),"")</f>
        <v/>
      </c>
      <c r="X268" s="100" t="str">
        <f>IFERROR(INDEX(Table2[Treasury OIG Category], MATCH(contracts[[#This Row],[Attachment A Expenditure Subcategory]], Table2[Attachment A Subcategory],0)),"")</f>
        <v/>
      </c>
    </row>
    <row r="269" spans="2:24" x14ac:dyDescent="0.25">
      <c r="B269" s="21"/>
      <c r="C269" s="16"/>
      <c r="D269" s="16"/>
      <c r="E269" s="16"/>
      <c r="F269" s="16"/>
      <c r="G269" s="22"/>
      <c r="H269" s="31" t="s">
        <v>344</v>
      </c>
      <c r="I269" s="16"/>
      <c r="J269" s="66"/>
      <c r="K269" s="17"/>
      <c r="L269" s="49"/>
      <c r="M269" s="17"/>
      <c r="N269" s="17"/>
      <c r="O269" s="49"/>
      <c r="P269" s="49"/>
      <c r="Q269" s="70"/>
      <c r="R269" s="81">
        <f>contracts[[#This Row],[Total Contract Amount]]</f>
        <v>0</v>
      </c>
      <c r="S269" s="70"/>
      <c r="T269" s="81">
        <f>contracts[[#This Row],[Total Quarterly Obligation Amount]]</f>
        <v>0</v>
      </c>
      <c r="U269" s="151"/>
      <c r="V269" s="132">
        <f>contracts[[#This Row],[Total Quarterly Expenditure Amount]]</f>
        <v>0</v>
      </c>
      <c r="W269" s="99" t="str">
        <f>IFERROR(INDEX(Table2[Attachment A Category], MATCH(contracts[[#This Row],[Attachment A Expenditure Subcategory]], Table2[Attachment A Subcategory],0)),"")</f>
        <v/>
      </c>
      <c r="X269" s="100" t="str">
        <f>IFERROR(INDEX(Table2[Treasury OIG Category], MATCH(contracts[[#This Row],[Attachment A Expenditure Subcategory]], Table2[Attachment A Subcategory],0)),"")</f>
        <v/>
      </c>
    </row>
    <row r="270" spans="2:24" x14ac:dyDescent="0.25">
      <c r="B270" s="21"/>
      <c r="C270" s="16"/>
      <c r="D270" s="16"/>
      <c r="E270" s="16"/>
      <c r="F270" s="16"/>
      <c r="G270" s="22"/>
      <c r="H270" s="31" t="s">
        <v>345</v>
      </c>
      <c r="I270" s="16"/>
      <c r="J270" s="66"/>
      <c r="K270" s="17"/>
      <c r="L270" s="49"/>
      <c r="M270" s="17"/>
      <c r="N270" s="17"/>
      <c r="O270" s="49"/>
      <c r="P270" s="49"/>
      <c r="Q270" s="70"/>
      <c r="R270" s="81">
        <f>contracts[[#This Row],[Total Contract Amount]]</f>
        <v>0</v>
      </c>
      <c r="S270" s="70"/>
      <c r="T270" s="81">
        <f>contracts[[#This Row],[Total Quarterly Obligation Amount]]</f>
        <v>0</v>
      </c>
      <c r="U270" s="151"/>
      <c r="V270" s="132">
        <f>contracts[[#This Row],[Total Quarterly Expenditure Amount]]</f>
        <v>0</v>
      </c>
      <c r="W270" s="99" t="str">
        <f>IFERROR(INDEX(Table2[Attachment A Category], MATCH(contracts[[#This Row],[Attachment A Expenditure Subcategory]], Table2[Attachment A Subcategory],0)),"")</f>
        <v/>
      </c>
      <c r="X270" s="100" t="str">
        <f>IFERROR(INDEX(Table2[Treasury OIG Category], MATCH(contracts[[#This Row],[Attachment A Expenditure Subcategory]], Table2[Attachment A Subcategory],0)),"")</f>
        <v/>
      </c>
    </row>
    <row r="271" spans="2:24" x14ac:dyDescent="0.25">
      <c r="B271" s="21"/>
      <c r="C271" s="16"/>
      <c r="D271" s="16"/>
      <c r="E271" s="16"/>
      <c r="F271" s="16"/>
      <c r="G271" s="22"/>
      <c r="H271" s="31" t="s">
        <v>346</v>
      </c>
      <c r="I271" s="16"/>
      <c r="J271" s="66"/>
      <c r="K271" s="17"/>
      <c r="L271" s="49"/>
      <c r="M271" s="17"/>
      <c r="N271" s="17"/>
      <c r="O271" s="49"/>
      <c r="P271" s="49"/>
      <c r="Q271" s="70"/>
      <c r="R271" s="81">
        <f>contracts[[#This Row],[Total Contract Amount]]</f>
        <v>0</v>
      </c>
      <c r="S271" s="70"/>
      <c r="T271" s="81">
        <f>contracts[[#This Row],[Total Quarterly Obligation Amount]]</f>
        <v>0</v>
      </c>
      <c r="U271" s="151"/>
      <c r="V271" s="132">
        <f>contracts[[#This Row],[Total Quarterly Expenditure Amount]]</f>
        <v>0</v>
      </c>
      <c r="W271" s="99" t="str">
        <f>IFERROR(INDEX(Table2[Attachment A Category], MATCH(contracts[[#This Row],[Attachment A Expenditure Subcategory]], Table2[Attachment A Subcategory],0)),"")</f>
        <v/>
      </c>
      <c r="X271" s="100" t="str">
        <f>IFERROR(INDEX(Table2[Treasury OIG Category], MATCH(contracts[[#This Row],[Attachment A Expenditure Subcategory]], Table2[Attachment A Subcategory],0)),"")</f>
        <v/>
      </c>
    </row>
    <row r="272" spans="2:24" x14ac:dyDescent="0.25">
      <c r="B272" s="21"/>
      <c r="C272" s="16"/>
      <c r="D272" s="16"/>
      <c r="E272" s="16"/>
      <c r="F272" s="16"/>
      <c r="G272" s="22"/>
      <c r="H272" s="30" t="s">
        <v>347</v>
      </c>
      <c r="I272" s="16"/>
      <c r="J272" s="66"/>
      <c r="K272" s="17"/>
      <c r="L272" s="49"/>
      <c r="M272" s="17"/>
      <c r="N272" s="17"/>
      <c r="O272" s="49"/>
      <c r="P272" s="49"/>
      <c r="Q272" s="70"/>
      <c r="R272" s="81">
        <f>contracts[[#This Row],[Total Contract Amount]]</f>
        <v>0</v>
      </c>
      <c r="S272" s="70"/>
      <c r="T272" s="81">
        <f>contracts[[#This Row],[Total Quarterly Obligation Amount]]</f>
        <v>0</v>
      </c>
      <c r="U272" s="151"/>
      <c r="V272" s="132">
        <f>contracts[[#This Row],[Total Quarterly Expenditure Amount]]</f>
        <v>0</v>
      </c>
      <c r="W272" s="99" t="str">
        <f>IFERROR(INDEX(Table2[Attachment A Category], MATCH(contracts[[#This Row],[Attachment A Expenditure Subcategory]], Table2[Attachment A Subcategory],0)),"")</f>
        <v/>
      </c>
      <c r="X272" s="100" t="str">
        <f>IFERROR(INDEX(Table2[Treasury OIG Category], MATCH(contracts[[#This Row],[Attachment A Expenditure Subcategory]], Table2[Attachment A Subcategory],0)),"")</f>
        <v/>
      </c>
    </row>
    <row r="273" spans="2:24" x14ac:dyDescent="0.25">
      <c r="B273" s="21"/>
      <c r="C273" s="16"/>
      <c r="D273" s="16"/>
      <c r="E273" s="16"/>
      <c r="F273" s="16"/>
      <c r="G273" s="22"/>
      <c r="H273" s="31" t="s">
        <v>348</v>
      </c>
      <c r="I273" s="16"/>
      <c r="J273" s="66"/>
      <c r="K273" s="17"/>
      <c r="L273" s="49"/>
      <c r="M273" s="17"/>
      <c r="N273" s="17"/>
      <c r="O273" s="49"/>
      <c r="P273" s="49"/>
      <c r="Q273" s="70"/>
      <c r="R273" s="81">
        <f>contracts[[#This Row],[Total Contract Amount]]</f>
        <v>0</v>
      </c>
      <c r="S273" s="70"/>
      <c r="T273" s="81">
        <f>contracts[[#This Row],[Total Quarterly Obligation Amount]]</f>
        <v>0</v>
      </c>
      <c r="U273" s="151"/>
      <c r="V273" s="132">
        <f>contracts[[#This Row],[Total Quarterly Expenditure Amount]]</f>
        <v>0</v>
      </c>
      <c r="W273" s="99" t="str">
        <f>IFERROR(INDEX(Table2[Attachment A Category], MATCH(contracts[[#This Row],[Attachment A Expenditure Subcategory]], Table2[Attachment A Subcategory],0)),"")</f>
        <v/>
      </c>
      <c r="X273" s="100" t="str">
        <f>IFERROR(INDEX(Table2[Treasury OIG Category], MATCH(contracts[[#This Row],[Attachment A Expenditure Subcategory]], Table2[Attachment A Subcategory],0)),"")</f>
        <v/>
      </c>
    </row>
    <row r="274" spans="2:24" x14ac:dyDescent="0.25">
      <c r="B274" s="21"/>
      <c r="C274" s="16"/>
      <c r="D274" s="16"/>
      <c r="E274" s="16"/>
      <c r="F274" s="16"/>
      <c r="G274" s="22"/>
      <c r="H274" s="31" t="s">
        <v>349</v>
      </c>
      <c r="I274" s="16"/>
      <c r="J274" s="66"/>
      <c r="K274" s="17"/>
      <c r="L274" s="49"/>
      <c r="M274" s="17"/>
      <c r="N274" s="17"/>
      <c r="O274" s="49"/>
      <c r="P274" s="49"/>
      <c r="Q274" s="70"/>
      <c r="R274" s="81">
        <f>contracts[[#This Row],[Total Contract Amount]]</f>
        <v>0</v>
      </c>
      <c r="S274" s="70"/>
      <c r="T274" s="81">
        <f>contracts[[#This Row],[Total Quarterly Obligation Amount]]</f>
        <v>0</v>
      </c>
      <c r="U274" s="151"/>
      <c r="V274" s="132">
        <f>contracts[[#This Row],[Total Quarterly Expenditure Amount]]</f>
        <v>0</v>
      </c>
      <c r="W274" s="99" t="str">
        <f>IFERROR(INDEX(Table2[Attachment A Category], MATCH(contracts[[#This Row],[Attachment A Expenditure Subcategory]], Table2[Attachment A Subcategory],0)),"")</f>
        <v/>
      </c>
      <c r="X274" s="100" t="str">
        <f>IFERROR(INDEX(Table2[Treasury OIG Category], MATCH(contracts[[#This Row],[Attachment A Expenditure Subcategory]], Table2[Attachment A Subcategory],0)),"")</f>
        <v/>
      </c>
    </row>
    <row r="275" spans="2:24" x14ac:dyDescent="0.25">
      <c r="B275" s="21"/>
      <c r="C275" s="16"/>
      <c r="D275" s="16"/>
      <c r="E275" s="16"/>
      <c r="F275" s="16"/>
      <c r="G275" s="22"/>
      <c r="H275" s="30" t="s">
        <v>350</v>
      </c>
      <c r="I275" s="16"/>
      <c r="J275" s="66"/>
      <c r="K275" s="17"/>
      <c r="L275" s="49"/>
      <c r="M275" s="17"/>
      <c r="N275" s="17"/>
      <c r="O275" s="49"/>
      <c r="P275" s="49"/>
      <c r="Q275" s="70"/>
      <c r="R275" s="81">
        <f>contracts[[#This Row],[Total Contract Amount]]</f>
        <v>0</v>
      </c>
      <c r="S275" s="70"/>
      <c r="T275" s="81">
        <f>contracts[[#This Row],[Total Quarterly Obligation Amount]]</f>
        <v>0</v>
      </c>
      <c r="U275" s="151"/>
      <c r="V275" s="132">
        <f>contracts[[#This Row],[Total Quarterly Expenditure Amount]]</f>
        <v>0</v>
      </c>
      <c r="W275" s="99" t="str">
        <f>IFERROR(INDEX(Table2[Attachment A Category], MATCH(contracts[[#This Row],[Attachment A Expenditure Subcategory]], Table2[Attachment A Subcategory],0)),"")</f>
        <v/>
      </c>
      <c r="X275" s="100" t="str">
        <f>IFERROR(INDEX(Table2[Treasury OIG Category], MATCH(contracts[[#This Row],[Attachment A Expenditure Subcategory]], Table2[Attachment A Subcategory],0)),"")</f>
        <v/>
      </c>
    </row>
    <row r="276" spans="2:24" x14ac:dyDescent="0.25">
      <c r="B276" s="21"/>
      <c r="C276" s="16"/>
      <c r="D276" s="16"/>
      <c r="E276" s="16"/>
      <c r="F276" s="16"/>
      <c r="G276" s="22"/>
      <c r="H276" s="31" t="s">
        <v>351</v>
      </c>
      <c r="I276" s="16"/>
      <c r="J276" s="66"/>
      <c r="K276" s="17"/>
      <c r="L276" s="49"/>
      <c r="M276" s="17"/>
      <c r="N276" s="17"/>
      <c r="O276" s="49"/>
      <c r="P276" s="49"/>
      <c r="Q276" s="70"/>
      <c r="R276" s="81">
        <f>contracts[[#This Row],[Total Contract Amount]]</f>
        <v>0</v>
      </c>
      <c r="S276" s="70"/>
      <c r="T276" s="81">
        <f>contracts[[#This Row],[Total Quarterly Obligation Amount]]</f>
        <v>0</v>
      </c>
      <c r="U276" s="151"/>
      <c r="V276" s="132">
        <f>contracts[[#This Row],[Total Quarterly Expenditure Amount]]</f>
        <v>0</v>
      </c>
      <c r="W276" s="99" t="str">
        <f>IFERROR(INDEX(Table2[Attachment A Category], MATCH(contracts[[#This Row],[Attachment A Expenditure Subcategory]], Table2[Attachment A Subcategory],0)),"")</f>
        <v/>
      </c>
      <c r="X276" s="100" t="str">
        <f>IFERROR(INDEX(Table2[Treasury OIG Category], MATCH(contracts[[#This Row],[Attachment A Expenditure Subcategory]], Table2[Attachment A Subcategory],0)),"")</f>
        <v/>
      </c>
    </row>
    <row r="277" spans="2:24" x14ac:dyDescent="0.25">
      <c r="B277" s="21"/>
      <c r="C277" s="16"/>
      <c r="D277" s="16"/>
      <c r="E277" s="16"/>
      <c r="F277" s="16"/>
      <c r="G277" s="22"/>
      <c r="H277" s="31" t="s">
        <v>352</v>
      </c>
      <c r="I277" s="16"/>
      <c r="J277" s="66"/>
      <c r="K277" s="17"/>
      <c r="L277" s="49"/>
      <c r="M277" s="17"/>
      <c r="N277" s="17"/>
      <c r="O277" s="49"/>
      <c r="P277" s="49"/>
      <c r="Q277" s="70"/>
      <c r="R277" s="81">
        <f>contracts[[#This Row],[Total Contract Amount]]</f>
        <v>0</v>
      </c>
      <c r="S277" s="70"/>
      <c r="T277" s="81">
        <f>contracts[[#This Row],[Total Quarterly Obligation Amount]]</f>
        <v>0</v>
      </c>
      <c r="U277" s="151"/>
      <c r="V277" s="132">
        <f>contracts[[#This Row],[Total Quarterly Expenditure Amount]]</f>
        <v>0</v>
      </c>
      <c r="W277" s="99" t="str">
        <f>IFERROR(INDEX(Table2[Attachment A Category], MATCH(contracts[[#This Row],[Attachment A Expenditure Subcategory]], Table2[Attachment A Subcategory],0)),"")</f>
        <v/>
      </c>
      <c r="X277" s="100" t="str">
        <f>IFERROR(INDEX(Table2[Treasury OIG Category], MATCH(contracts[[#This Row],[Attachment A Expenditure Subcategory]], Table2[Attachment A Subcategory],0)),"")</f>
        <v/>
      </c>
    </row>
    <row r="278" spans="2:24" x14ac:dyDescent="0.25">
      <c r="B278" s="21"/>
      <c r="C278" s="16"/>
      <c r="D278" s="16"/>
      <c r="E278" s="16"/>
      <c r="F278" s="16"/>
      <c r="G278" s="22"/>
      <c r="H278" s="31" t="s">
        <v>353</v>
      </c>
      <c r="I278" s="16"/>
      <c r="J278" s="66"/>
      <c r="K278" s="17"/>
      <c r="L278" s="49"/>
      <c r="M278" s="17"/>
      <c r="N278" s="17"/>
      <c r="O278" s="49"/>
      <c r="P278" s="49"/>
      <c r="Q278" s="70"/>
      <c r="R278" s="81">
        <f>contracts[[#This Row],[Total Contract Amount]]</f>
        <v>0</v>
      </c>
      <c r="S278" s="70"/>
      <c r="T278" s="81">
        <f>contracts[[#This Row],[Total Quarterly Obligation Amount]]</f>
        <v>0</v>
      </c>
      <c r="U278" s="151"/>
      <c r="V278" s="132">
        <f>contracts[[#This Row],[Total Quarterly Expenditure Amount]]</f>
        <v>0</v>
      </c>
      <c r="W278" s="99" t="str">
        <f>IFERROR(INDEX(Table2[Attachment A Category], MATCH(contracts[[#This Row],[Attachment A Expenditure Subcategory]], Table2[Attachment A Subcategory],0)),"")</f>
        <v/>
      </c>
      <c r="X278" s="100" t="str">
        <f>IFERROR(INDEX(Table2[Treasury OIG Category], MATCH(contracts[[#This Row],[Attachment A Expenditure Subcategory]], Table2[Attachment A Subcategory],0)),"")</f>
        <v/>
      </c>
    </row>
    <row r="279" spans="2:24" x14ac:dyDescent="0.25">
      <c r="B279" s="21"/>
      <c r="C279" s="16"/>
      <c r="D279" s="16"/>
      <c r="E279" s="16"/>
      <c r="F279" s="16"/>
      <c r="G279" s="22"/>
      <c r="H279" s="31" t="s">
        <v>354</v>
      </c>
      <c r="I279" s="16"/>
      <c r="J279" s="66"/>
      <c r="K279" s="17"/>
      <c r="L279" s="49"/>
      <c r="M279" s="17"/>
      <c r="N279" s="17"/>
      <c r="O279" s="49"/>
      <c r="P279" s="49"/>
      <c r="Q279" s="70"/>
      <c r="R279" s="81">
        <f>contracts[[#This Row],[Total Contract Amount]]</f>
        <v>0</v>
      </c>
      <c r="S279" s="70"/>
      <c r="T279" s="81">
        <f>contracts[[#This Row],[Total Quarterly Obligation Amount]]</f>
        <v>0</v>
      </c>
      <c r="U279" s="151"/>
      <c r="V279" s="132">
        <f>contracts[[#This Row],[Total Quarterly Expenditure Amount]]</f>
        <v>0</v>
      </c>
      <c r="W279" s="99" t="str">
        <f>IFERROR(INDEX(Table2[Attachment A Category], MATCH(contracts[[#This Row],[Attachment A Expenditure Subcategory]], Table2[Attachment A Subcategory],0)),"")</f>
        <v/>
      </c>
      <c r="X279" s="100" t="str">
        <f>IFERROR(INDEX(Table2[Treasury OIG Category], MATCH(contracts[[#This Row],[Attachment A Expenditure Subcategory]], Table2[Attachment A Subcategory],0)),"")</f>
        <v/>
      </c>
    </row>
    <row r="280" spans="2:24" x14ac:dyDescent="0.25">
      <c r="B280" s="21"/>
      <c r="C280" s="16"/>
      <c r="D280" s="16"/>
      <c r="E280" s="16"/>
      <c r="F280" s="16"/>
      <c r="G280" s="22"/>
      <c r="H280" s="30" t="s">
        <v>355</v>
      </c>
      <c r="I280" s="16"/>
      <c r="J280" s="66"/>
      <c r="K280" s="17"/>
      <c r="L280" s="49"/>
      <c r="M280" s="17"/>
      <c r="N280" s="17"/>
      <c r="O280" s="49"/>
      <c r="P280" s="49"/>
      <c r="Q280" s="70"/>
      <c r="R280" s="81">
        <f>contracts[[#This Row],[Total Contract Amount]]</f>
        <v>0</v>
      </c>
      <c r="S280" s="70"/>
      <c r="T280" s="81">
        <f>contracts[[#This Row],[Total Quarterly Obligation Amount]]</f>
        <v>0</v>
      </c>
      <c r="U280" s="151"/>
      <c r="V280" s="132">
        <f>contracts[[#This Row],[Total Quarterly Expenditure Amount]]</f>
        <v>0</v>
      </c>
      <c r="W280" s="99" t="str">
        <f>IFERROR(INDEX(Table2[Attachment A Category], MATCH(contracts[[#This Row],[Attachment A Expenditure Subcategory]], Table2[Attachment A Subcategory],0)),"")</f>
        <v/>
      </c>
      <c r="X280" s="100" t="str">
        <f>IFERROR(INDEX(Table2[Treasury OIG Category], MATCH(contracts[[#This Row],[Attachment A Expenditure Subcategory]], Table2[Attachment A Subcategory],0)),"")</f>
        <v/>
      </c>
    </row>
    <row r="281" spans="2:24" x14ac:dyDescent="0.25">
      <c r="B281" s="21"/>
      <c r="C281" s="16"/>
      <c r="D281" s="16"/>
      <c r="E281" s="16"/>
      <c r="F281" s="16"/>
      <c r="G281" s="22"/>
      <c r="H281" s="31" t="s">
        <v>356</v>
      </c>
      <c r="I281" s="16"/>
      <c r="J281" s="66"/>
      <c r="K281" s="17"/>
      <c r="L281" s="49"/>
      <c r="M281" s="17"/>
      <c r="N281" s="17"/>
      <c r="O281" s="49"/>
      <c r="P281" s="49"/>
      <c r="Q281" s="70"/>
      <c r="R281" s="81">
        <f>contracts[[#This Row],[Total Contract Amount]]</f>
        <v>0</v>
      </c>
      <c r="S281" s="70"/>
      <c r="T281" s="81">
        <f>contracts[[#This Row],[Total Quarterly Obligation Amount]]</f>
        <v>0</v>
      </c>
      <c r="U281" s="151"/>
      <c r="V281" s="132">
        <f>contracts[[#This Row],[Total Quarterly Expenditure Amount]]</f>
        <v>0</v>
      </c>
      <c r="W281" s="99" t="str">
        <f>IFERROR(INDEX(Table2[Attachment A Category], MATCH(contracts[[#This Row],[Attachment A Expenditure Subcategory]], Table2[Attachment A Subcategory],0)),"")</f>
        <v/>
      </c>
      <c r="X281" s="100" t="str">
        <f>IFERROR(INDEX(Table2[Treasury OIG Category], MATCH(contracts[[#This Row],[Attachment A Expenditure Subcategory]], Table2[Attachment A Subcategory],0)),"")</f>
        <v/>
      </c>
    </row>
    <row r="282" spans="2:24" x14ac:dyDescent="0.25">
      <c r="B282" s="21"/>
      <c r="C282" s="16"/>
      <c r="D282" s="16"/>
      <c r="E282" s="16"/>
      <c r="F282" s="16"/>
      <c r="G282" s="22"/>
      <c r="H282" s="31" t="s">
        <v>357</v>
      </c>
      <c r="I282" s="16"/>
      <c r="J282" s="66"/>
      <c r="K282" s="17"/>
      <c r="L282" s="49"/>
      <c r="M282" s="17"/>
      <c r="N282" s="17"/>
      <c r="O282" s="49"/>
      <c r="P282" s="49"/>
      <c r="Q282" s="70"/>
      <c r="R282" s="81">
        <f>contracts[[#This Row],[Total Contract Amount]]</f>
        <v>0</v>
      </c>
      <c r="S282" s="70"/>
      <c r="T282" s="81">
        <f>contracts[[#This Row],[Total Quarterly Obligation Amount]]</f>
        <v>0</v>
      </c>
      <c r="U282" s="151"/>
      <c r="V282" s="132">
        <f>contracts[[#This Row],[Total Quarterly Expenditure Amount]]</f>
        <v>0</v>
      </c>
      <c r="W282" s="99" t="str">
        <f>IFERROR(INDEX(Table2[Attachment A Category], MATCH(contracts[[#This Row],[Attachment A Expenditure Subcategory]], Table2[Attachment A Subcategory],0)),"")</f>
        <v/>
      </c>
      <c r="X282" s="100" t="str">
        <f>IFERROR(INDEX(Table2[Treasury OIG Category], MATCH(contracts[[#This Row],[Attachment A Expenditure Subcategory]], Table2[Attachment A Subcategory],0)),"")</f>
        <v/>
      </c>
    </row>
    <row r="283" spans="2:24" x14ac:dyDescent="0.25">
      <c r="B283" s="21"/>
      <c r="C283" s="16"/>
      <c r="D283" s="16"/>
      <c r="E283" s="16"/>
      <c r="F283" s="16"/>
      <c r="G283" s="22"/>
      <c r="H283" s="30" t="s">
        <v>358</v>
      </c>
      <c r="I283" s="16"/>
      <c r="J283" s="66"/>
      <c r="K283" s="17"/>
      <c r="L283" s="49"/>
      <c r="M283" s="17"/>
      <c r="N283" s="17"/>
      <c r="O283" s="49"/>
      <c r="P283" s="49"/>
      <c r="Q283" s="70"/>
      <c r="R283" s="81">
        <f>contracts[[#This Row],[Total Contract Amount]]</f>
        <v>0</v>
      </c>
      <c r="S283" s="70"/>
      <c r="T283" s="81">
        <f>contracts[[#This Row],[Total Quarterly Obligation Amount]]</f>
        <v>0</v>
      </c>
      <c r="U283" s="151"/>
      <c r="V283" s="132">
        <f>contracts[[#This Row],[Total Quarterly Expenditure Amount]]</f>
        <v>0</v>
      </c>
      <c r="W283" s="99" t="str">
        <f>IFERROR(INDEX(Table2[Attachment A Category], MATCH(contracts[[#This Row],[Attachment A Expenditure Subcategory]], Table2[Attachment A Subcategory],0)),"")</f>
        <v/>
      </c>
      <c r="X283" s="100" t="str">
        <f>IFERROR(INDEX(Table2[Treasury OIG Category], MATCH(contracts[[#This Row],[Attachment A Expenditure Subcategory]], Table2[Attachment A Subcategory],0)),"")</f>
        <v/>
      </c>
    </row>
    <row r="284" spans="2:24" x14ac:dyDescent="0.25">
      <c r="B284" s="21"/>
      <c r="C284" s="16"/>
      <c r="D284" s="16"/>
      <c r="E284" s="16"/>
      <c r="F284" s="16"/>
      <c r="G284" s="22"/>
      <c r="H284" s="31" t="s">
        <v>359</v>
      </c>
      <c r="I284" s="16"/>
      <c r="J284" s="66"/>
      <c r="K284" s="17"/>
      <c r="L284" s="49"/>
      <c r="M284" s="17"/>
      <c r="N284" s="17"/>
      <c r="O284" s="49"/>
      <c r="P284" s="49"/>
      <c r="Q284" s="70"/>
      <c r="R284" s="81">
        <f>contracts[[#This Row],[Total Contract Amount]]</f>
        <v>0</v>
      </c>
      <c r="S284" s="70"/>
      <c r="T284" s="81">
        <f>contracts[[#This Row],[Total Quarterly Obligation Amount]]</f>
        <v>0</v>
      </c>
      <c r="U284" s="151"/>
      <c r="V284" s="132">
        <f>contracts[[#This Row],[Total Quarterly Expenditure Amount]]</f>
        <v>0</v>
      </c>
      <c r="W284" s="99" t="str">
        <f>IFERROR(INDEX(Table2[Attachment A Category], MATCH(contracts[[#This Row],[Attachment A Expenditure Subcategory]], Table2[Attachment A Subcategory],0)),"")</f>
        <v/>
      </c>
      <c r="X284" s="100" t="str">
        <f>IFERROR(INDEX(Table2[Treasury OIG Category], MATCH(contracts[[#This Row],[Attachment A Expenditure Subcategory]], Table2[Attachment A Subcategory],0)),"")</f>
        <v/>
      </c>
    </row>
    <row r="285" spans="2:24" x14ac:dyDescent="0.25">
      <c r="B285" s="21"/>
      <c r="C285" s="16"/>
      <c r="D285" s="16"/>
      <c r="E285" s="16"/>
      <c r="F285" s="16"/>
      <c r="G285" s="22"/>
      <c r="H285" s="31" t="s">
        <v>360</v>
      </c>
      <c r="I285" s="16"/>
      <c r="J285" s="66"/>
      <c r="K285" s="17"/>
      <c r="L285" s="49"/>
      <c r="M285" s="17"/>
      <c r="N285" s="17"/>
      <c r="O285" s="49"/>
      <c r="P285" s="49"/>
      <c r="Q285" s="70"/>
      <c r="R285" s="81">
        <f>contracts[[#This Row],[Total Contract Amount]]</f>
        <v>0</v>
      </c>
      <c r="S285" s="70"/>
      <c r="T285" s="81">
        <f>contracts[[#This Row],[Total Quarterly Obligation Amount]]</f>
        <v>0</v>
      </c>
      <c r="U285" s="151"/>
      <c r="V285" s="132">
        <f>contracts[[#This Row],[Total Quarterly Expenditure Amount]]</f>
        <v>0</v>
      </c>
      <c r="W285" s="99" t="str">
        <f>IFERROR(INDEX(Table2[Attachment A Category], MATCH(contracts[[#This Row],[Attachment A Expenditure Subcategory]], Table2[Attachment A Subcategory],0)),"")</f>
        <v/>
      </c>
      <c r="X285" s="100" t="str">
        <f>IFERROR(INDEX(Table2[Treasury OIG Category], MATCH(contracts[[#This Row],[Attachment A Expenditure Subcategory]], Table2[Attachment A Subcategory],0)),"")</f>
        <v/>
      </c>
    </row>
    <row r="286" spans="2:24" x14ac:dyDescent="0.25">
      <c r="B286" s="21"/>
      <c r="C286" s="16"/>
      <c r="D286" s="16"/>
      <c r="E286" s="16"/>
      <c r="F286" s="16"/>
      <c r="G286" s="22"/>
      <c r="H286" s="31" t="s">
        <v>361</v>
      </c>
      <c r="I286" s="16"/>
      <c r="J286" s="66"/>
      <c r="K286" s="17"/>
      <c r="L286" s="49"/>
      <c r="M286" s="17"/>
      <c r="N286" s="17"/>
      <c r="O286" s="49"/>
      <c r="P286" s="49"/>
      <c r="Q286" s="70"/>
      <c r="R286" s="81">
        <f>contracts[[#This Row],[Total Contract Amount]]</f>
        <v>0</v>
      </c>
      <c r="S286" s="70"/>
      <c r="T286" s="81">
        <f>contracts[[#This Row],[Total Quarterly Obligation Amount]]</f>
        <v>0</v>
      </c>
      <c r="U286" s="151"/>
      <c r="V286" s="132">
        <f>contracts[[#This Row],[Total Quarterly Expenditure Amount]]</f>
        <v>0</v>
      </c>
      <c r="W286" s="99" t="str">
        <f>IFERROR(INDEX(Table2[Attachment A Category], MATCH(contracts[[#This Row],[Attachment A Expenditure Subcategory]], Table2[Attachment A Subcategory],0)),"")</f>
        <v/>
      </c>
      <c r="X286" s="100" t="str">
        <f>IFERROR(INDEX(Table2[Treasury OIG Category], MATCH(contracts[[#This Row],[Attachment A Expenditure Subcategory]], Table2[Attachment A Subcategory],0)),"")</f>
        <v/>
      </c>
    </row>
    <row r="287" spans="2:24" x14ac:dyDescent="0.25">
      <c r="B287" s="21"/>
      <c r="C287" s="16"/>
      <c r="D287" s="16"/>
      <c r="E287" s="16"/>
      <c r="F287" s="16"/>
      <c r="G287" s="22"/>
      <c r="H287" s="31" t="s">
        <v>362</v>
      </c>
      <c r="I287" s="16"/>
      <c r="J287" s="66"/>
      <c r="K287" s="17"/>
      <c r="L287" s="49"/>
      <c r="M287" s="17"/>
      <c r="N287" s="17"/>
      <c r="O287" s="49"/>
      <c r="P287" s="49"/>
      <c r="Q287" s="70"/>
      <c r="R287" s="81">
        <f>contracts[[#This Row],[Total Contract Amount]]</f>
        <v>0</v>
      </c>
      <c r="S287" s="70"/>
      <c r="T287" s="81">
        <f>contracts[[#This Row],[Total Quarterly Obligation Amount]]</f>
        <v>0</v>
      </c>
      <c r="U287" s="151"/>
      <c r="V287" s="132">
        <f>contracts[[#This Row],[Total Quarterly Expenditure Amount]]</f>
        <v>0</v>
      </c>
      <c r="W287" s="99" t="str">
        <f>IFERROR(INDEX(Table2[Attachment A Category], MATCH(contracts[[#This Row],[Attachment A Expenditure Subcategory]], Table2[Attachment A Subcategory],0)),"")</f>
        <v/>
      </c>
      <c r="X287" s="100" t="str">
        <f>IFERROR(INDEX(Table2[Treasury OIG Category], MATCH(contracts[[#This Row],[Attachment A Expenditure Subcategory]], Table2[Attachment A Subcategory],0)),"")</f>
        <v/>
      </c>
    </row>
    <row r="288" spans="2:24" x14ac:dyDescent="0.25">
      <c r="B288" s="21"/>
      <c r="C288" s="16"/>
      <c r="D288" s="16"/>
      <c r="E288" s="16"/>
      <c r="F288" s="16"/>
      <c r="G288" s="22"/>
      <c r="H288" s="30" t="s">
        <v>363</v>
      </c>
      <c r="I288" s="16"/>
      <c r="J288" s="66"/>
      <c r="K288" s="17"/>
      <c r="L288" s="49"/>
      <c r="M288" s="17"/>
      <c r="N288" s="17"/>
      <c r="O288" s="49"/>
      <c r="P288" s="49"/>
      <c r="Q288" s="70"/>
      <c r="R288" s="81">
        <f>contracts[[#This Row],[Total Contract Amount]]</f>
        <v>0</v>
      </c>
      <c r="S288" s="70"/>
      <c r="T288" s="81">
        <f>contracts[[#This Row],[Total Quarterly Obligation Amount]]</f>
        <v>0</v>
      </c>
      <c r="U288" s="151"/>
      <c r="V288" s="132">
        <f>contracts[[#This Row],[Total Quarterly Expenditure Amount]]</f>
        <v>0</v>
      </c>
      <c r="W288" s="99" t="str">
        <f>IFERROR(INDEX(Table2[Attachment A Category], MATCH(contracts[[#This Row],[Attachment A Expenditure Subcategory]], Table2[Attachment A Subcategory],0)),"")</f>
        <v/>
      </c>
      <c r="X288" s="100" t="str">
        <f>IFERROR(INDEX(Table2[Treasury OIG Category], MATCH(contracts[[#This Row],[Attachment A Expenditure Subcategory]], Table2[Attachment A Subcategory],0)),"")</f>
        <v/>
      </c>
    </row>
    <row r="289" spans="2:24" x14ac:dyDescent="0.25">
      <c r="B289" s="21"/>
      <c r="C289" s="16"/>
      <c r="D289" s="16"/>
      <c r="E289" s="16"/>
      <c r="F289" s="16"/>
      <c r="G289" s="22"/>
      <c r="H289" s="31" t="s">
        <v>364</v>
      </c>
      <c r="I289" s="16"/>
      <c r="J289" s="66"/>
      <c r="K289" s="17"/>
      <c r="L289" s="49"/>
      <c r="M289" s="17"/>
      <c r="N289" s="17"/>
      <c r="O289" s="49"/>
      <c r="P289" s="49"/>
      <c r="Q289" s="70"/>
      <c r="R289" s="81">
        <f>contracts[[#This Row],[Total Contract Amount]]</f>
        <v>0</v>
      </c>
      <c r="S289" s="70"/>
      <c r="T289" s="81">
        <f>contracts[[#This Row],[Total Quarterly Obligation Amount]]</f>
        <v>0</v>
      </c>
      <c r="U289" s="151"/>
      <c r="V289" s="132">
        <f>contracts[[#This Row],[Total Quarterly Expenditure Amount]]</f>
        <v>0</v>
      </c>
      <c r="W289" s="99" t="str">
        <f>IFERROR(INDEX(Table2[Attachment A Category], MATCH(contracts[[#This Row],[Attachment A Expenditure Subcategory]], Table2[Attachment A Subcategory],0)),"")</f>
        <v/>
      </c>
      <c r="X289" s="100" t="str">
        <f>IFERROR(INDEX(Table2[Treasury OIG Category], MATCH(contracts[[#This Row],[Attachment A Expenditure Subcategory]], Table2[Attachment A Subcategory],0)),"")</f>
        <v/>
      </c>
    </row>
    <row r="290" spans="2:24" x14ac:dyDescent="0.25">
      <c r="B290" s="21"/>
      <c r="C290" s="16"/>
      <c r="D290" s="16"/>
      <c r="E290" s="16"/>
      <c r="F290" s="16"/>
      <c r="G290" s="22"/>
      <c r="H290" s="31" t="s">
        <v>365</v>
      </c>
      <c r="I290" s="16"/>
      <c r="J290" s="66"/>
      <c r="K290" s="17"/>
      <c r="L290" s="49"/>
      <c r="M290" s="17"/>
      <c r="N290" s="17"/>
      <c r="O290" s="49"/>
      <c r="P290" s="49"/>
      <c r="Q290" s="70"/>
      <c r="R290" s="81">
        <f>contracts[[#This Row],[Total Contract Amount]]</f>
        <v>0</v>
      </c>
      <c r="S290" s="70"/>
      <c r="T290" s="81">
        <f>contracts[[#This Row],[Total Quarterly Obligation Amount]]</f>
        <v>0</v>
      </c>
      <c r="U290" s="151"/>
      <c r="V290" s="132">
        <f>contracts[[#This Row],[Total Quarterly Expenditure Amount]]</f>
        <v>0</v>
      </c>
      <c r="W290" s="99" t="str">
        <f>IFERROR(INDEX(Table2[Attachment A Category], MATCH(contracts[[#This Row],[Attachment A Expenditure Subcategory]], Table2[Attachment A Subcategory],0)),"")</f>
        <v/>
      </c>
      <c r="X290" s="100" t="str">
        <f>IFERROR(INDEX(Table2[Treasury OIG Category], MATCH(contracts[[#This Row],[Attachment A Expenditure Subcategory]], Table2[Attachment A Subcategory],0)),"")</f>
        <v/>
      </c>
    </row>
    <row r="291" spans="2:24" x14ac:dyDescent="0.25">
      <c r="B291" s="21"/>
      <c r="C291" s="16"/>
      <c r="D291" s="16"/>
      <c r="E291" s="16"/>
      <c r="F291" s="16"/>
      <c r="G291" s="22"/>
      <c r="H291" s="30" t="s">
        <v>366</v>
      </c>
      <c r="I291" s="16"/>
      <c r="J291" s="66"/>
      <c r="K291" s="17"/>
      <c r="L291" s="49"/>
      <c r="M291" s="17"/>
      <c r="N291" s="17"/>
      <c r="O291" s="49"/>
      <c r="P291" s="49"/>
      <c r="Q291" s="70"/>
      <c r="R291" s="81">
        <f>contracts[[#This Row],[Total Contract Amount]]</f>
        <v>0</v>
      </c>
      <c r="S291" s="70"/>
      <c r="T291" s="81">
        <f>contracts[[#This Row],[Total Quarterly Obligation Amount]]</f>
        <v>0</v>
      </c>
      <c r="U291" s="151"/>
      <c r="V291" s="132">
        <f>contracts[[#This Row],[Total Quarterly Expenditure Amount]]</f>
        <v>0</v>
      </c>
      <c r="W291" s="99" t="str">
        <f>IFERROR(INDEX(Table2[Attachment A Category], MATCH(contracts[[#This Row],[Attachment A Expenditure Subcategory]], Table2[Attachment A Subcategory],0)),"")</f>
        <v/>
      </c>
      <c r="X291" s="100" t="str">
        <f>IFERROR(INDEX(Table2[Treasury OIG Category], MATCH(contracts[[#This Row],[Attachment A Expenditure Subcategory]], Table2[Attachment A Subcategory],0)),"")</f>
        <v/>
      </c>
    </row>
    <row r="292" spans="2:24" x14ac:dyDescent="0.25">
      <c r="B292" s="21"/>
      <c r="C292" s="16"/>
      <c r="D292" s="16"/>
      <c r="E292" s="16"/>
      <c r="F292" s="16"/>
      <c r="G292" s="22"/>
      <c r="H292" s="31" t="s">
        <v>367</v>
      </c>
      <c r="I292" s="16"/>
      <c r="J292" s="66"/>
      <c r="K292" s="17"/>
      <c r="L292" s="49"/>
      <c r="M292" s="17"/>
      <c r="N292" s="17"/>
      <c r="O292" s="49"/>
      <c r="P292" s="49"/>
      <c r="Q292" s="70"/>
      <c r="R292" s="81">
        <f>contracts[[#This Row],[Total Contract Amount]]</f>
        <v>0</v>
      </c>
      <c r="S292" s="70"/>
      <c r="T292" s="81">
        <f>contracts[[#This Row],[Total Quarterly Obligation Amount]]</f>
        <v>0</v>
      </c>
      <c r="U292" s="151"/>
      <c r="V292" s="132">
        <f>contracts[[#This Row],[Total Quarterly Expenditure Amount]]</f>
        <v>0</v>
      </c>
      <c r="W292" s="99" t="str">
        <f>IFERROR(INDEX(Table2[Attachment A Category], MATCH(contracts[[#This Row],[Attachment A Expenditure Subcategory]], Table2[Attachment A Subcategory],0)),"")</f>
        <v/>
      </c>
      <c r="X292" s="100" t="str">
        <f>IFERROR(INDEX(Table2[Treasury OIG Category], MATCH(contracts[[#This Row],[Attachment A Expenditure Subcategory]], Table2[Attachment A Subcategory],0)),"")</f>
        <v/>
      </c>
    </row>
    <row r="293" spans="2:24" x14ac:dyDescent="0.25">
      <c r="B293" s="21"/>
      <c r="C293" s="16"/>
      <c r="D293" s="16"/>
      <c r="E293" s="16"/>
      <c r="F293" s="16"/>
      <c r="G293" s="22"/>
      <c r="H293" s="31" t="s">
        <v>368</v>
      </c>
      <c r="I293" s="16"/>
      <c r="J293" s="66"/>
      <c r="K293" s="17"/>
      <c r="L293" s="49"/>
      <c r="M293" s="17"/>
      <c r="N293" s="17"/>
      <c r="O293" s="49"/>
      <c r="P293" s="49"/>
      <c r="Q293" s="70"/>
      <c r="R293" s="81">
        <f>contracts[[#This Row],[Total Contract Amount]]</f>
        <v>0</v>
      </c>
      <c r="S293" s="70"/>
      <c r="T293" s="81">
        <f>contracts[[#This Row],[Total Quarterly Obligation Amount]]</f>
        <v>0</v>
      </c>
      <c r="U293" s="151"/>
      <c r="V293" s="132">
        <f>contracts[[#This Row],[Total Quarterly Expenditure Amount]]</f>
        <v>0</v>
      </c>
      <c r="W293" s="99" t="str">
        <f>IFERROR(INDEX(Table2[Attachment A Category], MATCH(contracts[[#This Row],[Attachment A Expenditure Subcategory]], Table2[Attachment A Subcategory],0)),"")</f>
        <v/>
      </c>
      <c r="X293" s="100" t="str">
        <f>IFERROR(INDEX(Table2[Treasury OIG Category], MATCH(contracts[[#This Row],[Attachment A Expenditure Subcategory]], Table2[Attachment A Subcategory],0)),"")</f>
        <v/>
      </c>
    </row>
    <row r="294" spans="2:24" x14ac:dyDescent="0.25">
      <c r="B294" s="21"/>
      <c r="C294" s="16"/>
      <c r="D294" s="16"/>
      <c r="E294" s="16"/>
      <c r="F294" s="16"/>
      <c r="G294" s="22"/>
      <c r="H294" s="31" t="s">
        <v>369</v>
      </c>
      <c r="I294" s="16"/>
      <c r="J294" s="66"/>
      <c r="K294" s="17"/>
      <c r="L294" s="49"/>
      <c r="M294" s="17"/>
      <c r="N294" s="17"/>
      <c r="O294" s="49"/>
      <c r="P294" s="49"/>
      <c r="Q294" s="70"/>
      <c r="R294" s="81">
        <f>contracts[[#This Row],[Total Contract Amount]]</f>
        <v>0</v>
      </c>
      <c r="S294" s="70"/>
      <c r="T294" s="81">
        <f>contracts[[#This Row],[Total Quarterly Obligation Amount]]</f>
        <v>0</v>
      </c>
      <c r="U294" s="151"/>
      <c r="V294" s="132">
        <f>contracts[[#This Row],[Total Quarterly Expenditure Amount]]</f>
        <v>0</v>
      </c>
      <c r="W294" s="99" t="str">
        <f>IFERROR(INDEX(Table2[Attachment A Category], MATCH(contracts[[#This Row],[Attachment A Expenditure Subcategory]], Table2[Attachment A Subcategory],0)),"")</f>
        <v/>
      </c>
      <c r="X294" s="100" t="str">
        <f>IFERROR(INDEX(Table2[Treasury OIG Category], MATCH(contracts[[#This Row],[Attachment A Expenditure Subcategory]], Table2[Attachment A Subcategory],0)),"")</f>
        <v/>
      </c>
    </row>
    <row r="295" spans="2:24" x14ac:dyDescent="0.25">
      <c r="B295" s="21"/>
      <c r="C295" s="16"/>
      <c r="D295" s="16"/>
      <c r="E295" s="16"/>
      <c r="F295" s="16"/>
      <c r="G295" s="22"/>
      <c r="H295" s="31" t="s">
        <v>370</v>
      </c>
      <c r="I295" s="16"/>
      <c r="J295" s="66"/>
      <c r="K295" s="17"/>
      <c r="L295" s="49"/>
      <c r="M295" s="17"/>
      <c r="N295" s="17"/>
      <c r="O295" s="49"/>
      <c r="P295" s="49"/>
      <c r="Q295" s="70"/>
      <c r="R295" s="81">
        <f>contracts[[#This Row],[Total Contract Amount]]</f>
        <v>0</v>
      </c>
      <c r="S295" s="70"/>
      <c r="T295" s="81">
        <f>contracts[[#This Row],[Total Quarterly Obligation Amount]]</f>
        <v>0</v>
      </c>
      <c r="U295" s="151"/>
      <c r="V295" s="132">
        <f>contracts[[#This Row],[Total Quarterly Expenditure Amount]]</f>
        <v>0</v>
      </c>
      <c r="W295" s="99" t="str">
        <f>IFERROR(INDEX(Table2[Attachment A Category], MATCH(contracts[[#This Row],[Attachment A Expenditure Subcategory]], Table2[Attachment A Subcategory],0)),"")</f>
        <v/>
      </c>
      <c r="X295" s="100" t="str">
        <f>IFERROR(INDEX(Table2[Treasury OIG Category], MATCH(contracts[[#This Row],[Attachment A Expenditure Subcategory]], Table2[Attachment A Subcategory],0)),"")</f>
        <v/>
      </c>
    </row>
    <row r="296" spans="2:24" x14ac:dyDescent="0.25">
      <c r="B296" s="21"/>
      <c r="C296" s="16"/>
      <c r="D296" s="16"/>
      <c r="E296" s="16"/>
      <c r="F296" s="16"/>
      <c r="G296" s="22"/>
      <c r="H296" s="30" t="s">
        <v>371</v>
      </c>
      <c r="I296" s="16"/>
      <c r="J296" s="66"/>
      <c r="K296" s="17"/>
      <c r="L296" s="49"/>
      <c r="M296" s="17"/>
      <c r="N296" s="17"/>
      <c r="O296" s="49"/>
      <c r="P296" s="49"/>
      <c r="Q296" s="70"/>
      <c r="R296" s="81">
        <f>contracts[[#This Row],[Total Contract Amount]]</f>
        <v>0</v>
      </c>
      <c r="S296" s="70"/>
      <c r="T296" s="81">
        <f>contracts[[#This Row],[Total Quarterly Obligation Amount]]</f>
        <v>0</v>
      </c>
      <c r="U296" s="151"/>
      <c r="V296" s="132">
        <f>contracts[[#This Row],[Total Quarterly Expenditure Amount]]</f>
        <v>0</v>
      </c>
      <c r="W296" s="99" t="str">
        <f>IFERROR(INDEX(Table2[Attachment A Category], MATCH(contracts[[#This Row],[Attachment A Expenditure Subcategory]], Table2[Attachment A Subcategory],0)),"")</f>
        <v/>
      </c>
      <c r="X296" s="100" t="str">
        <f>IFERROR(INDEX(Table2[Treasury OIG Category], MATCH(contracts[[#This Row],[Attachment A Expenditure Subcategory]], Table2[Attachment A Subcategory],0)),"")</f>
        <v/>
      </c>
    </row>
    <row r="297" spans="2:24" x14ac:dyDescent="0.25">
      <c r="B297" s="21"/>
      <c r="C297" s="16"/>
      <c r="D297" s="16"/>
      <c r="E297" s="16"/>
      <c r="F297" s="16"/>
      <c r="G297" s="22"/>
      <c r="H297" s="31" t="s">
        <v>372</v>
      </c>
      <c r="I297" s="16"/>
      <c r="J297" s="66"/>
      <c r="K297" s="17"/>
      <c r="L297" s="49"/>
      <c r="M297" s="17"/>
      <c r="N297" s="17"/>
      <c r="O297" s="49"/>
      <c r="P297" s="49"/>
      <c r="Q297" s="70"/>
      <c r="R297" s="81">
        <f>contracts[[#This Row],[Total Contract Amount]]</f>
        <v>0</v>
      </c>
      <c r="S297" s="70"/>
      <c r="T297" s="81">
        <f>contracts[[#This Row],[Total Quarterly Obligation Amount]]</f>
        <v>0</v>
      </c>
      <c r="U297" s="151"/>
      <c r="V297" s="132">
        <f>contracts[[#This Row],[Total Quarterly Expenditure Amount]]</f>
        <v>0</v>
      </c>
      <c r="W297" s="99" t="str">
        <f>IFERROR(INDEX(Table2[Attachment A Category], MATCH(contracts[[#This Row],[Attachment A Expenditure Subcategory]], Table2[Attachment A Subcategory],0)),"")</f>
        <v/>
      </c>
      <c r="X297" s="100" t="str">
        <f>IFERROR(INDEX(Table2[Treasury OIG Category], MATCH(contracts[[#This Row],[Attachment A Expenditure Subcategory]], Table2[Attachment A Subcategory],0)),"")</f>
        <v/>
      </c>
    </row>
    <row r="298" spans="2:24" x14ac:dyDescent="0.25">
      <c r="B298" s="21"/>
      <c r="C298" s="16"/>
      <c r="D298" s="16"/>
      <c r="E298" s="16"/>
      <c r="F298" s="16"/>
      <c r="G298" s="22"/>
      <c r="H298" s="31" t="s">
        <v>373</v>
      </c>
      <c r="I298" s="16"/>
      <c r="J298" s="66"/>
      <c r="K298" s="17"/>
      <c r="L298" s="49"/>
      <c r="M298" s="17"/>
      <c r="N298" s="17"/>
      <c r="O298" s="49"/>
      <c r="P298" s="49"/>
      <c r="Q298" s="70"/>
      <c r="R298" s="81">
        <f>contracts[[#This Row],[Total Contract Amount]]</f>
        <v>0</v>
      </c>
      <c r="S298" s="70"/>
      <c r="T298" s="81">
        <f>contracts[[#This Row],[Total Quarterly Obligation Amount]]</f>
        <v>0</v>
      </c>
      <c r="U298" s="151"/>
      <c r="V298" s="132">
        <f>contracts[[#This Row],[Total Quarterly Expenditure Amount]]</f>
        <v>0</v>
      </c>
      <c r="W298" s="99" t="str">
        <f>IFERROR(INDEX(Table2[Attachment A Category], MATCH(contracts[[#This Row],[Attachment A Expenditure Subcategory]], Table2[Attachment A Subcategory],0)),"")</f>
        <v/>
      </c>
      <c r="X298" s="100" t="str">
        <f>IFERROR(INDEX(Table2[Treasury OIG Category], MATCH(contracts[[#This Row],[Attachment A Expenditure Subcategory]], Table2[Attachment A Subcategory],0)),"")</f>
        <v/>
      </c>
    </row>
    <row r="299" spans="2:24" x14ac:dyDescent="0.25">
      <c r="B299" s="21"/>
      <c r="C299" s="16"/>
      <c r="D299" s="16"/>
      <c r="E299" s="16"/>
      <c r="F299" s="16"/>
      <c r="G299" s="22"/>
      <c r="H299" s="30" t="s">
        <v>374</v>
      </c>
      <c r="I299" s="16"/>
      <c r="J299" s="66"/>
      <c r="K299" s="17"/>
      <c r="L299" s="49"/>
      <c r="M299" s="17"/>
      <c r="N299" s="17"/>
      <c r="O299" s="49"/>
      <c r="P299" s="49"/>
      <c r="Q299" s="70"/>
      <c r="R299" s="81">
        <f>contracts[[#This Row],[Total Contract Amount]]</f>
        <v>0</v>
      </c>
      <c r="S299" s="70"/>
      <c r="T299" s="81">
        <f>contracts[[#This Row],[Total Quarterly Obligation Amount]]</f>
        <v>0</v>
      </c>
      <c r="U299" s="151"/>
      <c r="V299" s="132">
        <f>contracts[[#This Row],[Total Quarterly Expenditure Amount]]</f>
        <v>0</v>
      </c>
      <c r="W299" s="99" t="str">
        <f>IFERROR(INDEX(Table2[Attachment A Category], MATCH(contracts[[#This Row],[Attachment A Expenditure Subcategory]], Table2[Attachment A Subcategory],0)),"")</f>
        <v/>
      </c>
      <c r="X299" s="100" t="str">
        <f>IFERROR(INDEX(Table2[Treasury OIG Category], MATCH(contracts[[#This Row],[Attachment A Expenditure Subcategory]], Table2[Attachment A Subcategory],0)),"")</f>
        <v/>
      </c>
    </row>
    <row r="300" spans="2:24" x14ac:dyDescent="0.25">
      <c r="B300" s="21"/>
      <c r="C300" s="16"/>
      <c r="D300" s="16"/>
      <c r="E300" s="16"/>
      <c r="F300" s="16"/>
      <c r="G300" s="22"/>
      <c r="H300" s="31" t="s">
        <v>375</v>
      </c>
      <c r="I300" s="16"/>
      <c r="J300" s="66"/>
      <c r="K300" s="17"/>
      <c r="L300" s="49"/>
      <c r="M300" s="17"/>
      <c r="N300" s="17"/>
      <c r="O300" s="49"/>
      <c r="P300" s="49"/>
      <c r="Q300" s="70"/>
      <c r="R300" s="81">
        <f>contracts[[#This Row],[Total Contract Amount]]</f>
        <v>0</v>
      </c>
      <c r="S300" s="70"/>
      <c r="T300" s="81">
        <f>contracts[[#This Row],[Total Quarterly Obligation Amount]]</f>
        <v>0</v>
      </c>
      <c r="U300" s="151"/>
      <c r="V300" s="132">
        <f>contracts[[#This Row],[Total Quarterly Expenditure Amount]]</f>
        <v>0</v>
      </c>
      <c r="W300" s="99" t="str">
        <f>IFERROR(INDEX(Table2[Attachment A Category], MATCH(contracts[[#This Row],[Attachment A Expenditure Subcategory]], Table2[Attachment A Subcategory],0)),"")</f>
        <v/>
      </c>
      <c r="X300" s="100" t="str">
        <f>IFERROR(INDEX(Table2[Treasury OIG Category], MATCH(contracts[[#This Row],[Attachment A Expenditure Subcategory]], Table2[Attachment A Subcategory],0)),"")</f>
        <v/>
      </c>
    </row>
    <row r="301" spans="2:24" x14ac:dyDescent="0.25">
      <c r="B301" s="21"/>
      <c r="C301" s="16"/>
      <c r="D301" s="16"/>
      <c r="E301" s="16"/>
      <c r="F301" s="16"/>
      <c r="G301" s="22"/>
      <c r="H301" s="31" t="s">
        <v>376</v>
      </c>
      <c r="I301" s="16"/>
      <c r="J301" s="66"/>
      <c r="K301" s="17"/>
      <c r="L301" s="49"/>
      <c r="M301" s="17"/>
      <c r="N301" s="17"/>
      <c r="O301" s="49"/>
      <c r="P301" s="49"/>
      <c r="Q301" s="70"/>
      <c r="R301" s="81">
        <f>contracts[[#This Row],[Total Contract Amount]]</f>
        <v>0</v>
      </c>
      <c r="S301" s="70"/>
      <c r="T301" s="81">
        <f>contracts[[#This Row],[Total Quarterly Obligation Amount]]</f>
        <v>0</v>
      </c>
      <c r="U301" s="151"/>
      <c r="V301" s="132">
        <f>contracts[[#This Row],[Total Quarterly Expenditure Amount]]</f>
        <v>0</v>
      </c>
      <c r="W301" s="99" t="str">
        <f>IFERROR(INDEX(Table2[Attachment A Category], MATCH(contracts[[#This Row],[Attachment A Expenditure Subcategory]], Table2[Attachment A Subcategory],0)),"")</f>
        <v/>
      </c>
      <c r="X301" s="100" t="str">
        <f>IFERROR(INDEX(Table2[Treasury OIG Category], MATCH(contracts[[#This Row],[Attachment A Expenditure Subcategory]], Table2[Attachment A Subcategory],0)),"")</f>
        <v/>
      </c>
    </row>
    <row r="302" spans="2:24" x14ac:dyDescent="0.25">
      <c r="B302" s="21"/>
      <c r="C302" s="16"/>
      <c r="D302" s="16"/>
      <c r="E302" s="16"/>
      <c r="F302" s="16"/>
      <c r="G302" s="22"/>
      <c r="H302" s="31" t="s">
        <v>377</v>
      </c>
      <c r="I302" s="16"/>
      <c r="J302" s="66"/>
      <c r="K302" s="17"/>
      <c r="L302" s="49"/>
      <c r="M302" s="17"/>
      <c r="N302" s="17"/>
      <c r="O302" s="49"/>
      <c r="P302" s="49"/>
      <c r="Q302" s="70"/>
      <c r="R302" s="81">
        <f>contracts[[#This Row],[Total Contract Amount]]</f>
        <v>0</v>
      </c>
      <c r="S302" s="70"/>
      <c r="T302" s="81">
        <f>contracts[[#This Row],[Total Quarterly Obligation Amount]]</f>
        <v>0</v>
      </c>
      <c r="U302" s="151"/>
      <c r="V302" s="132">
        <f>contracts[[#This Row],[Total Quarterly Expenditure Amount]]</f>
        <v>0</v>
      </c>
      <c r="W302" s="99" t="str">
        <f>IFERROR(INDEX(Table2[Attachment A Category], MATCH(contracts[[#This Row],[Attachment A Expenditure Subcategory]], Table2[Attachment A Subcategory],0)),"")</f>
        <v/>
      </c>
      <c r="X302" s="100" t="str">
        <f>IFERROR(INDEX(Table2[Treasury OIG Category], MATCH(contracts[[#This Row],[Attachment A Expenditure Subcategory]], Table2[Attachment A Subcategory],0)),"")</f>
        <v/>
      </c>
    </row>
    <row r="303" spans="2:24" x14ac:dyDescent="0.25">
      <c r="B303" s="21"/>
      <c r="C303" s="16"/>
      <c r="D303" s="16"/>
      <c r="E303" s="16"/>
      <c r="F303" s="16"/>
      <c r="G303" s="22"/>
      <c r="H303" s="31" t="s">
        <v>378</v>
      </c>
      <c r="I303" s="16"/>
      <c r="J303" s="66"/>
      <c r="K303" s="17"/>
      <c r="L303" s="49"/>
      <c r="M303" s="17"/>
      <c r="N303" s="17"/>
      <c r="O303" s="49"/>
      <c r="P303" s="49"/>
      <c r="Q303" s="70"/>
      <c r="R303" s="81">
        <f>contracts[[#This Row],[Total Contract Amount]]</f>
        <v>0</v>
      </c>
      <c r="S303" s="70"/>
      <c r="T303" s="81">
        <f>contracts[[#This Row],[Total Quarterly Obligation Amount]]</f>
        <v>0</v>
      </c>
      <c r="U303" s="151"/>
      <c r="V303" s="132">
        <f>contracts[[#This Row],[Total Quarterly Expenditure Amount]]</f>
        <v>0</v>
      </c>
      <c r="W303" s="99" t="str">
        <f>IFERROR(INDEX(Table2[Attachment A Category], MATCH(contracts[[#This Row],[Attachment A Expenditure Subcategory]], Table2[Attachment A Subcategory],0)),"")</f>
        <v/>
      </c>
      <c r="X303" s="100" t="str">
        <f>IFERROR(INDEX(Table2[Treasury OIG Category], MATCH(contracts[[#This Row],[Attachment A Expenditure Subcategory]], Table2[Attachment A Subcategory],0)),"")</f>
        <v/>
      </c>
    </row>
    <row r="304" spans="2:24" x14ac:dyDescent="0.25">
      <c r="B304" s="21"/>
      <c r="C304" s="16"/>
      <c r="D304" s="16"/>
      <c r="E304" s="16"/>
      <c r="F304" s="16"/>
      <c r="G304" s="22"/>
      <c r="H304" s="30" t="s">
        <v>379</v>
      </c>
      <c r="I304" s="16"/>
      <c r="J304" s="66"/>
      <c r="K304" s="17"/>
      <c r="L304" s="49"/>
      <c r="M304" s="17"/>
      <c r="N304" s="17"/>
      <c r="O304" s="49"/>
      <c r="P304" s="49"/>
      <c r="Q304" s="70"/>
      <c r="R304" s="81">
        <f>contracts[[#This Row],[Total Contract Amount]]</f>
        <v>0</v>
      </c>
      <c r="S304" s="70"/>
      <c r="T304" s="81">
        <f>contracts[[#This Row],[Total Quarterly Obligation Amount]]</f>
        <v>0</v>
      </c>
      <c r="U304" s="151"/>
      <c r="V304" s="132">
        <f>contracts[[#This Row],[Total Quarterly Expenditure Amount]]</f>
        <v>0</v>
      </c>
      <c r="W304" s="99" t="str">
        <f>IFERROR(INDEX(Table2[Attachment A Category], MATCH(contracts[[#This Row],[Attachment A Expenditure Subcategory]], Table2[Attachment A Subcategory],0)),"")</f>
        <v/>
      </c>
      <c r="X304" s="100" t="str">
        <f>IFERROR(INDEX(Table2[Treasury OIG Category], MATCH(contracts[[#This Row],[Attachment A Expenditure Subcategory]], Table2[Attachment A Subcategory],0)),"")</f>
        <v/>
      </c>
    </row>
    <row r="305" spans="2:24" x14ac:dyDescent="0.25">
      <c r="B305" s="21"/>
      <c r="C305" s="16"/>
      <c r="D305" s="16"/>
      <c r="E305" s="16"/>
      <c r="F305" s="16"/>
      <c r="G305" s="22"/>
      <c r="H305" s="31" t="s">
        <v>380</v>
      </c>
      <c r="I305" s="16"/>
      <c r="J305" s="66"/>
      <c r="K305" s="17"/>
      <c r="L305" s="49"/>
      <c r="M305" s="17"/>
      <c r="N305" s="17"/>
      <c r="O305" s="49"/>
      <c r="P305" s="49"/>
      <c r="Q305" s="70"/>
      <c r="R305" s="81">
        <f>contracts[[#This Row],[Total Contract Amount]]</f>
        <v>0</v>
      </c>
      <c r="S305" s="70"/>
      <c r="T305" s="81">
        <f>contracts[[#This Row],[Total Quarterly Obligation Amount]]</f>
        <v>0</v>
      </c>
      <c r="U305" s="151"/>
      <c r="V305" s="132">
        <f>contracts[[#This Row],[Total Quarterly Expenditure Amount]]</f>
        <v>0</v>
      </c>
      <c r="W305" s="99" t="str">
        <f>IFERROR(INDEX(Table2[Attachment A Category], MATCH(contracts[[#This Row],[Attachment A Expenditure Subcategory]], Table2[Attachment A Subcategory],0)),"")</f>
        <v/>
      </c>
      <c r="X305" s="100" t="str">
        <f>IFERROR(INDEX(Table2[Treasury OIG Category], MATCH(contracts[[#This Row],[Attachment A Expenditure Subcategory]], Table2[Attachment A Subcategory],0)),"")</f>
        <v/>
      </c>
    </row>
    <row r="306" spans="2:24" x14ac:dyDescent="0.25">
      <c r="B306" s="21"/>
      <c r="C306" s="16"/>
      <c r="D306" s="16"/>
      <c r="E306" s="16"/>
      <c r="F306" s="16"/>
      <c r="G306" s="22"/>
      <c r="H306" s="31" t="s">
        <v>381</v>
      </c>
      <c r="I306" s="16"/>
      <c r="J306" s="66"/>
      <c r="K306" s="17"/>
      <c r="L306" s="49"/>
      <c r="M306" s="17"/>
      <c r="N306" s="17"/>
      <c r="O306" s="49"/>
      <c r="P306" s="49"/>
      <c r="Q306" s="70"/>
      <c r="R306" s="81">
        <f>contracts[[#This Row],[Total Contract Amount]]</f>
        <v>0</v>
      </c>
      <c r="S306" s="70"/>
      <c r="T306" s="81">
        <f>contracts[[#This Row],[Total Quarterly Obligation Amount]]</f>
        <v>0</v>
      </c>
      <c r="U306" s="151"/>
      <c r="V306" s="132">
        <f>contracts[[#This Row],[Total Quarterly Expenditure Amount]]</f>
        <v>0</v>
      </c>
      <c r="W306" s="99" t="str">
        <f>IFERROR(INDEX(Table2[Attachment A Category], MATCH(contracts[[#This Row],[Attachment A Expenditure Subcategory]], Table2[Attachment A Subcategory],0)),"")</f>
        <v/>
      </c>
      <c r="X306" s="100" t="str">
        <f>IFERROR(INDEX(Table2[Treasury OIG Category], MATCH(contracts[[#This Row],[Attachment A Expenditure Subcategory]], Table2[Attachment A Subcategory],0)),"")</f>
        <v/>
      </c>
    </row>
    <row r="307" spans="2:24" x14ac:dyDescent="0.25">
      <c r="B307" s="21"/>
      <c r="C307" s="16"/>
      <c r="D307" s="16"/>
      <c r="E307" s="16"/>
      <c r="F307" s="16"/>
      <c r="G307" s="22"/>
      <c r="H307" s="30" t="s">
        <v>382</v>
      </c>
      <c r="I307" s="16"/>
      <c r="J307" s="66"/>
      <c r="K307" s="17"/>
      <c r="L307" s="49"/>
      <c r="M307" s="17"/>
      <c r="N307" s="17"/>
      <c r="O307" s="49"/>
      <c r="P307" s="49"/>
      <c r="Q307" s="70"/>
      <c r="R307" s="81">
        <f>contracts[[#This Row],[Total Contract Amount]]</f>
        <v>0</v>
      </c>
      <c r="S307" s="70"/>
      <c r="T307" s="81">
        <f>contracts[[#This Row],[Total Quarterly Obligation Amount]]</f>
        <v>0</v>
      </c>
      <c r="U307" s="151"/>
      <c r="V307" s="132">
        <f>contracts[[#This Row],[Total Quarterly Expenditure Amount]]</f>
        <v>0</v>
      </c>
      <c r="W307" s="99" t="str">
        <f>IFERROR(INDEX(Table2[Attachment A Category], MATCH(contracts[[#This Row],[Attachment A Expenditure Subcategory]], Table2[Attachment A Subcategory],0)),"")</f>
        <v/>
      </c>
      <c r="X307" s="100" t="str">
        <f>IFERROR(INDEX(Table2[Treasury OIG Category], MATCH(contracts[[#This Row],[Attachment A Expenditure Subcategory]], Table2[Attachment A Subcategory],0)),"")</f>
        <v/>
      </c>
    </row>
    <row r="308" spans="2:24" x14ac:dyDescent="0.25">
      <c r="B308" s="21"/>
      <c r="C308" s="16"/>
      <c r="D308" s="16"/>
      <c r="E308" s="16"/>
      <c r="F308" s="16"/>
      <c r="G308" s="22"/>
      <c r="H308" s="31" t="s">
        <v>383</v>
      </c>
      <c r="I308" s="16"/>
      <c r="J308" s="66"/>
      <c r="K308" s="17"/>
      <c r="L308" s="49"/>
      <c r="M308" s="17"/>
      <c r="N308" s="17"/>
      <c r="O308" s="49"/>
      <c r="P308" s="49"/>
      <c r="Q308" s="70"/>
      <c r="R308" s="81">
        <f>contracts[[#This Row],[Total Contract Amount]]</f>
        <v>0</v>
      </c>
      <c r="S308" s="70"/>
      <c r="T308" s="81">
        <f>contracts[[#This Row],[Total Quarterly Obligation Amount]]</f>
        <v>0</v>
      </c>
      <c r="U308" s="151"/>
      <c r="V308" s="132">
        <f>contracts[[#This Row],[Total Quarterly Expenditure Amount]]</f>
        <v>0</v>
      </c>
      <c r="W308" s="99" t="str">
        <f>IFERROR(INDEX(Table2[Attachment A Category], MATCH(contracts[[#This Row],[Attachment A Expenditure Subcategory]], Table2[Attachment A Subcategory],0)),"")</f>
        <v/>
      </c>
      <c r="X308" s="100" t="str">
        <f>IFERROR(INDEX(Table2[Treasury OIG Category], MATCH(contracts[[#This Row],[Attachment A Expenditure Subcategory]], Table2[Attachment A Subcategory],0)),"")</f>
        <v/>
      </c>
    </row>
    <row r="309" spans="2:24" x14ac:dyDescent="0.25">
      <c r="B309" s="21"/>
      <c r="C309" s="16"/>
      <c r="D309" s="16"/>
      <c r="E309" s="16"/>
      <c r="F309" s="16"/>
      <c r="G309" s="22"/>
      <c r="H309" s="31" t="s">
        <v>384</v>
      </c>
      <c r="I309" s="16"/>
      <c r="J309" s="66"/>
      <c r="K309" s="17"/>
      <c r="L309" s="49"/>
      <c r="M309" s="17"/>
      <c r="N309" s="17"/>
      <c r="O309" s="49"/>
      <c r="P309" s="49"/>
      <c r="Q309" s="70"/>
      <c r="R309" s="81">
        <f>contracts[[#This Row],[Total Contract Amount]]</f>
        <v>0</v>
      </c>
      <c r="S309" s="70"/>
      <c r="T309" s="81">
        <f>contracts[[#This Row],[Total Quarterly Obligation Amount]]</f>
        <v>0</v>
      </c>
      <c r="U309" s="151"/>
      <c r="V309" s="132">
        <f>contracts[[#This Row],[Total Quarterly Expenditure Amount]]</f>
        <v>0</v>
      </c>
      <c r="W309" s="99" t="str">
        <f>IFERROR(INDEX(Table2[Attachment A Category], MATCH(contracts[[#This Row],[Attachment A Expenditure Subcategory]], Table2[Attachment A Subcategory],0)),"")</f>
        <v/>
      </c>
      <c r="X309" s="100" t="str">
        <f>IFERROR(INDEX(Table2[Treasury OIG Category], MATCH(contracts[[#This Row],[Attachment A Expenditure Subcategory]], Table2[Attachment A Subcategory],0)),"")</f>
        <v/>
      </c>
    </row>
    <row r="310" spans="2:24" x14ac:dyDescent="0.25">
      <c r="B310" s="21"/>
      <c r="C310" s="16"/>
      <c r="D310" s="16"/>
      <c r="E310" s="16"/>
      <c r="F310" s="16"/>
      <c r="G310" s="22"/>
      <c r="H310" s="31" t="s">
        <v>385</v>
      </c>
      <c r="I310" s="16"/>
      <c r="J310" s="66"/>
      <c r="K310" s="17"/>
      <c r="L310" s="49"/>
      <c r="M310" s="17"/>
      <c r="N310" s="17"/>
      <c r="O310" s="49"/>
      <c r="P310" s="49"/>
      <c r="Q310" s="70"/>
      <c r="R310" s="81">
        <f>contracts[[#This Row],[Total Contract Amount]]</f>
        <v>0</v>
      </c>
      <c r="S310" s="70"/>
      <c r="T310" s="81">
        <f>contracts[[#This Row],[Total Quarterly Obligation Amount]]</f>
        <v>0</v>
      </c>
      <c r="U310" s="151"/>
      <c r="V310" s="132">
        <f>contracts[[#This Row],[Total Quarterly Expenditure Amount]]</f>
        <v>0</v>
      </c>
      <c r="W310" s="99" t="str">
        <f>IFERROR(INDEX(Table2[Attachment A Category], MATCH(contracts[[#This Row],[Attachment A Expenditure Subcategory]], Table2[Attachment A Subcategory],0)),"")</f>
        <v/>
      </c>
      <c r="X310" s="100" t="str">
        <f>IFERROR(INDEX(Table2[Treasury OIG Category], MATCH(contracts[[#This Row],[Attachment A Expenditure Subcategory]], Table2[Attachment A Subcategory],0)),"")</f>
        <v/>
      </c>
    </row>
    <row r="311" spans="2:24" x14ac:dyDescent="0.25">
      <c r="B311" s="21"/>
      <c r="C311" s="16"/>
      <c r="D311" s="16"/>
      <c r="E311" s="16"/>
      <c r="F311" s="16"/>
      <c r="G311" s="22"/>
      <c r="H311" s="31" t="s">
        <v>386</v>
      </c>
      <c r="I311" s="16"/>
      <c r="J311" s="66"/>
      <c r="K311" s="17"/>
      <c r="L311" s="49"/>
      <c r="M311" s="17"/>
      <c r="N311" s="17"/>
      <c r="O311" s="49"/>
      <c r="P311" s="49"/>
      <c r="Q311" s="70"/>
      <c r="R311" s="81">
        <f>contracts[[#This Row],[Total Contract Amount]]</f>
        <v>0</v>
      </c>
      <c r="S311" s="70"/>
      <c r="T311" s="81">
        <f>contracts[[#This Row],[Total Quarterly Obligation Amount]]</f>
        <v>0</v>
      </c>
      <c r="U311" s="151"/>
      <c r="V311" s="132">
        <f>contracts[[#This Row],[Total Quarterly Expenditure Amount]]</f>
        <v>0</v>
      </c>
      <c r="W311" s="99" t="str">
        <f>IFERROR(INDEX(Table2[Attachment A Category], MATCH(contracts[[#This Row],[Attachment A Expenditure Subcategory]], Table2[Attachment A Subcategory],0)),"")</f>
        <v/>
      </c>
      <c r="X311" s="100" t="str">
        <f>IFERROR(INDEX(Table2[Treasury OIG Category], MATCH(contracts[[#This Row],[Attachment A Expenditure Subcategory]], Table2[Attachment A Subcategory],0)),"")</f>
        <v/>
      </c>
    </row>
    <row r="312" spans="2:24" x14ac:dyDescent="0.25">
      <c r="B312" s="21"/>
      <c r="C312" s="16"/>
      <c r="D312" s="16"/>
      <c r="E312" s="16"/>
      <c r="F312" s="16"/>
      <c r="G312" s="22"/>
      <c r="H312" s="30" t="s">
        <v>387</v>
      </c>
      <c r="I312" s="16"/>
      <c r="J312" s="66"/>
      <c r="K312" s="17"/>
      <c r="L312" s="49"/>
      <c r="M312" s="17"/>
      <c r="N312" s="17"/>
      <c r="O312" s="49"/>
      <c r="P312" s="49"/>
      <c r="Q312" s="70"/>
      <c r="R312" s="81">
        <f>contracts[[#This Row],[Total Contract Amount]]</f>
        <v>0</v>
      </c>
      <c r="S312" s="70"/>
      <c r="T312" s="81">
        <f>contracts[[#This Row],[Total Quarterly Obligation Amount]]</f>
        <v>0</v>
      </c>
      <c r="U312" s="151"/>
      <c r="V312" s="132">
        <f>contracts[[#This Row],[Total Quarterly Expenditure Amount]]</f>
        <v>0</v>
      </c>
      <c r="W312" s="99" t="str">
        <f>IFERROR(INDEX(Table2[Attachment A Category], MATCH(contracts[[#This Row],[Attachment A Expenditure Subcategory]], Table2[Attachment A Subcategory],0)),"")</f>
        <v/>
      </c>
      <c r="X312" s="100" t="str">
        <f>IFERROR(INDEX(Table2[Treasury OIG Category], MATCH(contracts[[#This Row],[Attachment A Expenditure Subcategory]], Table2[Attachment A Subcategory],0)),"")</f>
        <v/>
      </c>
    </row>
    <row r="313" spans="2:24" x14ac:dyDescent="0.25">
      <c r="B313" s="21"/>
      <c r="C313" s="16"/>
      <c r="D313" s="16"/>
      <c r="E313" s="16"/>
      <c r="F313" s="16"/>
      <c r="G313" s="22"/>
      <c r="H313" s="31" t="s">
        <v>388</v>
      </c>
      <c r="I313" s="16"/>
      <c r="J313" s="66"/>
      <c r="K313" s="17"/>
      <c r="L313" s="49"/>
      <c r="M313" s="17"/>
      <c r="N313" s="17"/>
      <c r="O313" s="49"/>
      <c r="P313" s="49"/>
      <c r="Q313" s="70"/>
      <c r="R313" s="81">
        <f>contracts[[#This Row],[Total Contract Amount]]</f>
        <v>0</v>
      </c>
      <c r="S313" s="70"/>
      <c r="T313" s="81">
        <f>contracts[[#This Row],[Total Quarterly Obligation Amount]]</f>
        <v>0</v>
      </c>
      <c r="U313" s="151"/>
      <c r="V313" s="132">
        <f>contracts[[#This Row],[Total Quarterly Expenditure Amount]]</f>
        <v>0</v>
      </c>
      <c r="W313" s="99" t="str">
        <f>IFERROR(INDEX(Table2[Attachment A Category], MATCH(contracts[[#This Row],[Attachment A Expenditure Subcategory]], Table2[Attachment A Subcategory],0)),"")</f>
        <v/>
      </c>
      <c r="X313" s="100" t="str">
        <f>IFERROR(INDEX(Table2[Treasury OIG Category], MATCH(contracts[[#This Row],[Attachment A Expenditure Subcategory]], Table2[Attachment A Subcategory],0)),"")</f>
        <v/>
      </c>
    </row>
    <row r="314" spans="2:24" x14ac:dyDescent="0.25">
      <c r="B314" s="21"/>
      <c r="C314" s="16"/>
      <c r="D314" s="16"/>
      <c r="E314" s="16"/>
      <c r="F314" s="16"/>
      <c r="G314" s="22"/>
      <c r="H314" s="31" t="s">
        <v>389</v>
      </c>
      <c r="I314" s="16"/>
      <c r="J314" s="66"/>
      <c r="K314" s="17"/>
      <c r="L314" s="49"/>
      <c r="M314" s="17"/>
      <c r="N314" s="17"/>
      <c r="O314" s="49"/>
      <c r="P314" s="49"/>
      <c r="Q314" s="70"/>
      <c r="R314" s="81">
        <f>contracts[[#This Row],[Total Contract Amount]]</f>
        <v>0</v>
      </c>
      <c r="S314" s="70"/>
      <c r="T314" s="81">
        <f>contracts[[#This Row],[Total Quarterly Obligation Amount]]</f>
        <v>0</v>
      </c>
      <c r="U314" s="151"/>
      <c r="V314" s="132">
        <f>contracts[[#This Row],[Total Quarterly Expenditure Amount]]</f>
        <v>0</v>
      </c>
      <c r="W314" s="99" t="str">
        <f>IFERROR(INDEX(Table2[Attachment A Category], MATCH(contracts[[#This Row],[Attachment A Expenditure Subcategory]], Table2[Attachment A Subcategory],0)),"")</f>
        <v/>
      </c>
      <c r="X314" s="100" t="str">
        <f>IFERROR(INDEX(Table2[Treasury OIG Category], MATCH(contracts[[#This Row],[Attachment A Expenditure Subcategory]], Table2[Attachment A Subcategory],0)),"")</f>
        <v/>
      </c>
    </row>
    <row r="315" spans="2:24" x14ac:dyDescent="0.25">
      <c r="B315" s="21"/>
      <c r="C315" s="16"/>
      <c r="D315" s="16"/>
      <c r="E315" s="16"/>
      <c r="F315" s="16"/>
      <c r="G315" s="22"/>
      <c r="H315" s="30" t="s">
        <v>390</v>
      </c>
      <c r="I315" s="16"/>
      <c r="J315" s="66"/>
      <c r="K315" s="17"/>
      <c r="L315" s="49"/>
      <c r="M315" s="17"/>
      <c r="N315" s="17"/>
      <c r="O315" s="49"/>
      <c r="P315" s="49"/>
      <c r="Q315" s="70"/>
      <c r="R315" s="81">
        <f>contracts[[#This Row],[Total Contract Amount]]</f>
        <v>0</v>
      </c>
      <c r="S315" s="70"/>
      <c r="T315" s="81">
        <f>contracts[[#This Row],[Total Quarterly Obligation Amount]]</f>
        <v>0</v>
      </c>
      <c r="U315" s="151"/>
      <c r="V315" s="132">
        <f>contracts[[#This Row],[Total Quarterly Expenditure Amount]]</f>
        <v>0</v>
      </c>
      <c r="W315" s="99" t="str">
        <f>IFERROR(INDEX(Table2[Attachment A Category], MATCH(contracts[[#This Row],[Attachment A Expenditure Subcategory]], Table2[Attachment A Subcategory],0)),"")</f>
        <v/>
      </c>
      <c r="X315" s="100" t="str">
        <f>IFERROR(INDEX(Table2[Treasury OIG Category], MATCH(contracts[[#This Row],[Attachment A Expenditure Subcategory]], Table2[Attachment A Subcategory],0)),"")</f>
        <v/>
      </c>
    </row>
    <row r="316" spans="2:24" x14ac:dyDescent="0.25">
      <c r="B316" s="21"/>
      <c r="C316" s="16"/>
      <c r="D316" s="16"/>
      <c r="E316" s="16"/>
      <c r="F316" s="16"/>
      <c r="G316" s="22"/>
      <c r="H316" s="31" t="s">
        <v>391</v>
      </c>
      <c r="I316" s="16"/>
      <c r="J316" s="66"/>
      <c r="K316" s="17"/>
      <c r="L316" s="49"/>
      <c r="M316" s="17"/>
      <c r="N316" s="17"/>
      <c r="O316" s="49"/>
      <c r="P316" s="49"/>
      <c r="Q316" s="70"/>
      <c r="R316" s="81">
        <f>contracts[[#This Row],[Total Contract Amount]]</f>
        <v>0</v>
      </c>
      <c r="S316" s="70"/>
      <c r="T316" s="81">
        <f>contracts[[#This Row],[Total Quarterly Obligation Amount]]</f>
        <v>0</v>
      </c>
      <c r="U316" s="151"/>
      <c r="V316" s="132">
        <f>contracts[[#This Row],[Total Quarterly Expenditure Amount]]</f>
        <v>0</v>
      </c>
      <c r="W316" s="99" t="str">
        <f>IFERROR(INDEX(Table2[Attachment A Category], MATCH(contracts[[#This Row],[Attachment A Expenditure Subcategory]], Table2[Attachment A Subcategory],0)),"")</f>
        <v/>
      </c>
      <c r="X316" s="100" t="str">
        <f>IFERROR(INDEX(Table2[Treasury OIG Category], MATCH(contracts[[#This Row],[Attachment A Expenditure Subcategory]], Table2[Attachment A Subcategory],0)),"")</f>
        <v/>
      </c>
    </row>
    <row r="317" spans="2:24" x14ac:dyDescent="0.25">
      <c r="B317" s="21"/>
      <c r="C317" s="16"/>
      <c r="D317" s="16"/>
      <c r="E317" s="16"/>
      <c r="F317" s="16"/>
      <c r="G317" s="22"/>
      <c r="H317" s="31" t="s">
        <v>392</v>
      </c>
      <c r="I317" s="16"/>
      <c r="J317" s="66"/>
      <c r="K317" s="17"/>
      <c r="L317" s="49"/>
      <c r="M317" s="17"/>
      <c r="N317" s="17"/>
      <c r="O317" s="49"/>
      <c r="P317" s="49"/>
      <c r="Q317" s="70"/>
      <c r="R317" s="81">
        <f>contracts[[#This Row],[Total Contract Amount]]</f>
        <v>0</v>
      </c>
      <c r="S317" s="70"/>
      <c r="T317" s="81">
        <f>contracts[[#This Row],[Total Quarterly Obligation Amount]]</f>
        <v>0</v>
      </c>
      <c r="U317" s="151"/>
      <c r="V317" s="132">
        <f>contracts[[#This Row],[Total Quarterly Expenditure Amount]]</f>
        <v>0</v>
      </c>
      <c r="W317" s="99" t="str">
        <f>IFERROR(INDEX(Table2[Attachment A Category], MATCH(contracts[[#This Row],[Attachment A Expenditure Subcategory]], Table2[Attachment A Subcategory],0)),"")</f>
        <v/>
      </c>
      <c r="X317" s="100" t="str">
        <f>IFERROR(INDEX(Table2[Treasury OIG Category], MATCH(contracts[[#This Row],[Attachment A Expenditure Subcategory]], Table2[Attachment A Subcategory],0)),"")</f>
        <v/>
      </c>
    </row>
    <row r="318" spans="2:24" x14ac:dyDescent="0.25">
      <c r="B318" s="21"/>
      <c r="C318" s="16"/>
      <c r="D318" s="16"/>
      <c r="E318" s="16"/>
      <c r="F318" s="16"/>
      <c r="G318" s="22"/>
      <c r="H318" s="31" t="s">
        <v>393</v>
      </c>
      <c r="I318" s="16"/>
      <c r="J318" s="66"/>
      <c r="K318" s="17"/>
      <c r="L318" s="49"/>
      <c r="M318" s="17"/>
      <c r="N318" s="17"/>
      <c r="O318" s="49"/>
      <c r="P318" s="49"/>
      <c r="Q318" s="70"/>
      <c r="R318" s="81">
        <f>contracts[[#This Row],[Total Contract Amount]]</f>
        <v>0</v>
      </c>
      <c r="S318" s="70"/>
      <c r="T318" s="81">
        <f>contracts[[#This Row],[Total Quarterly Obligation Amount]]</f>
        <v>0</v>
      </c>
      <c r="U318" s="151"/>
      <c r="V318" s="132">
        <f>contracts[[#This Row],[Total Quarterly Expenditure Amount]]</f>
        <v>0</v>
      </c>
      <c r="W318" s="99" t="str">
        <f>IFERROR(INDEX(Table2[Attachment A Category], MATCH(contracts[[#This Row],[Attachment A Expenditure Subcategory]], Table2[Attachment A Subcategory],0)),"")</f>
        <v/>
      </c>
      <c r="X318" s="100" t="str">
        <f>IFERROR(INDEX(Table2[Treasury OIG Category], MATCH(contracts[[#This Row],[Attachment A Expenditure Subcategory]], Table2[Attachment A Subcategory],0)),"")</f>
        <v/>
      </c>
    </row>
    <row r="319" spans="2:24" x14ac:dyDescent="0.25">
      <c r="B319" s="21"/>
      <c r="C319" s="16"/>
      <c r="D319" s="16"/>
      <c r="E319" s="16"/>
      <c r="F319" s="16"/>
      <c r="G319" s="22"/>
      <c r="H319" s="31" t="s">
        <v>394</v>
      </c>
      <c r="I319" s="16"/>
      <c r="J319" s="66"/>
      <c r="K319" s="17"/>
      <c r="L319" s="49"/>
      <c r="M319" s="17"/>
      <c r="N319" s="17"/>
      <c r="O319" s="49"/>
      <c r="P319" s="49"/>
      <c r="Q319" s="70"/>
      <c r="R319" s="81">
        <f>contracts[[#This Row],[Total Contract Amount]]</f>
        <v>0</v>
      </c>
      <c r="S319" s="70"/>
      <c r="T319" s="81">
        <f>contracts[[#This Row],[Total Quarterly Obligation Amount]]</f>
        <v>0</v>
      </c>
      <c r="U319" s="151"/>
      <c r="V319" s="132">
        <f>contracts[[#This Row],[Total Quarterly Expenditure Amount]]</f>
        <v>0</v>
      </c>
      <c r="W319" s="99" t="str">
        <f>IFERROR(INDEX(Table2[Attachment A Category], MATCH(contracts[[#This Row],[Attachment A Expenditure Subcategory]], Table2[Attachment A Subcategory],0)),"")</f>
        <v/>
      </c>
      <c r="X319" s="100" t="str">
        <f>IFERROR(INDEX(Table2[Treasury OIG Category], MATCH(contracts[[#This Row],[Attachment A Expenditure Subcategory]], Table2[Attachment A Subcategory],0)),"")</f>
        <v/>
      </c>
    </row>
    <row r="320" spans="2:24" x14ac:dyDescent="0.25">
      <c r="B320" s="21"/>
      <c r="C320" s="16"/>
      <c r="D320" s="16"/>
      <c r="E320" s="16"/>
      <c r="F320" s="16"/>
      <c r="G320" s="22"/>
      <c r="H320" s="30" t="s">
        <v>395</v>
      </c>
      <c r="I320" s="16"/>
      <c r="J320" s="66"/>
      <c r="K320" s="17"/>
      <c r="L320" s="49"/>
      <c r="M320" s="17"/>
      <c r="N320" s="17"/>
      <c r="O320" s="49"/>
      <c r="P320" s="49"/>
      <c r="Q320" s="70"/>
      <c r="R320" s="81">
        <f>contracts[[#This Row],[Total Contract Amount]]</f>
        <v>0</v>
      </c>
      <c r="S320" s="70"/>
      <c r="T320" s="81">
        <f>contracts[[#This Row],[Total Quarterly Obligation Amount]]</f>
        <v>0</v>
      </c>
      <c r="U320" s="151"/>
      <c r="V320" s="132">
        <f>contracts[[#This Row],[Total Quarterly Expenditure Amount]]</f>
        <v>0</v>
      </c>
      <c r="W320" s="99" t="str">
        <f>IFERROR(INDEX(Table2[Attachment A Category], MATCH(contracts[[#This Row],[Attachment A Expenditure Subcategory]], Table2[Attachment A Subcategory],0)),"")</f>
        <v/>
      </c>
      <c r="X320" s="100" t="str">
        <f>IFERROR(INDEX(Table2[Treasury OIG Category], MATCH(contracts[[#This Row],[Attachment A Expenditure Subcategory]], Table2[Attachment A Subcategory],0)),"")</f>
        <v/>
      </c>
    </row>
    <row r="321" spans="2:24" x14ac:dyDescent="0.25">
      <c r="B321" s="21"/>
      <c r="C321" s="16"/>
      <c r="D321" s="16"/>
      <c r="E321" s="16"/>
      <c r="F321" s="16"/>
      <c r="G321" s="22"/>
      <c r="H321" s="31" t="s">
        <v>396</v>
      </c>
      <c r="I321" s="16"/>
      <c r="J321" s="66"/>
      <c r="K321" s="17"/>
      <c r="L321" s="49"/>
      <c r="M321" s="17"/>
      <c r="N321" s="17"/>
      <c r="O321" s="49"/>
      <c r="P321" s="49"/>
      <c r="Q321" s="70"/>
      <c r="R321" s="81">
        <f>contracts[[#This Row],[Total Contract Amount]]</f>
        <v>0</v>
      </c>
      <c r="S321" s="70"/>
      <c r="T321" s="81">
        <f>contracts[[#This Row],[Total Quarterly Obligation Amount]]</f>
        <v>0</v>
      </c>
      <c r="U321" s="151"/>
      <c r="V321" s="132">
        <f>contracts[[#This Row],[Total Quarterly Expenditure Amount]]</f>
        <v>0</v>
      </c>
      <c r="W321" s="99" t="str">
        <f>IFERROR(INDEX(Table2[Attachment A Category], MATCH(contracts[[#This Row],[Attachment A Expenditure Subcategory]], Table2[Attachment A Subcategory],0)),"")</f>
        <v/>
      </c>
      <c r="X321" s="100" t="str">
        <f>IFERROR(INDEX(Table2[Treasury OIG Category], MATCH(contracts[[#This Row],[Attachment A Expenditure Subcategory]], Table2[Attachment A Subcategory],0)),"")</f>
        <v/>
      </c>
    </row>
    <row r="322" spans="2:24" x14ac:dyDescent="0.25">
      <c r="B322" s="21"/>
      <c r="C322" s="16"/>
      <c r="D322" s="16"/>
      <c r="E322" s="16"/>
      <c r="F322" s="16"/>
      <c r="G322" s="22"/>
      <c r="H322" s="31" t="s">
        <v>397</v>
      </c>
      <c r="I322" s="16"/>
      <c r="J322" s="66"/>
      <c r="K322" s="17"/>
      <c r="L322" s="49"/>
      <c r="M322" s="17"/>
      <c r="N322" s="17"/>
      <c r="O322" s="49"/>
      <c r="P322" s="49"/>
      <c r="Q322" s="70"/>
      <c r="R322" s="81">
        <f>contracts[[#This Row],[Total Contract Amount]]</f>
        <v>0</v>
      </c>
      <c r="S322" s="70"/>
      <c r="T322" s="81">
        <f>contracts[[#This Row],[Total Quarterly Obligation Amount]]</f>
        <v>0</v>
      </c>
      <c r="U322" s="151"/>
      <c r="V322" s="132">
        <f>contracts[[#This Row],[Total Quarterly Expenditure Amount]]</f>
        <v>0</v>
      </c>
      <c r="W322" s="99" t="str">
        <f>IFERROR(INDEX(Table2[Attachment A Category], MATCH(contracts[[#This Row],[Attachment A Expenditure Subcategory]], Table2[Attachment A Subcategory],0)),"")</f>
        <v/>
      </c>
      <c r="X322" s="100" t="str">
        <f>IFERROR(INDEX(Table2[Treasury OIG Category], MATCH(contracts[[#This Row],[Attachment A Expenditure Subcategory]], Table2[Attachment A Subcategory],0)),"")</f>
        <v/>
      </c>
    </row>
    <row r="323" spans="2:24" x14ac:dyDescent="0.25">
      <c r="B323" s="21"/>
      <c r="C323" s="16"/>
      <c r="D323" s="16"/>
      <c r="E323" s="16"/>
      <c r="F323" s="16"/>
      <c r="G323" s="22"/>
      <c r="H323" s="30" t="s">
        <v>398</v>
      </c>
      <c r="I323" s="16"/>
      <c r="J323" s="66"/>
      <c r="K323" s="17"/>
      <c r="L323" s="49"/>
      <c r="M323" s="17"/>
      <c r="N323" s="17"/>
      <c r="O323" s="49"/>
      <c r="P323" s="49"/>
      <c r="Q323" s="70"/>
      <c r="R323" s="81">
        <f>contracts[[#This Row],[Total Contract Amount]]</f>
        <v>0</v>
      </c>
      <c r="S323" s="70"/>
      <c r="T323" s="81">
        <f>contracts[[#This Row],[Total Quarterly Obligation Amount]]</f>
        <v>0</v>
      </c>
      <c r="U323" s="151"/>
      <c r="V323" s="132">
        <f>contracts[[#This Row],[Total Quarterly Expenditure Amount]]</f>
        <v>0</v>
      </c>
      <c r="W323" s="99" t="str">
        <f>IFERROR(INDEX(Table2[Attachment A Category], MATCH(contracts[[#This Row],[Attachment A Expenditure Subcategory]], Table2[Attachment A Subcategory],0)),"")</f>
        <v/>
      </c>
      <c r="X323" s="100" t="str">
        <f>IFERROR(INDEX(Table2[Treasury OIG Category], MATCH(contracts[[#This Row],[Attachment A Expenditure Subcategory]], Table2[Attachment A Subcategory],0)),"")</f>
        <v/>
      </c>
    </row>
    <row r="324" spans="2:24" x14ac:dyDescent="0.25">
      <c r="B324" s="21"/>
      <c r="C324" s="16"/>
      <c r="D324" s="16"/>
      <c r="E324" s="16"/>
      <c r="F324" s="16"/>
      <c r="G324" s="22"/>
      <c r="H324" s="31" t="s">
        <v>399</v>
      </c>
      <c r="I324" s="16"/>
      <c r="J324" s="66"/>
      <c r="K324" s="17"/>
      <c r="L324" s="49"/>
      <c r="M324" s="17"/>
      <c r="N324" s="17"/>
      <c r="O324" s="49"/>
      <c r="P324" s="49"/>
      <c r="Q324" s="70"/>
      <c r="R324" s="81">
        <f>contracts[[#This Row],[Total Contract Amount]]</f>
        <v>0</v>
      </c>
      <c r="S324" s="70"/>
      <c r="T324" s="81">
        <f>contracts[[#This Row],[Total Quarterly Obligation Amount]]</f>
        <v>0</v>
      </c>
      <c r="U324" s="151"/>
      <c r="V324" s="132">
        <f>contracts[[#This Row],[Total Quarterly Expenditure Amount]]</f>
        <v>0</v>
      </c>
      <c r="W324" s="99" t="str">
        <f>IFERROR(INDEX(Table2[Attachment A Category], MATCH(contracts[[#This Row],[Attachment A Expenditure Subcategory]], Table2[Attachment A Subcategory],0)),"")</f>
        <v/>
      </c>
      <c r="X324" s="100" t="str">
        <f>IFERROR(INDEX(Table2[Treasury OIG Category], MATCH(contracts[[#This Row],[Attachment A Expenditure Subcategory]], Table2[Attachment A Subcategory],0)),"")</f>
        <v/>
      </c>
    </row>
    <row r="325" spans="2:24" x14ac:dyDescent="0.25">
      <c r="B325" s="21"/>
      <c r="C325" s="16"/>
      <c r="D325" s="16"/>
      <c r="E325" s="16"/>
      <c r="F325" s="16"/>
      <c r="G325" s="22"/>
      <c r="H325" s="31" t="s">
        <v>400</v>
      </c>
      <c r="I325" s="16"/>
      <c r="J325" s="66"/>
      <c r="K325" s="17"/>
      <c r="L325" s="49"/>
      <c r="M325" s="17"/>
      <c r="N325" s="17"/>
      <c r="O325" s="49"/>
      <c r="P325" s="49"/>
      <c r="Q325" s="70"/>
      <c r="R325" s="81">
        <f>contracts[[#This Row],[Total Contract Amount]]</f>
        <v>0</v>
      </c>
      <c r="S325" s="70"/>
      <c r="T325" s="81">
        <f>contracts[[#This Row],[Total Quarterly Obligation Amount]]</f>
        <v>0</v>
      </c>
      <c r="U325" s="151"/>
      <c r="V325" s="132">
        <f>contracts[[#This Row],[Total Quarterly Expenditure Amount]]</f>
        <v>0</v>
      </c>
      <c r="W325" s="99" t="str">
        <f>IFERROR(INDEX(Table2[Attachment A Category], MATCH(contracts[[#This Row],[Attachment A Expenditure Subcategory]], Table2[Attachment A Subcategory],0)),"")</f>
        <v/>
      </c>
      <c r="X325" s="100" t="str">
        <f>IFERROR(INDEX(Table2[Treasury OIG Category], MATCH(contracts[[#This Row],[Attachment A Expenditure Subcategory]], Table2[Attachment A Subcategory],0)),"")</f>
        <v/>
      </c>
    </row>
    <row r="326" spans="2:24" x14ac:dyDescent="0.25">
      <c r="B326" s="21"/>
      <c r="C326" s="16"/>
      <c r="D326" s="16"/>
      <c r="E326" s="16"/>
      <c r="F326" s="16"/>
      <c r="G326" s="22"/>
      <c r="H326" s="31" t="s">
        <v>401</v>
      </c>
      <c r="I326" s="16"/>
      <c r="J326" s="66"/>
      <c r="K326" s="17"/>
      <c r="L326" s="49"/>
      <c r="M326" s="17"/>
      <c r="N326" s="17"/>
      <c r="O326" s="49"/>
      <c r="P326" s="49"/>
      <c r="Q326" s="70"/>
      <c r="R326" s="81">
        <f>contracts[[#This Row],[Total Contract Amount]]</f>
        <v>0</v>
      </c>
      <c r="S326" s="70"/>
      <c r="T326" s="81">
        <f>contracts[[#This Row],[Total Quarterly Obligation Amount]]</f>
        <v>0</v>
      </c>
      <c r="U326" s="151"/>
      <c r="V326" s="132">
        <f>contracts[[#This Row],[Total Quarterly Expenditure Amount]]</f>
        <v>0</v>
      </c>
      <c r="W326" s="99" t="str">
        <f>IFERROR(INDEX(Table2[Attachment A Category], MATCH(contracts[[#This Row],[Attachment A Expenditure Subcategory]], Table2[Attachment A Subcategory],0)),"")</f>
        <v/>
      </c>
      <c r="X326" s="100" t="str">
        <f>IFERROR(INDEX(Table2[Treasury OIG Category], MATCH(contracts[[#This Row],[Attachment A Expenditure Subcategory]], Table2[Attachment A Subcategory],0)),"")</f>
        <v/>
      </c>
    </row>
    <row r="327" spans="2:24" x14ac:dyDescent="0.25">
      <c r="B327" s="21"/>
      <c r="C327" s="16"/>
      <c r="D327" s="16"/>
      <c r="E327" s="16"/>
      <c r="F327" s="16"/>
      <c r="G327" s="22"/>
      <c r="H327" s="31" t="s">
        <v>402</v>
      </c>
      <c r="I327" s="16"/>
      <c r="J327" s="66"/>
      <c r="K327" s="17"/>
      <c r="L327" s="49"/>
      <c r="M327" s="17"/>
      <c r="N327" s="17"/>
      <c r="O327" s="49"/>
      <c r="P327" s="49"/>
      <c r="Q327" s="70"/>
      <c r="R327" s="81">
        <f>contracts[[#This Row],[Total Contract Amount]]</f>
        <v>0</v>
      </c>
      <c r="S327" s="70"/>
      <c r="T327" s="81">
        <f>contracts[[#This Row],[Total Quarterly Obligation Amount]]</f>
        <v>0</v>
      </c>
      <c r="U327" s="151"/>
      <c r="V327" s="132">
        <f>contracts[[#This Row],[Total Quarterly Expenditure Amount]]</f>
        <v>0</v>
      </c>
      <c r="W327" s="99" t="str">
        <f>IFERROR(INDEX(Table2[Attachment A Category], MATCH(contracts[[#This Row],[Attachment A Expenditure Subcategory]], Table2[Attachment A Subcategory],0)),"")</f>
        <v/>
      </c>
      <c r="X327" s="100" t="str">
        <f>IFERROR(INDEX(Table2[Treasury OIG Category], MATCH(contracts[[#This Row],[Attachment A Expenditure Subcategory]], Table2[Attachment A Subcategory],0)),"")</f>
        <v/>
      </c>
    </row>
    <row r="328" spans="2:24" x14ac:dyDescent="0.25">
      <c r="B328" s="21"/>
      <c r="C328" s="16"/>
      <c r="D328" s="16"/>
      <c r="E328" s="16"/>
      <c r="F328" s="16"/>
      <c r="G328" s="22"/>
      <c r="H328" s="30" t="s">
        <v>403</v>
      </c>
      <c r="I328" s="16"/>
      <c r="J328" s="66"/>
      <c r="K328" s="17"/>
      <c r="L328" s="49"/>
      <c r="M328" s="17"/>
      <c r="N328" s="17"/>
      <c r="O328" s="49"/>
      <c r="P328" s="49"/>
      <c r="Q328" s="70"/>
      <c r="R328" s="81">
        <f>contracts[[#This Row],[Total Contract Amount]]</f>
        <v>0</v>
      </c>
      <c r="S328" s="70"/>
      <c r="T328" s="81">
        <f>contracts[[#This Row],[Total Quarterly Obligation Amount]]</f>
        <v>0</v>
      </c>
      <c r="U328" s="151"/>
      <c r="V328" s="132">
        <f>contracts[[#This Row],[Total Quarterly Expenditure Amount]]</f>
        <v>0</v>
      </c>
      <c r="W328" s="99" t="str">
        <f>IFERROR(INDEX(Table2[Attachment A Category], MATCH(contracts[[#This Row],[Attachment A Expenditure Subcategory]], Table2[Attachment A Subcategory],0)),"")</f>
        <v/>
      </c>
      <c r="X328" s="100" t="str">
        <f>IFERROR(INDEX(Table2[Treasury OIG Category], MATCH(contracts[[#This Row],[Attachment A Expenditure Subcategory]], Table2[Attachment A Subcategory],0)),"")</f>
        <v/>
      </c>
    </row>
    <row r="329" spans="2:24" x14ac:dyDescent="0.25">
      <c r="B329" s="21"/>
      <c r="C329" s="16"/>
      <c r="D329" s="16"/>
      <c r="E329" s="16"/>
      <c r="F329" s="16"/>
      <c r="G329" s="22"/>
      <c r="H329" s="31" t="s">
        <v>404</v>
      </c>
      <c r="I329" s="16"/>
      <c r="J329" s="66"/>
      <c r="K329" s="17"/>
      <c r="L329" s="49"/>
      <c r="M329" s="17"/>
      <c r="N329" s="17"/>
      <c r="O329" s="49"/>
      <c r="P329" s="49"/>
      <c r="Q329" s="70"/>
      <c r="R329" s="81">
        <f>contracts[[#This Row],[Total Contract Amount]]</f>
        <v>0</v>
      </c>
      <c r="S329" s="70"/>
      <c r="T329" s="81">
        <f>contracts[[#This Row],[Total Quarterly Obligation Amount]]</f>
        <v>0</v>
      </c>
      <c r="U329" s="151"/>
      <c r="V329" s="132">
        <f>contracts[[#This Row],[Total Quarterly Expenditure Amount]]</f>
        <v>0</v>
      </c>
      <c r="W329" s="99" t="str">
        <f>IFERROR(INDEX(Table2[Attachment A Category], MATCH(contracts[[#This Row],[Attachment A Expenditure Subcategory]], Table2[Attachment A Subcategory],0)),"")</f>
        <v/>
      </c>
      <c r="X329" s="100" t="str">
        <f>IFERROR(INDEX(Table2[Treasury OIG Category], MATCH(contracts[[#This Row],[Attachment A Expenditure Subcategory]], Table2[Attachment A Subcategory],0)),"")</f>
        <v/>
      </c>
    </row>
    <row r="330" spans="2:24" x14ac:dyDescent="0.25">
      <c r="B330" s="21"/>
      <c r="C330" s="16"/>
      <c r="D330" s="16"/>
      <c r="E330" s="16"/>
      <c r="F330" s="16"/>
      <c r="G330" s="22"/>
      <c r="H330" s="31" t="s">
        <v>405</v>
      </c>
      <c r="I330" s="16"/>
      <c r="J330" s="66"/>
      <c r="K330" s="17"/>
      <c r="L330" s="49"/>
      <c r="M330" s="17"/>
      <c r="N330" s="17"/>
      <c r="O330" s="49"/>
      <c r="P330" s="49"/>
      <c r="Q330" s="70"/>
      <c r="R330" s="81">
        <f>contracts[[#This Row],[Total Contract Amount]]</f>
        <v>0</v>
      </c>
      <c r="S330" s="70"/>
      <c r="T330" s="81">
        <f>contracts[[#This Row],[Total Quarterly Obligation Amount]]</f>
        <v>0</v>
      </c>
      <c r="U330" s="151"/>
      <c r="V330" s="132">
        <f>contracts[[#This Row],[Total Quarterly Expenditure Amount]]</f>
        <v>0</v>
      </c>
      <c r="W330" s="99" t="str">
        <f>IFERROR(INDEX(Table2[Attachment A Category], MATCH(contracts[[#This Row],[Attachment A Expenditure Subcategory]], Table2[Attachment A Subcategory],0)),"")</f>
        <v/>
      </c>
      <c r="X330" s="100" t="str">
        <f>IFERROR(INDEX(Table2[Treasury OIG Category], MATCH(contracts[[#This Row],[Attachment A Expenditure Subcategory]], Table2[Attachment A Subcategory],0)),"")</f>
        <v/>
      </c>
    </row>
    <row r="331" spans="2:24" x14ac:dyDescent="0.25">
      <c r="B331" s="21"/>
      <c r="C331" s="16"/>
      <c r="D331" s="16"/>
      <c r="E331" s="16"/>
      <c r="F331" s="16"/>
      <c r="G331" s="22"/>
      <c r="H331" s="30" t="s">
        <v>406</v>
      </c>
      <c r="I331" s="16"/>
      <c r="J331" s="66"/>
      <c r="K331" s="17"/>
      <c r="L331" s="49"/>
      <c r="M331" s="17"/>
      <c r="N331" s="17"/>
      <c r="O331" s="49"/>
      <c r="P331" s="49"/>
      <c r="Q331" s="70"/>
      <c r="R331" s="81">
        <f>contracts[[#This Row],[Total Contract Amount]]</f>
        <v>0</v>
      </c>
      <c r="S331" s="70"/>
      <c r="T331" s="81">
        <f>contracts[[#This Row],[Total Quarterly Obligation Amount]]</f>
        <v>0</v>
      </c>
      <c r="U331" s="151"/>
      <c r="V331" s="132">
        <f>contracts[[#This Row],[Total Quarterly Expenditure Amount]]</f>
        <v>0</v>
      </c>
      <c r="W331" s="99" t="str">
        <f>IFERROR(INDEX(Table2[Attachment A Category], MATCH(contracts[[#This Row],[Attachment A Expenditure Subcategory]], Table2[Attachment A Subcategory],0)),"")</f>
        <v/>
      </c>
      <c r="X331" s="100" t="str">
        <f>IFERROR(INDEX(Table2[Treasury OIG Category], MATCH(contracts[[#This Row],[Attachment A Expenditure Subcategory]], Table2[Attachment A Subcategory],0)),"")</f>
        <v/>
      </c>
    </row>
    <row r="332" spans="2:24" x14ac:dyDescent="0.25">
      <c r="B332" s="21"/>
      <c r="C332" s="16"/>
      <c r="D332" s="16"/>
      <c r="E332" s="16"/>
      <c r="F332" s="16"/>
      <c r="G332" s="22"/>
      <c r="H332" s="31" t="s">
        <v>407</v>
      </c>
      <c r="I332" s="16"/>
      <c r="J332" s="66"/>
      <c r="K332" s="17"/>
      <c r="L332" s="49"/>
      <c r="M332" s="17"/>
      <c r="N332" s="17"/>
      <c r="O332" s="49"/>
      <c r="P332" s="49"/>
      <c r="Q332" s="70"/>
      <c r="R332" s="81">
        <f>contracts[[#This Row],[Total Contract Amount]]</f>
        <v>0</v>
      </c>
      <c r="S332" s="70"/>
      <c r="T332" s="81">
        <f>contracts[[#This Row],[Total Quarterly Obligation Amount]]</f>
        <v>0</v>
      </c>
      <c r="U332" s="151"/>
      <c r="V332" s="132">
        <f>contracts[[#This Row],[Total Quarterly Expenditure Amount]]</f>
        <v>0</v>
      </c>
      <c r="W332" s="99" t="str">
        <f>IFERROR(INDEX(Table2[Attachment A Category], MATCH(contracts[[#This Row],[Attachment A Expenditure Subcategory]], Table2[Attachment A Subcategory],0)),"")</f>
        <v/>
      </c>
      <c r="X332" s="100" t="str">
        <f>IFERROR(INDEX(Table2[Treasury OIG Category], MATCH(contracts[[#This Row],[Attachment A Expenditure Subcategory]], Table2[Attachment A Subcategory],0)),"")</f>
        <v/>
      </c>
    </row>
    <row r="333" spans="2:24" x14ac:dyDescent="0.25">
      <c r="B333" s="21"/>
      <c r="C333" s="16"/>
      <c r="D333" s="16"/>
      <c r="E333" s="16"/>
      <c r="F333" s="16"/>
      <c r="G333" s="22"/>
      <c r="H333" s="31" t="s">
        <v>408</v>
      </c>
      <c r="I333" s="16"/>
      <c r="J333" s="66"/>
      <c r="K333" s="17"/>
      <c r="L333" s="49"/>
      <c r="M333" s="17"/>
      <c r="N333" s="17"/>
      <c r="O333" s="49"/>
      <c r="P333" s="49"/>
      <c r="Q333" s="70"/>
      <c r="R333" s="81">
        <f>contracts[[#This Row],[Total Contract Amount]]</f>
        <v>0</v>
      </c>
      <c r="S333" s="70"/>
      <c r="T333" s="81">
        <f>contracts[[#This Row],[Total Quarterly Obligation Amount]]</f>
        <v>0</v>
      </c>
      <c r="U333" s="151"/>
      <c r="V333" s="132">
        <f>contracts[[#This Row],[Total Quarterly Expenditure Amount]]</f>
        <v>0</v>
      </c>
      <c r="W333" s="99" t="str">
        <f>IFERROR(INDEX(Table2[Attachment A Category], MATCH(contracts[[#This Row],[Attachment A Expenditure Subcategory]], Table2[Attachment A Subcategory],0)),"")</f>
        <v/>
      </c>
      <c r="X333" s="100" t="str">
        <f>IFERROR(INDEX(Table2[Treasury OIG Category], MATCH(contracts[[#This Row],[Attachment A Expenditure Subcategory]], Table2[Attachment A Subcategory],0)),"")</f>
        <v/>
      </c>
    </row>
    <row r="334" spans="2:24" x14ac:dyDescent="0.25">
      <c r="B334" s="21"/>
      <c r="C334" s="16"/>
      <c r="D334" s="16"/>
      <c r="E334" s="16"/>
      <c r="F334" s="16"/>
      <c r="G334" s="22"/>
      <c r="H334" s="31" t="s">
        <v>409</v>
      </c>
      <c r="I334" s="16"/>
      <c r="J334" s="66"/>
      <c r="K334" s="17"/>
      <c r="L334" s="49"/>
      <c r="M334" s="17"/>
      <c r="N334" s="17"/>
      <c r="O334" s="49"/>
      <c r="P334" s="49"/>
      <c r="Q334" s="70"/>
      <c r="R334" s="81">
        <f>contracts[[#This Row],[Total Contract Amount]]</f>
        <v>0</v>
      </c>
      <c r="S334" s="70"/>
      <c r="T334" s="81">
        <f>contracts[[#This Row],[Total Quarterly Obligation Amount]]</f>
        <v>0</v>
      </c>
      <c r="U334" s="151"/>
      <c r="V334" s="132">
        <f>contracts[[#This Row],[Total Quarterly Expenditure Amount]]</f>
        <v>0</v>
      </c>
      <c r="W334" s="99" t="str">
        <f>IFERROR(INDEX(Table2[Attachment A Category], MATCH(contracts[[#This Row],[Attachment A Expenditure Subcategory]], Table2[Attachment A Subcategory],0)),"")</f>
        <v/>
      </c>
      <c r="X334" s="100" t="str">
        <f>IFERROR(INDEX(Table2[Treasury OIG Category], MATCH(contracts[[#This Row],[Attachment A Expenditure Subcategory]], Table2[Attachment A Subcategory],0)),"")</f>
        <v/>
      </c>
    </row>
    <row r="335" spans="2:24" x14ac:dyDescent="0.25">
      <c r="B335" s="21"/>
      <c r="C335" s="16"/>
      <c r="D335" s="16"/>
      <c r="E335" s="16"/>
      <c r="F335" s="16"/>
      <c r="G335" s="22"/>
      <c r="H335" s="31" t="s">
        <v>410</v>
      </c>
      <c r="I335" s="16"/>
      <c r="J335" s="66"/>
      <c r="K335" s="17"/>
      <c r="L335" s="49"/>
      <c r="M335" s="17"/>
      <c r="N335" s="17"/>
      <c r="O335" s="49"/>
      <c r="P335" s="49"/>
      <c r="Q335" s="70"/>
      <c r="R335" s="81">
        <f>contracts[[#This Row],[Total Contract Amount]]</f>
        <v>0</v>
      </c>
      <c r="S335" s="70"/>
      <c r="T335" s="81">
        <f>contracts[[#This Row],[Total Quarterly Obligation Amount]]</f>
        <v>0</v>
      </c>
      <c r="U335" s="151"/>
      <c r="V335" s="132">
        <f>contracts[[#This Row],[Total Quarterly Expenditure Amount]]</f>
        <v>0</v>
      </c>
      <c r="W335" s="99" t="str">
        <f>IFERROR(INDEX(Table2[Attachment A Category], MATCH(contracts[[#This Row],[Attachment A Expenditure Subcategory]], Table2[Attachment A Subcategory],0)),"")</f>
        <v/>
      </c>
      <c r="X335" s="100" t="str">
        <f>IFERROR(INDEX(Table2[Treasury OIG Category], MATCH(contracts[[#This Row],[Attachment A Expenditure Subcategory]], Table2[Attachment A Subcategory],0)),"")</f>
        <v/>
      </c>
    </row>
    <row r="336" spans="2:24" x14ac:dyDescent="0.25">
      <c r="B336" s="21"/>
      <c r="C336" s="16"/>
      <c r="D336" s="16"/>
      <c r="E336" s="16"/>
      <c r="F336" s="16"/>
      <c r="G336" s="22"/>
      <c r="H336" s="30" t="s">
        <v>411</v>
      </c>
      <c r="I336" s="16"/>
      <c r="J336" s="66"/>
      <c r="K336" s="17"/>
      <c r="L336" s="49"/>
      <c r="M336" s="17"/>
      <c r="N336" s="17"/>
      <c r="O336" s="49"/>
      <c r="P336" s="49"/>
      <c r="Q336" s="70"/>
      <c r="R336" s="81">
        <f>contracts[[#This Row],[Total Contract Amount]]</f>
        <v>0</v>
      </c>
      <c r="S336" s="70"/>
      <c r="T336" s="81">
        <f>contracts[[#This Row],[Total Quarterly Obligation Amount]]</f>
        <v>0</v>
      </c>
      <c r="U336" s="151"/>
      <c r="V336" s="132">
        <f>contracts[[#This Row],[Total Quarterly Expenditure Amount]]</f>
        <v>0</v>
      </c>
      <c r="W336" s="99" t="str">
        <f>IFERROR(INDEX(Table2[Attachment A Category], MATCH(contracts[[#This Row],[Attachment A Expenditure Subcategory]], Table2[Attachment A Subcategory],0)),"")</f>
        <v/>
      </c>
      <c r="X336" s="100" t="str">
        <f>IFERROR(INDEX(Table2[Treasury OIG Category], MATCH(contracts[[#This Row],[Attachment A Expenditure Subcategory]], Table2[Attachment A Subcategory],0)),"")</f>
        <v/>
      </c>
    </row>
    <row r="337" spans="2:24" x14ac:dyDescent="0.25">
      <c r="B337" s="21"/>
      <c r="C337" s="16"/>
      <c r="D337" s="16"/>
      <c r="E337" s="16"/>
      <c r="F337" s="16"/>
      <c r="G337" s="22"/>
      <c r="H337" s="31" t="s">
        <v>412</v>
      </c>
      <c r="I337" s="16"/>
      <c r="J337" s="66"/>
      <c r="K337" s="17"/>
      <c r="L337" s="49"/>
      <c r="M337" s="17"/>
      <c r="N337" s="17"/>
      <c r="O337" s="49"/>
      <c r="P337" s="49"/>
      <c r="Q337" s="70"/>
      <c r="R337" s="81">
        <f>contracts[[#This Row],[Total Contract Amount]]</f>
        <v>0</v>
      </c>
      <c r="S337" s="70"/>
      <c r="T337" s="81">
        <f>contracts[[#This Row],[Total Quarterly Obligation Amount]]</f>
        <v>0</v>
      </c>
      <c r="U337" s="151"/>
      <c r="V337" s="132">
        <f>contracts[[#This Row],[Total Quarterly Expenditure Amount]]</f>
        <v>0</v>
      </c>
      <c r="W337" s="99" t="str">
        <f>IFERROR(INDEX(Table2[Attachment A Category], MATCH(contracts[[#This Row],[Attachment A Expenditure Subcategory]], Table2[Attachment A Subcategory],0)),"")</f>
        <v/>
      </c>
      <c r="X337" s="100" t="str">
        <f>IFERROR(INDEX(Table2[Treasury OIG Category], MATCH(contracts[[#This Row],[Attachment A Expenditure Subcategory]], Table2[Attachment A Subcategory],0)),"")</f>
        <v/>
      </c>
    </row>
    <row r="338" spans="2:24" x14ac:dyDescent="0.25">
      <c r="B338" s="21"/>
      <c r="C338" s="16"/>
      <c r="D338" s="16"/>
      <c r="E338" s="16"/>
      <c r="F338" s="16"/>
      <c r="G338" s="22"/>
      <c r="H338" s="31" t="s">
        <v>413</v>
      </c>
      <c r="I338" s="16"/>
      <c r="J338" s="66"/>
      <c r="K338" s="17"/>
      <c r="L338" s="49"/>
      <c r="M338" s="17"/>
      <c r="N338" s="17"/>
      <c r="O338" s="49"/>
      <c r="P338" s="49"/>
      <c r="Q338" s="70"/>
      <c r="R338" s="81">
        <f>contracts[[#This Row],[Total Contract Amount]]</f>
        <v>0</v>
      </c>
      <c r="S338" s="70"/>
      <c r="T338" s="81">
        <f>contracts[[#This Row],[Total Quarterly Obligation Amount]]</f>
        <v>0</v>
      </c>
      <c r="U338" s="151"/>
      <c r="V338" s="132">
        <f>contracts[[#This Row],[Total Quarterly Expenditure Amount]]</f>
        <v>0</v>
      </c>
      <c r="W338" s="99" t="str">
        <f>IFERROR(INDEX(Table2[Attachment A Category], MATCH(contracts[[#This Row],[Attachment A Expenditure Subcategory]], Table2[Attachment A Subcategory],0)),"")</f>
        <v/>
      </c>
      <c r="X338" s="100" t="str">
        <f>IFERROR(INDEX(Table2[Treasury OIG Category], MATCH(contracts[[#This Row],[Attachment A Expenditure Subcategory]], Table2[Attachment A Subcategory],0)),"")</f>
        <v/>
      </c>
    </row>
    <row r="339" spans="2:24" x14ac:dyDescent="0.25">
      <c r="B339" s="21"/>
      <c r="C339" s="16"/>
      <c r="D339" s="16"/>
      <c r="E339" s="16"/>
      <c r="F339" s="16"/>
      <c r="G339" s="22"/>
      <c r="H339" s="30" t="s">
        <v>414</v>
      </c>
      <c r="I339" s="16"/>
      <c r="J339" s="66"/>
      <c r="K339" s="17"/>
      <c r="L339" s="49"/>
      <c r="M339" s="17"/>
      <c r="N339" s="17"/>
      <c r="O339" s="49"/>
      <c r="P339" s="49"/>
      <c r="Q339" s="70"/>
      <c r="R339" s="81">
        <f>contracts[[#This Row],[Total Contract Amount]]</f>
        <v>0</v>
      </c>
      <c r="S339" s="70"/>
      <c r="T339" s="81">
        <f>contracts[[#This Row],[Total Quarterly Obligation Amount]]</f>
        <v>0</v>
      </c>
      <c r="U339" s="151"/>
      <c r="V339" s="132">
        <f>contracts[[#This Row],[Total Quarterly Expenditure Amount]]</f>
        <v>0</v>
      </c>
      <c r="W339" s="99" t="str">
        <f>IFERROR(INDEX(Table2[Attachment A Category], MATCH(contracts[[#This Row],[Attachment A Expenditure Subcategory]], Table2[Attachment A Subcategory],0)),"")</f>
        <v/>
      </c>
      <c r="X339" s="100" t="str">
        <f>IFERROR(INDEX(Table2[Treasury OIG Category], MATCH(contracts[[#This Row],[Attachment A Expenditure Subcategory]], Table2[Attachment A Subcategory],0)),"")</f>
        <v/>
      </c>
    </row>
    <row r="340" spans="2:24" x14ac:dyDescent="0.25">
      <c r="B340" s="21"/>
      <c r="C340" s="16"/>
      <c r="D340" s="16"/>
      <c r="E340" s="16"/>
      <c r="F340" s="16"/>
      <c r="G340" s="22"/>
      <c r="H340" s="31" t="s">
        <v>415</v>
      </c>
      <c r="I340" s="16"/>
      <c r="J340" s="66"/>
      <c r="K340" s="17"/>
      <c r="L340" s="49"/>
      <c r="M340" s="17"/>
      <c r="N340" s="17"/>
      <c r="O340" s="49"/>
      <c r="P340" s="49"/>
      <c r="Q340" s="70"/>
      <c r="R340" s="81">
        <f>contracts[[#This Row],[Total Contract Amount]]</f>
        <v>0</v>
      </c>
      <c r="S340" s="70"/>
      <c r="T340" s="81">
        <f>contracts[[#This Row],[Total Quarterly Obligation Amount]]</f>
        <v>0</v>
      </c>
      <c r="U340" s="151"/>
      <c r="V340" s="132">
        <f>contracts[[#This Row],[Total Quarterly Expenditure Amount]]</f>
        <v>0</v>
      </c>
      <c r="W340" s="99" t="str">
        <f>IFERROR(INDEX(Table2[Attachment A Category], MATCH(contracts[[#This Row],[Attachment A Expenditure Subcategory]], Table2[Attachment A Subcategory],0)),"")</f>
        <v/>
      </c>
      <c r="X340" s="100" t="str">
        <f>IFERROR(INDEX(Table2[Treasury OIG Category], MATCH(contracts[[#This Row],[Attachment A Expenditure Subcategory]], Table2[Attachment A Subcategory],0)),"")</f>
        <v/>
      </c>
    </row>
    <row r="341" spans="2:24" x14ac:dyDescent="0.25">
      <c r="B341" s="21"/>
      <c r="C341" s="16"/>
      <c r="D341" s="16"/>
      <c r="E341" s="16"/>
      <c r="F341" s="16"/>
      <c r="G341" s="22"/>
      <c r="H341" s="31" t="s">
        <v>416</v>
      </c>
      <c r="I341" s="16"/>
      <c r="J341" s="66"/>
      <c r="K341" s="17"/>
      <c r="L341" s="49"/>
      <c r="M341" s="17"/>
      <c r="N341" s="17"/>
      <c r="O341" s="49"/>
      <c r="P341" s="49"/>
      <c r="Q341" s="70"/>
      <c r="R341" s="81">
        <f>contracts[[#This Row],[Total Contract Amount]]</f>
        <v>0</v>
      </c>
      <c r="S341" s="70"/>
      <c r="T341" s="81">
        <f>contracts[[#This Row],[Total Quarterly Obligation Amount]]</f>
        <v>0</v>
      </c>
      <c r="U341" s="151"/>
      <c r="V341" s="132">
        <f>contracts[[#This Row],[Total Quarterly Expenditure Amount]]</f>
        <v>0</v>
      </c>
      <c r="W341" s="99" t="str">
        <f>IFERROR(INDEX(Table2[Attachment A Category], MATCH(contracts[[#This Row],[Attachment A Expenditure Subcategory]], Table2[Attachment A Subcategory],0)),"")</f>
        <v/>
      </c>
      <c r="X341" s="100" t="str">
        <f>IFERROR(INDEX(Table2[Treasury OIG Category], MATCH(contracts[[#This Row],[Attachment A Expenditure Subcategory]], Table2[Attachment A Subcategory],0)),"")</f>
        <v/>
      </c>
    </row>
    <row r="342" spans="2:24" x14ac:dyDescent="0.25">
      <c r="B342" s="21"/>
      <c r="C342" s="16"/>
      <c r="D342" s="16"/>
      <c r="E342" s="16"/>
      <c r="F342" s="16"/>
      <c r="G342" s="22"/>
      <c r="H342" s="31" t="s">
        <v>417</v>
      </c>
      <c r="I342" s="16"/>
      <c r="J342" s="66"/>
      <c r="K342" s="17"/>
      <c r="L342" s="49"/>
      <c r="M342" s="17"/>
      <c r="N342" s="17"/>
      <c r="O342" s="49"/>
      <c r="P342" s="49"/>
      <c r="Q342" s="70"/>
      <c r="R342" s="81">
        <f>contracts[[#This Row],[Total Contract Amount]]</f>
        <v>0</v>
      </c>
      <c r="S342" s="70"/>
      <c r="T342" s="81">
        <f>contracts[[#This Row],[Total Quarterly Obligation Amount]]</f>
        <v>0</v>
      </c>
      <c r="U342" s="151"/>
      <c r="V342" s="132">
        <f>contracts[[#This Row],[Total Quarterly Expenditure Amount]]</f>
        <v>0</v>
      </c>
      <c r="W342" s="99" t="str">
        <f>IFERROR(INDEX(Table2[Attachment A Category], MATCH(contracts[[#This Row],[Attachment A Expenditure Subcategory]], Table2[Attachment A Subcategory],0)),"")</f>
        <v/>
      </c>
      <c r="X342" s="100" t="str">
        <f>IFERROR(INDEX(Table2[Treasury OIG Category], MATCH(contracts[[#This Row],[Attachment A Expenditure Subcategory]], Table2[Attachment A Subcategory],0)),"")</f>
        <v/>
      </c>
    </row>
    <row r="343" spans="2:24" x14ac:dyDescent="0.25">
      <c r="B343" s="21"/>
      <c r="C343" s="16"/>
      <c r="D343" s="16"/>
      <c r="E343" s="16"/>
      <c r="F343" s="16"/>
      <c r="G343" s="22"/>
      <c r="H343" s="31" t="s">
        <v>418</v>
      </c>
      <c r="I343" s="16"/>
      <c r="J343" s="66"/>
      <c r="K343" s="17"/>
      <c r="L343" s="49"/>
      <c r="M343" s="17"/>
      <c r="N343" s="17"/>
      <c r="O343" s="49"/>
      <c r="P343" s="49"/>
      <c r="Q343" s="70"/>
      <c r="R343" s="81">
        <f>contracts[[#This Row],[Total Contract Amount]]</f>
        <v>0</v>
      </c>
      <c r="S343" s="70"/>
      <c r="T343" s="81">
        <f>contracts[[#This Row],[Total Quarterly Obligation Amount]]</f>
        <v>0</v>
      </c>
      <c r="U343" s="151"/>
      <c r="V343" s="132">
        <f>contracts[[#This Row],[Total Quarterly Expenditure Amount]]</f>
        <v>0</v>
      </c>
      <c r="W343" s="99" t="str">
        <f>IFERROR(INDEX(Table2[Attachment A Category], MATCH(contracts[[#This Row],[Attachment A Expenditure Subcategory]], Table2[Attachment A Subcategory],0)),"")</f>
        <v/>
      </c>
      <c r="X343" s="100" t="str">
        <f>IFERROR(INDEX(Table2[Treasury OIG Category], MATCH(contracts[[#This Row],[Attachment A Expenditure Subcategory]], Table2[Attachment A Subcategory],0)),"")</f>
        <v/>
      </c>
    </row>
    <row r="344" spans="2:24" x14ac:dyDescent="0.25">
      <c r="B344" s="21"/>
      <c r="C344" s="16"/>
      <c r="D344" s="16"/>
      <c r="E344" s="16"/>
      <c r="F344" s="16"/>
      <c r="G344" s="22"/>
      <c r="H344" s="30" t="s">
        <v>419</v>
      </c>
      <c r="I344" s="16"/>
      <c r="J344" s="66"/>
      <c r="K344" s="17"/>
      <c r="L344" s="49"/>
      <c r="M344" s="17"/>
      <c r="N344" s="17"/>
      <c r="O344" s="49"/>
      <c r="P344" s="49"/>
      <c r="Q344" s="70"/>
      <c r="R344" s="81">
        <f>contracts[[#This Row],[Total Contract Amount]]</f>
        <v>0</v>
      </c>
      <c r="S344" s="70"/>
      <c r="T344" s="81">
        <f>contracts[[#This Row],[Total Quarterly Obligation Amount]]</f>
        <v>0</v>
      </c>
      <c r="U344" s="151"/>
      <c r="V344" s="132">
        <f>contracts[[#This Row],[Total Quarterly Expenditure Amount]]</f>
        <v>0</v>
      </c>
      <c r="W344" s="99" t="str">
        <f>IFERROR(INDEX(Table2[Attachment A Category], MATCH(contracts[[#This Row],[Attachment A Expenditure Subcategory]], Table2[Attachment A Subcategory],0)),"")</f>
        <v/>
      </c>
      <c r="X344" s="100" t="str">
        <f>IFERROR(INDEX(Table2[Treasury OIG Category], MATCH(contracts[[#This Row],[Attachment A Expenditure Subcategory]], Table2[Attachment A Subcategory],0)),"")</f>
        <v/>
      </c>
    </row>
    <row r="345" spans="2:24" x14ac:dyDescent="0.25">
      <c r="B345" s="21"/>
      <c r="C345" s="16"/>
      <c r="D345" s="16"/>
      <c r="E345" s="16"/>
      <c r="F345" s="16"/>
      <c r="G345" s="22"/>
      <c r="H345" s="31" t="s">
        <v>420</v>
      </c>
      <c r="I345" s="16"/>
      <c r="J345" s="66"/>
      <c r="K345" s="17"/>
      <c r="L345" s="49"/>
      <c r="M345" s="17"/>
      <c r="N345" s="17"/>
      <c r="O345" s="49"/>
      <c r="P345" s="49"/>
      <c r="Q345" s="70"/>
      <c r="R345" s="81">
        <f>contracts[[#This Row],[Total Contract Amount]]</f>
        <v>0</v>
      </c>
      <c r="S345" s="70"/>
      <c r="T345" s="81">
        <f>contracts[[#This Row],[Total Quarterly Obligation Amount]]</f>
        <v>0</v>
      </c>
      <c r="U345" s="151"/>
      <c r="V345" s="132">
        <f>contracts[[#This Row],[Total Quarterly Expenditure Amount]]</f>
        <v>0</v>
      </c>
      <c r="W345" s="99" t="str">
        <f>IFERROR(INDEX(Table2[Attachment A Category], MATCH(contracts[[#This Row],[Attachment A Expenditure Subcategory]], Table2[Attachment A Subcategory],0)),"")</f>
        <v/>
      </c>
      <c r="X345" s="100" t="str">
        <f>IFERROR(INDEX(Table2[Treasury OIG Category], MATCH(contracts[[#This Row],[Attachment A Expenditure Subcategory]], Table2[Attachment A Subcategory],0)),"")</f>
        <v/>
      </c>
    </row>
    <row r="346" spans="2:24" x14ac:dyDescent="0.25">
      <c r="B346" s="21"/>
      <c r="C346" s="16"/>
      <c r="D346" s="16"/>
      <c r="E346" s="16"/>
      <c r="F346" s="16"/>
      <c r="G346" s="22"/>
      <c r="H346" s="31" t="s">
        <v>421</v>
      </c>
      <c r="I346" s="16"/>
      <c r="J346" s="66"/>
      <c r="K346" s="17"/>
      <c r="L346" s="49"/>
      <c r="M346" s="17"/>
      <c r="N346" s="17"/>
      <c r="O346" s="49"/>
      <c r="P346" s="49"/>
      <c r="Q346" s="70"/>
      <c r="R346" s="81">
        <f>contracts[[#This Row],[Total Contract Amount]]</f>
        <v>0</v>
      </c>
      <c r="S346" s="70"/>
      <c r="T346" s="81">
        <f>contracts[[#This Row],[Total Quarterly Obligation Amount]]</f>
        <v>0</v>
      </c>
      <c r="U346" s="151"/>
      <c r="V346" s="132">
        <f>contracts[[#This Row],[Total Quarterly Expenditure Amount]]</f>
        <v>0</v>
      </c>
      <c r="W346" s="99" t="str">
        <f>IFERROR(INDEX(Table2[Attachment A Category], MATCH(contracts[[#This Row],[Attachment A Expenditure Subcategory]], Table2[Attachment A Subcategory],0)),"")</f>
        <v/>
      </c>
      <c r="X346" s="100" t="str">
        <f>IFERROR(INDEX(Table2[Treasury OIG Category], MATCH(contracts[[#This Row],[Attachment A Expenditure Subcategory]], Table2[Attachment A Subcategory],0)),"")</f>
        <v/>
      </c>
    </row>
    <row r="347" spans="2:24" x14ac:dyDescent="0.25">
      <c r="B347" s="21"/>
      <c r="C347" s="16"/>
      <c r="D347" s="16"/>
      <c r="E347" s="16"/>
      <c r="F347" s="16"/>
      <c r="G347" s="22"/>
      <c r="H347" s="30" t="s">
        <v>422</v>
      </c>
      <c r="I347" s="16"/>
      <c r="J347" s="66"/>
      <c r="K347" s="17"/>
      <c r="L347" s="49"/>
      <c r="M347" s="17"/>
      <c r="N347" s="17"/>
      <c r="O347" s="49"/>
      <c r="P347" s="49"/>
      <c r="Q347" s="70"/>
      <c r="R347" s="81">
        <f>contracts[[#This Row],[Total Contract Amount]]</f>
        <v>0</v>
      </c>
      <c r="S347" s="70"/>
      <c r="T347" s="81">
        <f>contracts[[#This Row],[Total Quarterly Obligation Amount]]</f>
        <v>0</v>
      </c>
      <c r="U347" s="151"/>
      <c r="V347" s="132">
        <f>contracts[[#This Row],[Total Quarterly Expenditure Amount]]</f>
        <v>0</v>
      </c>
      <c r="W347" s="99" t="str">
        <f>IFERROR(INDEX(Table2[Attachment A Category], MATCH(contracts[[#This Row],[Attachment A Expenditure Subcategory]], Table2[Attachment A Subcategory],0)),"")</f>
        <v/>
      </c>
      <c r="X347" s="100" t="str">
        <f>IFERROR(INDEX(Table2[Treasury OIG Category], MATCH(contracts[[#This Row],[Attachment A Expenditure Subcategory]], Table2[Attachment A Subcategory],0)),"")</f>
        <v/>
      </c>
    </row>
    <row r="348" spans="2:24" x14ac:dyDescent="0.25">
      <c r="B348" s="21"/>
      <c r="C348" s="16"/>
      <c r="D348" s="16"/>
      <c r="E348" s="16"/>
      <c r="F348" s="16"/>
      <c r="G348" s="22"/>
      <c r="H348" s="31" t="s">
        <v>423</v>
      </c>
      <c r="I348" s="16"/>
      <c r="J348" s="66"/>
      <c r="K348" s="17"/>
      <c r="L348" s="49"/>
      <c r="M348" s="17"/>
      <c r="N348" s="17"/>
      <c r="O348" s="49"/>
      <c r="P348" s="49"/>
      <c r="Q348" s="70"/>
      <c r="R348" s="81">
        <f>contracts[[#This Row],[Total Contract Amount]]</f>
        <v>0</v>
      </c>
      <c r="S348" s="70"/>
      <c r="T348" s="81">
        <f>contracts[[#This Row],[Total Quarterly Obligation Amount]]</f>
        <v>0</v>
      </c>
      <c r="U348" s="151"/>
      <c r="V348" s="132">
        <f>contracts[[#This Row],[Total Quarterly Expenditure Amount]]</f>
        <v>0</v>
      </c>
      <c r="W348" s="99" t="str">
        <f>IFERROR(INDEX(Table2[Attachment A Category], MATCH(contracts[[#This Row],[Attachment A Expenditure Subcategory]], Table2[Attachment A Subcategory],0)),"")</f>
        <v/>
      </c>
      <c r="X348" s="100" t="str">
        <f>IFERROR(INDEX(Table2[Treasury OIG Category], MATCH(contracts[[#This Row],[Attachment A Expenditure Subcategory]], Table2[Attachment A Subcategory],0)),"")</f>
        <v/>
      </c>
    </row>
    <row r="349" spans="2:24" x14ac:dyDescent="0.25">
      <c r="B349" s="21"/>
      <c r="C349" s="16"/>
      <c r="D349" s="16"/>
      <c r="E349" s="16"/>
      <c r="F349" s="16"/>
      <c r="G349" s="22"/>
      <c r="H349" s="31" t="s">
        <v>424</v>
      </c>
      <c r="I349" s="16"/>
      <c r="J349" s="66"/>
      <c r="K349" s="17"/>
      <c r="L349" s="49"/>
      <c r="M349" s="17"/>
      <c r="N349" s="17"/>
      <c r="O349" s="49"/>
      <c r="P349" s="49"/>
      <c r="Q349" s="70"/>
      <c r="R349" s="81">
        <f>contracts[[#This Row],[Total Contract Amount]]</f>
        <v>0</v>
      </c>
      <c r="S349" s="70"/>
      <c r="T349" s="81">
        <f>contracts[[#This Row],[Total Quarterly Obligation Amount]]</f>
        <v>0</v>
      </c>
      <c r="U349" s="151"/>
      <c r="V349" s="132">
        <f>contracts[[#This Row],[Total Quarterly Expenditure Amount]]</f>
        <v>0</v>
      </c>
      <c r="W349" s="99" t="str">
        <f>IFERROR(INDEX(Table2[Attachment A Category], MATCH(contracts[[#This Row],[Attachment A Expenditure Subcategory]], Table2[Attachment A Subcategory],0)),"")</f>
        <v/>
      </c>
      <c r="X349" s="100" t="str">
        <f>IFERROR(INDEX(Table2[Treasury OIG Category], MATCH(contracts[[#This Row],[Attachment A Expenditure Subcategory]], Table2[Attachment A Subcategory],0)),"")</f>
        <v/>
      </c>
    </row>
    <row r="350" spans="2:24" x14ac:dyDescent="0.25">
      <c r="B350" s="21"/>
      <c r="C350" s="16"/>
      <c r="D350" s="16"/>
      <c r="E350" s="16"/>
      <c r="F350" s="16"/>
      <c r="G350" s="22"/>
      <c r="H350" s="31" t="s">
        <v>425</v>
      </c>
      <c r="I350" s="16"/>
      <c r="J350" s="66"/>
      <c r="K350" s="17"/>
      <c r="L350" s="49"/>
      <c r="M350" s="17"/>
      <c r="N350" s="17"/>
      <c r="O350" s="49"/>
      <c r="P350" s="49"/>
      <c r="Q350" s="70"/>
      <c r="R350" s="81">
        <f>contracts[[#This Row],[Total Contract Amount]]</f>
        <v>0</v>
      </c>
      <c r="S350" s="70"/>
      <c r="T350" s="81">
        <f>contracts[[#This Row],[Total Quarterly Obligation Amount]]</f>
        <v>0</v>
      </c>
      <c r="U350" s="151"/>
      <c r="V350" s="132">
        <f>contracts[[#This Row],[Total Quarterly Expenditure Amount]]</f>
        <v>0</v>
      </c>
      <c r="W350" s="99" t="str">
        <f>IFERROR(INDEX(Table2[Attachment A Category], MATCH(contracts[[#This Row],[Attachment A Expenditure Subcategory]], Table2[Attachment A Subcategory],0)),"")</f>
        <v/>
      </c>
      <c r="X350" s="100" t="str">
        <f>IFERROR(INDEX(Table2[Treasury OIG Category], MATCH(contracts[[#This Row],[Attachment A Expenditure Subcategory]], Table2[Attachment A Subcategory],0)),"")</f>
        <v/>
      </c>
    </row>
    <row r="351" spans="2:24" x14ac:dyDescent="0.25">
      <c r="B351" s="21"/>
      <c r="C351" s="16"/>
      <c r="D351" s="16"/>
      <c r="E351" s="16"/>
      <c r="F351" s="16"/>
      <c r="G351" s="22"/>
      <c r="H351" s="31" t="s">
        <v>426</v>
      </c>
      <c r="I351" s="16"/>
      <c r="J351" s="66"/>
      <c r="K351" s="17"/>
      <c r="L351" s="49"/>
      <c r="M351" s="17"/>
      <c r="N351" s="17"/>
      <c r="O351" s="49"/>
      <c r="P351" s="49"/>
      <c r="Q351" s="70"/>
      <c r="R351" s="81">
        <f>contracts[[#This Row],[Total Contract Amount]]</f>
        <v>0</v>
      </c>
      <c r="S351" s="70"/>
      <c r="T351" s="81">
        <f>contracts[[#This Row],[Total Quarterly Obligation Amount]]</f>
        <v>0</v>
      </c>
      <c r="U351" s="151"/>
      <c r="V351" s="132">
        <f>contracts[[#This Row],[Total Quarterly Expenditure Amount]]</f>
        <v>0</v>
      </c>
      <c r="W351" s="99" t="str">
        <f>IFERROR(INDEX(Table2[Attachment A Category], MATCH(contracts[[#This Row],[Attachment A Expenditure Subcategory]], Table2[Attachment A Subcategory],0)),"")</f>
        <v/>
      </c>
      <c r="X351" s="100" t="str">
        <f>IFERROR(INDEX(Table2[Treasury OIG Category], MATCH(contracts[[#This Row],[Attachment A Expenditure Subcategory]], Table2[Attachment A Subcategory],0)),"")</f>
        <v/>
      </c>
    </row>
    <row r="352" spans="2:24" x14ac:dyDescent="0.25">
      <c r="B352" s="21"/>
      <c r="C352" s="16"/>
      <c r="D352" s="16"/>
      <c r="E352" s="16"/>
      <c r="F352" s="16"/>
      <c r="G352" s="22"/>
      <c r="H352" s="30" t="s">
        <v>427</v>
      </c>
      <c r="I352" s="16"/>
      <c r="J352" s="66"/>
      <c r="K352" s="17"/>
      <c r="L352" s="49"/>
      <c r="M352" s="17"/>
      <c r="N352" s="17"/>
      <c r="O352" s="49"/>
      <c r="P352" s="49"/>
      <c r="Q352" s="70"/>
      <c r="R352" s="81">
        <f>contracts[[#This Row],[Total Contract Amount]]</f>
        <v>0</v>
      </c>
      <c r="S352" s="70"/>
      <c r="T352" s="81">
        <f>contracts[[#This Row],[Total Quarterly Obligation Amount]]</f>
        <v>0</v>
      </c>
      <c r="U352" s="151"/>
      <c r="V352" s="132">
        <f>contracts[[#This Row],[Total Quarterly Expenditure Amount]]</f>
        <v>0</v>
      </c>
      <c r="W352" s="99" t="str">
        <f>IFERROR(INDEX(Table2[Attachment A Category], MATCH(contracts[[#This Row],[Attachment A Expenditure Subcategory]], Table2[Attachment A Subcategory],0)),"")</f>
        <v/>
      </c>
      <c r="X352" s="100" t="str">
        <f>IFERROR(INDEX(Table2[Treasury OIG Category], MATCH(contracts[[#This Row],[Attachment A Expenditure Subcategory]], Table2[Attachment A Subcategory],0)),"")</f>
        <v/>
      </c>
    </row>
    <row r="353" spans="2:24" x14ac:dyDescent="0.25">
      <c r="B353" s="21"/>
      <c r="C353" s="16"/>
      <c r="D353" s="16"/>
      <c r="E353" s="16"/>
      <c r="F353" s="16"/>
      <c r="G353" s="22"/>
      <c r="H353" s="31" t="s">
        <v>428</v>
      </c>
      <c r="I353" s="16"/>
      <c r="J353" s="66"/>
      <c r="K353" s="17"/>
      <c r="L353" s="49"/>
      <c r="M353" s="17"/>
      <c r="N353" s="17"/>
      <c r="O353" s="49"/>
      <c r="P353" s="49"/>
      <c r="Q353" s="70"/>
      <c r="R353" s="81">
        <f>contracts[[#This Row],[Total Contract Amount]]</f>
        <v>0</v>
      </c>
      <c r="S353" s="70"/>
      <c r="T353" s="81">
        <f>contracts[[#This Row],[Total Quarterly Obligation Amount]]</f>
        <v>0</v>
      </c>
      <c r="U353" s="151"/>
      <c r="V353" s="132">
        <f>contracts[[#This Row],[Total Quarterly Expenditure Amount]]</f>
        <v>0</v>
      </c>
      <c r="W353" s="99" t="str">
        <f>IFERROR(INDEX(Table2[Attachment A Category], MATCH(contracts[[#This Row],[Attachment A Expenditure Subcategory]], Table2[Attachment A Subcategory],0)),"")</f>
        <v/>
      </c>
      <c r="X353" s="100" t="str">
        <f>IFERROR(INDEX(Table2[Treasury OIG Category], MATCH(contracts[[#This Row],[Attachment A Expenditure Subcategory]], Table2[Attachment A Subcategory],0)),"")</f>
        <v/>
      </c>
    </row>
    <row r="354" spans="2:24" x14ac:dyDescent="0.25">
      <c r="B354" s="21"/>
      <c r="C354" s="16"/>
      <c r="D354" s="16"/>
      <c r="E354" s="16"/>
      <c r="F354" s="16"/>
      <c r="G354" s="22"/>
      <c r="H354" s="31" t="s">
        <v>429</v>
      </c>
      <c r="I354" s="16"/>
      <c r="J354" s="66"/>
      <c r="K354" s="17"/>
      <c r="L354" s="49"/>
      <c r="M354" s="17"/>
      <c r="N354" s="17"/>
      <c r="O354" s="49"/>
      <c r="P354" s="49"/>
      <c r="Q354" s="70"/>
      <c r="R354" s="81">
        <f>contracts[[#This Row],[Total Contract Amount]]</f>
        <v>0</v>
      </c>
      <c r="S354" s="70"/>
      <c r="T354" s="81">
        <f>contracts[[#This Row],[Total Quarterly Obligation Amount]]</f>
        <v>0</v>
      </c>
      <c r="U354" s="151"/>
      <c r="V354" s="132">
        <f>contracts[[#This Row],[Total Quarterly Expenditure Amount]]</f>
        <v>0</v>
      </c>
      <c r="W354" s="99" t="str">
        <f>IFERROR(INDEX(Table2[Attachment A Category], MATCH(contracts[[#This Row],[Attachment A Expenditure Subcategory]], Table2[Attachment A Subcategory],0)),"")</f>
        <v/>
      </c>
      <c r="X354" s="100" t="str">
        <f>IFERROR(INDEX(Table2[Treasury OIG Category], MATCH(contracts[[#This Row],[Attachment A Expenditure Subcategory]], Table2[Attachment A Subcategory],0)),"")</f>
        <v/>
      </c>
    </row>
    <row r="355" spans="2:24" x14ac:dyDescent="0.25">
      <c r="B355" s="21"/>
      <c r="C355" s="16"/>
      <c r="D355" s="16"/>
      <c r="E355" s="16"/>
      <c r="F355" s="16"/>
      <c r="G355" s="22"/>
      <c r="H355" s="30" t="s">
        <v>430</v>
      </c>
      <c r="I355" s="16"/>
      <c r="J355" s="66"/>
      <c r="K355" s="17"/>
      <c r="L355" s="49"/>
      <c r="M355" s="17"/>
      <c r="N355" s="17"/>
      <c r="O355" s="49"/>
      <c r="P355" s="49"/>
      <c r="Q355" s="70"/>
      <c r="R355" s="81">
        <f>contracts[[#This Row],[Total Contract Amount]]</f>
        <v>0</v>
      </c>
      <c r="S355" s="70"/>
      <c r="T355" s="81">
        <f>contracts[[#This Row],[Total Quarterly Obligation Amount]]</f>
        <v>0</v>
      </c>
      <c r="U355" s="151"/>
      <c r="V355" s="132">
        <f>contracts[[#This Row],[Total Quarterly Expenditure Amount]]</f>
        <v>0</v>
      </c>
      <c r="W355" s="99" t="str">
        <f>IFERROR(INDEX(Table2[Attachment A Category], MATCH(contracts[[#This Row],[Attachment A Expenditure Subcategory]], Table2[Attachment A Subcategory],0)),"")</f>
        <v/>
      </c>
      <c r="X355" s="100" t="str">
        <f>IFERROR(INDEX(Table2[Treasury OIG Category], MATCH(contracts[[#This Row],[Attachment A Expenditure Subcategory]], Table2[Attachment A Subcategory],0)),"")</f>
        <v/>
      </c>
    </row>
    <row r="356" spans="2:24" x14ac:dyDescent="0.25">
      <c r="B356" s="21"/>
      <c r="C356" s="16"/>
      <c r="D356" s="16"/>
      <c r="E356" s="16"/>
      <c r="F356" s="16"/>
      <c r="G356" s="22"/>
      <c r="H356" s="31" t="s">
        <v>431</v>
      </c>
      <c r="I356" s="16"/>
      <c r="J356" s="66"/>
      <c r="K356" s="17"/>
      <c r="L356" s="49"/>
      <c r="M356" s="17"/>
      <c r="N356" s="17"/>
      <c r="O356" s="49"/>
      <c r="P356" s="49"/>
      <c r="Q356" s="70"/>
      <c r="R356" s="81">
        <f>contracts[[#This Row],[Total Contract Amount]]</f>
        <v>0</v>
      </c>
      <c r="S356" s="70"/>
      <c r="T356" s="81">
        <f>contracts[[#This Row],[Total Quarterly Obligation Amount]]</f>
        <v>0</v>
      </c>
      <c r="U356" s="151"/>
      <c r="V356" s="132">
        <f>contracts[[#This Row],[Total Quarterly Expenditure Amount]]</f>
        <v>0</v>
      </c>
      <c r="W356" s="99" t="str">
        <f>IFERROR(INDEX(Table2[Attachment A Category], MATCH(contracts[[#This Row],[Attachment A Expenditure Subcategory]], Table2[Attachment A Subcategory],0)),"")</f>
        <v/>
      </c>
      <c r="X356" s="100" t="str">
        <f>IFERROR(INDEX(Table2[Treasury OIG Category], MATCH(contracts[[#This Row],[Attachment A Expenditure Subcategory]], Table2[Attachment A Subcategory],0)),"")</f>
        <v/>
      </c>
    </row>
    <row r="357" spans="2:24" x14ac:dyDescent="0.25">
      <c r="B357" s="21"/>
      <c r="C357" s="16"/>
      <c r="D357" s="16"/>
      <c r="E357" s="16"/>
      <c r="F357" s="16"/>
      <c r="G357" s="22"/>
      <c r="H357" s="31" t="s">
        <v>432</v>
      </c>
      <c r="I357" s="16"/>
      <c r="J357" s="66"/>
      <c r="K357" s="17"/>
      <c r="L357" s="49"/>
      <c r="M357" s="17"/>
      <c r="N357" s="17"/>
      <c r="O357" s="49"/>
      <c r="P357" s="49"/>
      <c r="Q357" s="70"/>
      <c r="R357" s="81">
        <f>contracts[[#This Row],[Total Contract Amount]]</f>
        <v>0</v>
      </c>
      <c r="S357" s="70"/>
      <c r="T357" s="81">
        <f>contracts[[#This Row],[Total Quarterly Obligation Amount]]</f>
        <v>0</v>
      </c>
      <c r="U357" s="151"/>
      <c r="V357" s="132">
        <f>contracts[[#This Row],[Total Quarterly Expenditure Amount]]</f>
        <v>0</v>
      </c>
      <c r="W357" s="99" t="str">
        <f>IFERROR(INDEX(Table2[Attachment A Category], MATCH(contracts[[#This Row],[Attachment A Expenditure Subcategory]], Table2[Attachment A Subcategory],0)),"")</f>
        <v/>
      </c>
      <c r="X357" s="100" t="str">
        <f>IFERROR(INDEX(Table2[Treasury OIG Category], MATCH(contracts[[#This Row],[Attachment A Expenditure Subcategory]], Table2[Attachment A Subcategory],0)),"")</f>
        <v/>
      </c>
    </row>
    <row r="358" spans="2:24" x14ac:dyDescent="0.25">
      <c r="B358" s="21"/>
      <c r="C358" s="16"/>
      <c r="D358" s="16"/>
      <c r="E358" s="16"/>
      <c r="F358" s="16"/>
      <c r="G358" s="22"/>
      <c r="H358" s="31" t="s">
        <v>433</v>
      </c>
      <c r="I358" s="16"/>
      <c r="J358" s="66"/>
      <c r="K358" s="17"/>
      <c r="L358" s="49"/>
      <c r="M358" s="17"/>
      <c r="N358" s="17"/>
      <c r="O358" s="49"/>
      <c r="P358" s="49"/>
      <c r="Q358" s="70"/>
      <c r="R358" s="81">
        <f>contracts[[#This Row],[Total Contract Amount]]</f>
        <v>0</v>
      </c>
      <c r="S358" s="70"/>
      <c r="T358" s="81">
        <f>contracts[[#This Row],[Total Quarterly Obligation Amount]]</f>
        <v>0</v>
      </c>
      <c r="U358" s="151"/>
      <c r="V358" s="132">
        <f>contracts[[#This Row],[Total Quarterly Expenditure Amount]]</f>
        <v>0</v>
      </c>
      <c r="W358" s="99" t="str">
        <f>IFERROR(INDEX(Table2[Attachment A Category], MATCH(contracts[[#This Row],[Attachment A Expenditure Subcategory]], Table2[Attachment A Subcategory],0)),"")</f>
        <v/>
      </c>
      <c r="X358" s="100" t="str">
        <f>IFERROR(INDEX(Table2[Treasury OIG Category], MATCH(contracts[[#This Row],[Attachment A Expenditure Subcategory]], Table2[Attachment A Subcategory],0)),"")</f>
        <v/>
      </c>
    </row>
    <row r="359" spans="2:24" x14ac:dyDescent="0.25">
      <c r="B359" s="21"/>
      <c r="C359" s="16"/>
      <c r="D359" s="16"/>
      <c r="E359" s="16"/>
      <c r="F359" s="16"/>
      <c r="G359" s="22"/>
      <c r="H359" s="31" t="s">
        <v>434</v>
      </c>
      <c r="I359" s="16"/>
      <c r="J359" s="66"/>
      <c r="K359" s="17"/>
      <c r="L359" s="49"/>
      <c r="M359" s="17"/>
      <c r="N359" s="17"/>
      <c r="O359" s="49"/>
      <c r="P359" s="49"/>
      <c r="Q359" s="70"/>
      <c r="R359" s="81">
        <f>contracts[[#This Row],[Total Contract Amount]]</f>
        <v>0</v>
      </c>
      <c r="S359" s="70"/>
      <c r="T359" s="81">
        <f>contracts[[#This Row],[Total Quarterly Obligation Amount]]</f>
        <v>0</v>
      </c>
      <c r="U359" s="151"/>
      <c r="V359" s="132">
        <f>contracts[[#This Row],[Total Quarterly Expenditure Amount]]</f>
        <v>0</v>
      </c>
      <c r="W359" s="99" t="str">
        <f>IFERROR(INDEX(Table2[Attachment A Category], MATCH(contracts[[#This Row],[Attachment A Expenditure Subcategory]], Table2[Attachment A Subcategory],0)),"")</f>
        <v/>
      </c>
      <c r="X359" s="100" t="str">
        <f>IFERROR(INDEX(Table2[Treasury OIG Category], MATCH(contracts[[#This Row],[Attachment A Expenditure Subcategory]], Table2[Attachment A Subcategory],0)),"")</f>
        <v/>
      </c>
    </row>
    <row r="360" spans="2:24" x14ac:dyDescent="0.25">
      <c r="B360" s="21"/>
      <c r="C360" s="16"/>
      <c r="D360" s="16"/>
      <c r="E360" s="16"/>
      <c r="F360" s="16"/>
      <c r="G360" s="22"/>
      <c r="H360" s="30" t="s">
        <v>435</v>
      </c>
      <c r="I360" s="16"/>
      <c r="J360" s="66"/>
      <c r="K360" s="17"/>
      <c r="L360" s="49"/>
      <c r="M360" s="17"/>
      <c r="N360" s="17"/>
      <c r="O360" s="49"/>
      <c r="P360" s="49"/>
      <c r="Q360" s="70"/>
      <c r="R360" s="81">
        <f>contracts[[#This Row],[Total Contract Amount]]</f>
        <v>0</v>
      </c>
      <c r="S360" s="70"/>
      <c r="T360" s="81">
        <f>contracts[[#This Row],[Total Quarterly Obligation Amount]]</f>
        <v>0</v>
      </c>
      <c r="U360" s="151"/>
      <c r="V360" s="132">
        <f>contracts[[#This Row],[Total Quarterly Expenditure Amount]]</f>
        <v>0</v>
      </c>
      <c r="W360" s="99" t="str">
        <f>IFERROR(INDEX(Table2[Attachment A Category], MATCH(contracts[[#This Row],[Attachment A Expenditure Subcategory]], Table2[Attachment A Subcategory],0)),"")</f>
        <v/>
      </c>
      <c r="X360" s="100" t="str">
        <f>IFERROR(INDEX(Table2[Treasury OIG Category], MATCH(contracts[[#This Row],[Attachment A Expenditure Subcategory]], Table2[Attachment A Subcategory],0)),"")</f>
        <v/>
      </c>
    </row>
    <row r="361" spans="2:24" x14ac:dyDescent="0.25">
      <c r="B361" s="21"/>
      <c r="C361" s="16"/>
      <c r="D361" s="16"/>
      <c r="E361" s="16"/>
      <c r="F361" s="16"/>
      <c r="G361" s="22"/>
      <c r="H361" s="31" t="s">
        <v>436</v>
      </c>
      <c r="I361" s="16"/>
      <c r="J361" s="66"/>
      <c r="K361" s="17"/>
      <c r="L361" s="49"/>
      <c r="M361" s="17"/>
      <c r="N361" s="17"/>
      <c r="O361" s="49"/>
      <c r="P361" s="49"/>
      <c r="Q361" s="70"/>
      <c r="R361" s="81">
        <f>contracts[[#This Row],[Total Contract Amount]]</f>
        <v>0</v>
      </c>
      <c r="S361" s="70"/>
      <c r="T361" s="81">
        <f>contracts[[#This Row],[Total Quarterly Obligation Amount]]</f>
        <v>0</v>
      </c>
      <c r="U361" s="151"/>
      <c r="V361" s="132">
        <f>contracts[[#This Row],[Total Quarterly Expenditure Amount]]</f>
        <v>0</v>
      </c>
      <c r="W361" s="99" t="str">
        <f>IFERROR(INDEX(Table2[Attachment A Category], MATCH(contracts[[#This Row],[Attachment A Expenditure Subcategory]], Table2[Attachment A Subcategory],0)),"")</f>
        <v/>
      </c>
      <c r="X361" s="100" t="str">
        <f>IFERROR(INDEX(Table2[Treasury OIG Category], MATCH(contracts[[#This Row],[Attachment A Expenditure Subcategory]], Table2[Attachment A Subcategory],0)),"")</f>
        <v/>
      </c>
    </row>
    <row r="362" spans="2:24" x14ac:dyDescent="0.25">
      <c r="B362" s="21"/>
      <c r="C362" s="16"/>
      <c r="D362" s="16"/>
      <c r="E362" s="16"/>
      <c r="F362" s="16"/>
      <c r="G362" s="22"/>
      <c r="H362" s="31" t="s">
        <v>437</v>
      </c>
      <c r="I362" s="16"/>
      <c r="J362" s="66"/>
      <c r="K362" s="17"/>
      <c r="L362" s="49"/>
      <c r="M362" s="17"/>
      <c r="N362" s="17"/>
      <c r="O362" s="49"/>
      <c r="P362" s="49"/>
      <c r="Q362" s="70"/>
      <c r="R362" s="81">
        <f>contracts[[#This Row],[Total Contract Amount]]</f>
        <v>0</v>
      </c>
      <c r="S362" s="70"/>
      <c r="T362" s="81">
        <f>contracts[[#This Row],[Total Quarterly Obligation Amount]]</f>
        <v>0</v>
      </c>
      <c r="U362" s="151"/>
      <c r="V362" s="132">
        <f>contracts[[#This Row],[Total Quarterly Expenditure Amount]]</f>
        <v>0</v>
      </c>
      <c r="W362" s="99" t="str">
        <f>IFERROR(INDEX(Table2[Attachment A Category], MATCH(contracts[[#This Row],[Attachment A Expenditure Subcategory]], Table2[Attachment A Subcategory],0)),"")</f>
        <v/>
      </c>
      <c r="X362" s="100" t="str">
        <f>IFERROR(INDEX(Table2[Treasury OIG Category], MATCH(contracts[[#This Row],[Attachment A Expenditure Subcategory]], Table2[Attachment A Subcategory],0)),"")</f>
        <v/>
      </c>
    </row>
    <row r="363" spans="2:24" x14ac:dyDescent="0.25">
      <c r="B363" s="21"/>
      <c r="C363" s="16"/>
      <c r="D363" s="16"/>
      <c r="E363" s="16"/>
      <c r="F363" s="16"/>
      <c r="G363" s="22"/>
      <c r="H363" s="30" t="s">
        <v>438</v>
      </c>
      <c r="I363" s="16"/>
      <c r="J363" s="66"/>
      <c r="K363" s="17"/>
      <c r="L363" s="49"/>
      <c r="M363" s="17"/>
      <c r="N363" s="17"/>
      <c r="O363" s="49"/>
      <c r="P363" s="49"/>
      <c r="Q363" s="70"/>
      <c r="R363" s="81">
        <f>contracts[[#This Row],[Total Contract Amount]]</f>
        <v>0</v>
      </c>
      <c r="S363" s="70"/>
      <c r="T363" s="81">
        <f>contracts[[#This Row],[Total Quarterly Obligation Amount]]</f>
        <v>0</v>
      </c>
      <c r="U363" s="151"/>
      <c r="V363" s="132">
        <f>contracts[[#This Row],[Total Quarterly Expenditure Amount]]</f>
        <v>0</v>
      </c>
      <c r="W363" s="99" t="str">
        <f>IFERROR(INDEX(Table2[Attachment A Category], MATCH(contracts[[#This Row],[Attachment A Expenditure Subcategory]], Table2[Attachment A Subcategory],0)),"")</f>
        <v/>
      </c>
      <c r="X363" s="100" t="str">
        <f>IFERROR(INDEX(Table2[Treasury OIG Category], MATCH(contracts[[#This Row],[Attachment A Expenditure Subcategory]], Table2[Attachment A Subcategory],0)),"")</f>
        <v/>
      </c>
    </row>
    <row r="364" spans="2:24" x14ac:dyDescent="0.25">
      <c r="B364" s="21"/>
      <c r="C364" s="16"/>
      <c r="D364" s="16"/>
      <c r="E364" s="16"/>
      <c r="F364" s="16"/>
      <c r="G364" s="22"/>
      <c r="H364" s="31" t="s">
        <v>439</v>
      </c>
      <c r="I364" s="16"/>
      <c r="J364" s="66"/>
      <c r="K364" s="17"/>
      <c r="L364" s="49"/>
      <c r="M364" s="17"/>
      <c r="N364" s="17"/>
      <c r="O364" s="49"/>
      <c r="P364" s="49"/>
      <c r="Q364" s="70"/>
      <c r="R364" s="81">
        <f>contracts[[#This Row],[Total Contract Amount]]</f>
        <v>0</v>
      </c>
      <c r="S364" s="70"/>
      <c r="T364" s="81">
        <f>contracts[[#This Row],[Total Quarterly Obligation Amount]]</f>
        <v>0</v>
      </c>
      <c r="U364" s="151"/>
      <c r="V364" s="132">
        <f>contracts[[#This Row],[Total Quarterly Expenditure Amount]]</f>
        <v>0</v>
      </c>
      <c r="W364" s="99" t="str">
        <f>IFERROR(INDEX(Table2[Attachment A Category], MATCH(contracts[[#This Row],[Attachment A Expenditure Subcategory]], Table2[Attachment A Subcategory],0)),"")</f>
        <v/>
      </c>
      <c r="X364" s="100" t="str">
        <f>IFERROR(INDEX(Table2[Treasury OIG Category], MATCH(contracts[[#This Row],[Attachment A Expenditure Subcategory]], Table2[Attachment A Subcategory],0)),"")</f>
        <v/>
      </c>
    </row>
    <row r="365" spans="2:24" x14ac:dyDescent="0.25">
      <c r="B365" s="21"/>
      <c r="C365" s="16"/>
      <c r="D365" s="16"/>
      <c r="E365" s="16"/>
      <c r="F365" s="16"/>
      <c r="G365" s="22"/>
      <c r="H365" s="31" t="s">
        <v>440</v>
      </c>
      <c r="I365" s="16"/>
      <c r="J365" s="66"/>
      <c r="K365" s="17"/>
      <c r="L365" s="49"/>
      <c r="M365" s="17"/>
      <c r="N365" s="17"/>
      <c r="O365" s="49"/>
      <c r="P365" s="49"/>
      <c r="Q365" s="70"/>
      <c r="R365" s="81">
        <f>contracts[[#This Row],[Total Contract Amount]]</f>
        <v>0</v>
      </c>
      <c r="S365" s="70"/>
      <c r="T365" s="81">
        <f>contracts[[#This Row],[Total Quarterly Obligation Amount]]</f>
        <v>0</v>
      </c>
      <c r="U365" s="151"/>
      <c r="V365" s="132">
        <f>contracts[[#This Row],[Total Quarterly Expenditure Amount]]</f>
        <v>0</v>
      </c>
      <c r="W365" s="99" t="str">
        <f>IFERROR(INDEX(Table2[Attachment A Category], MATCH(contracts[[#This Row],[Attachment A Expenditure Subcategory]], Table2[Attachment A Subcategory],0)),"")</f>
        <v/>
      </c>
      <c r="X365" s="100" t="str">
        <f>IFERROR(INDEX(Table2[Treasury OIG Category], MATCH(contracts[[#This Row],[Attachment A Expenditure Subcategory]], Table2[Attachment A Subcategory],0)),"")</f>
        <v/>
      </c>
    </row>
    <row r="366" spans="2:24" x14ac:dyDescent="0.25">
      <c r="B366" s="21"/>
      <c r="C366" s="16"/>
      <c r="D366" s="16"/>
      <c r="E366" s="16"/>
      <c r="F366" s="16"/>
      <c r="G366" s="22"/>
      <c r="H366" s="31" t="s">
        <v>441</v>
      </c>
      <c r="I366" s="16"/>
      <c r="J366" s="66"/>
      <c r="K366" s="17"/>
      <c r="L366" s="49"/>
      <c r="M366" s="17"/>
      <c r="N366" s="17"/>
      <c r="O366" s="49"/>
      <c r="P366" s="49"/>
      <c r="Q366" s="70"/>
      <c r="R366" s="81">
        <f>contracts[[#This Row],[Total Contract Amount]]</f>
        <v>0</v>
      </c>
      <c r="S366" s="70"/>
      <c r="T366" s="81">
        <f>contracts[[#This Row],[Total Quarterly Obligation Amount]]</f>
        <v>0</v>
      </c>
      <c r="U366" s="151"/>
      <c r="V366" s="132">
        <f>contracts[[#This Row],[Total Quarterly Expenditure Amount]]</f>
        <v>0</v>
      </c>
      <c r="W366" s="99" t="str">
        <f>IFERROR(INDEX(Table2[Attachment A Category], MATCH(contracts[[#This Row],[Attachment A Expenditure Subcategory]], Table2[Attachment A Subcategory],0)),"")</f>
        <v/>
      </c>
      <c r="X366" s="100" t="str">
        <f>IFERROR(INDEX(Table2[Treasury OIG Category], MATCH(contracts[[#This Row],[Attachment A Expenditure Subcategory]], Table2[Attachment A Subcategory],0)),"")</f>
        <v/>
      </c>
    </row>
    <row r="367" spans="2:24" x14ac:dyDescent="0.25">
      <c r="B367" s="21"/>
      <c r="C367" s="16"/>
      <c r="D367" s="16"/>
      <c r="E367" s="16"/>
      <c r="F367" s="16"/>
      <c r="G367" s="22"/>
      <c r="H367" s="31" t="s">
        <v>442</v>
      </c>
      <c r="I367" s="16"/>
      <c r="J367" s="66"/>
      <c r="K367" s="17"/>
      <c r="L367" s="49"/>
      <c r="M367" s="17"/>
      <c r="N367" s="17"/>
      <c r="O367" s="49"/>
      <c r="P367" s="49"/>
      <c r="Q367" s="70"/>
      <c r="R367" s="81">
        <f>contracts[[#This Row],[Total Contract Amount]]</f>
        <v>0</v>
      </c>
      <c r="S367" s="70"/>
      <c r="T367" s="81">
        <f>contracts[[#This Row],[Total Quarterly Obligation Amount]]</f>
        <v>0</v>
      </c>
      <c r="U367" s="151"/>
      <c r="V367" s="132">
        <f>contracts[[#This Row],[Total Quarterly Expenditure Amount]]</f>
        <v>0</v>
      </c>
      <c r="W367" s="99" t="str">
        <f>IFERROR(INDEX(Table2[Attachment A Category], MATCH(contracts[[#This Row],[Attachment A Expenditure Subcategory]], Table2[Attachment A Subcategory],0)),"")</f>
        <v/>
      </c>
      <c r="X367" s="100" t="str">
        <f>IFERROR(INDEX(Table2[Treasury OIG Category], MATCH(contracts[[#This Row],[Attachment A Expenditure Subcategory]], Table2[Attachment A Subcategory],0)),"")</f>
        <v/>
      </c>
    </row>
    <row r="368" spans="2:24" x14ac:dyDescent="0.25">
      <c r="B368" s="21"/>
      <c r="C368" s="16"/>
      <c r="D368" s="16"/>
      <c r="E368" s="16"/>
      <c r="F368" s="16"/>
      <c r="G368" s="22"/>
      <c r="H368" s="30" t="s">
        <v>443</v>
      </c>
      <c r="I368" s="16"/>
      <c r="J368" s="66"/>
      <c r="K368" s="17"/>
      <c r="L368" s="49"/>
      <c r="M368" s="17"/>
      <c r="N368" s="17"/>
      <c r="O368" s="49"/>
      <c r="P368" s="49"/>
      <c r="Q368" s="70"/>
      <c r="R368" s="81">
        <f>contracts[[#This Row],[Total Contract Amount]]</f>
        <v>0</v>
      </c>
      <c r="S368" s="70"/>
      <c r="T368" s="81">
        <f>contracts[[#This Row],[Total Quarterly Obligation Amount]]</f>
        <v>0</v>
      </c>
      <c r="U368" s="151"/>
      <c r="V368" s="132">
        <f>contracts[[#This Row],[Total Quarterly Expenditure Amount]]</f>
        <v>0</v>
      </c>
      <c r="W368" s="99" t="str">
        <f>IFERROR(INDEX(Table2[Attachment A Category], MATCH(contracts[[#This Row],[Attachment A Expenditure Subcategory]], Table2[Attachment A Subcategory],0)),"")</f>
        <v/>
      </c>
      <c r="X368" s="100" t="str">
        <f>IFERROR(INDEX(Table2[Treasury OIG Category], MATCH(contracts[[#This Row],[Attachment A Expenditure Subcategory]], Table2[Attachment A Subcategory],0)),"")</f>
        <v/>
      </c>
    </row>
    <row r="369" spans="2:24" x14ac:dyDescent="0.25">
      <c r="B369" s="21"/>
      <c r="C369" s="16"/>
      <c r="D369" s="16"/>
      <c r="E369" s="16"/>
      <c r="F369" s="16"/>
      <c r="G369" s="22"/>
      <c r="H369" s="31" t="s">
        <v>444</v>
      </c>
      <c r="I369" s="16"/>
      <c r="J369" s="66"/>
      <c r="K369" s="17"/>
      <c r="L369" s="49"/>
      <c r="M369" s="17"/>
      <c r="N369" s="17"/>
      <c r="O369" s="49"/>
      <c r="P369" s="49"/>
      <c r="Q369" s="70"/>
      <c r="R369" s="81">
        <f>contracts[[#This Row],[Total Contract Amount]]</f>
        <v>0</v>
      </c>
      <c r="S369" s="70"/>
      <c r="T369" s="81">
        <f>contracts[[#This Row],[Total Quarterly Obligation Amount]]</f>
        <v>0</v>
      </c>
      <c r="U369" s="151"/>
      <c r="V369" s="132">
        <f>contracts[[#This Row],[Total Quarterly Expenditure Amount]]</f>
        <v>0</v>
      </c>
      <c r="W369" s="99" t="str">
        <f>IFERROR(INDEX(Table2[Attachment A Category], MATCH(contracts[[#This Row],[Attachment A Expenditure Subcategory]], Table2[Attachment A Subcategory],0)),"")</f>
        <v/>
      </c>
      <c r="X369" s="100" t="str">
        <f>IFERROR(INDEX(Table2[Treasury OIG Category], MATCH(contracts[[#This Row],[Attachment A Expenditure Subcategory]], Table2[Attachment A Subcategory],0)),"")</f>
        <v/>
      </c>
    </row>
    <row r="370" spans="2:24" x14ac:dyDescent="0.25">
      <c r="B370" s="21"/>
      <c r="C370" s="16"/>
      <c r="D370" s="16"/>
      <c r="E370" s="16"/>
      <c r="F370" s="16"/>
      <c r="G370" s="22"/>
      <c r="H370" s="31" t="s">
        <v>445</v>
      </c>
      <c r="I370" s="16"/>
      <c r="J370" s="66"/>
      <c r="K370" s="17"/>
      <c r="L370" s="49"/>
      <c r="M370" s="17"/>
      <c r="N370" s="17"/>
      <c r="O370" s="49"/>
      <c r="P370" s="49"/>
      <c r="Q370" s="70"/>
      <c r="R370" s="81">
        <f>contracts[[#This Row],[Total Contract Amount]]</f>
        <v>0</v>
      </c>
      <c r="S370" s="70"/>
      <c r="T370" s="81">
        <f>contracts[[#This Row],[Total Quarterly Obligation Amount]]</f>
        <v>0</v>
      </c>
      <c r="U370" s="151"/>
      <c r="V370" s="132">
        <f>contracts[[#This Row],[Total Quarterly Expenditure Amount]]</f>
        <v>0</v>
      </c>
      <c r="W370" s="99" t="str">
        <f>IFERROR(INDEX(Table2[Attachment A Category], MATCH(contracts[[#This Row],[Attachment A Expenditure Subcategory]], Table2[Attachment A Subcategory],0)),"")</f>
        <v/>
      </c>
      <c r="X370" s="100" t="str">
        <f>IFERROR(INDEX(Table2[Treasury OIG Category], MATCH(contracts[[#This Row],[Attachment A Expenditure Subcategory]], Table2[Attachment A Subcategory],0)),"")</f>
        <v/>
      </c>
    </row>
    <row r="371" spans="2:24" x14ac:dyDescent="0.25">
      <c r="B371" s="21"/>
      <c r="C371" s="16"/>
      <c r="D371" s="16"/>
      <c r="E371" s="16"/>
      <c r="F371" s="16"/>
      <c r="G371" s="22"/>
      <c r="H371" s="30" t="s">
        <v>446</v>
      </c>
      <c r="I371" s="16"/>
      <c r="J371" s="66"/>
      <c r="K371" s="17"/>
      <c r="L371" s="49"/>
      <c r="M371" s="17"/>
      <c r="N371" s="17"/>
      <c r="O371" s="49"/>
      <c r="P371" s="49"/>
      <c r="Q371" s="70"/>
      <c r="R371" s="81">
        <f>contracts[[#This Row],[Total Contract Amount]]</f>
        <v>0</v>
      </c>
      <c r="S371" s="70"/>
      <c r="T371" s="81">
        <f>contracts[[#This Row],[Total Quarterly Obligation Amount]]</f>
        <v>0</v>
      </c>
      <c r="U371" s="151"/>
      <c r="V371" s="132">
        <f>contracts[[#This Row],[Total Quarterly Expenditure Amount]]</f>
        <v>0</v>
      </c>
      <c r="W371" s="99" t="str">
        <f>IFERROR(INDEX(Table2[Attachment A Category], MATCH(contracts[[#This Row],[Attachment A Expenditure Subcategory]], Table2[Attachment A Subcategory],0)),"")</f>
        <v/>
      </c>
      <c r="X371" s="100" t="str">
        <f>IFERROR(INDEX(Table2[Treasury OIG Category], MATCH(contracts[[#This Row],[Attachment A Expenditure Subcategory]], Table2[Attachment A Subcategory],0)),"")</f>
        <v/>
      </c>
    </row>
    <row r="372" spans="2:24" x14ac:dyDescent="0.25">
      <c r="B372" s="21"/>
      <c r="C372" s="16"/>
      <c r="D372" s="16"/>
      <c r="E372" s="16"/>
      <c r="F372" s="16"/>
      <c r="G372" s="22"/>
      <c r="H372" s="31" t="s">
        <v>447</v>
      </c>
      <c r="I372" s="16"/>
      <c r="J372" s="66"/>
      <c r="K372" s="17"/>
      <c r="L372" s="49"/>
      <c r="M372" s="17"/>
      <c r="N372" s="17"/>
      <c r="O372" s="49"/>
      <c r="P372" s="49"/>
      <c r="Q372" s="70"/>
      <c r="R372" s="81">
        <f>contracts[[#This Row],[Total Contract Amount]]</f>
        <v>0</v>
      </c>
      <c r="S372" s="70"/>
      <c r="T372" s="81">
        <f>contracts[[#This Row],[Total Quarterly Obligation Amount]]</f>
        <v>0</v>
      </c>
      <c r="U372" s="151"/>
      <c r="V372" s="132">
        <f>contracts[[#This Row],[Total Quarterly Expenditure Amount]]</f>
        <v>0</v>
      </c>
      <c r="W372" s="99" t="str">
        <f>IFERROR(INDEX(Table2[Attachment A Category], MATCH(contracts[[#This Row],[Attachment A Expenditure Subcategory]], Table2[Attachment A Subcategory],0)),"")</f>
        <v/>
      </c>
      <c r="X372" s="100" t="str">
        <f>IFERROR(INDEX(Table2[Treasury OIG Category], MATCH(contracts[[#This Row],[Attachment A Expenditure Subcategory]], Table2[Attachment A Subcategory],0)),"")</f>
        <v/>
      </c>
    </row>
    <row r="373" spans="2:24" x14ac:dyDescent="0.25">
      <c r="B373" s="21"/>
      <c r="C373" s="16"/>
      <c r="D373" s="16"/>
      <c r="E373" s="16"/>
      <c r="F373" s="16"/>
      <c r="G373" s="22"/>
      <c r="H373" s="31" t="s">
        <v>448</v>
      </c>
      <c r="I373" s="16"/>
      <c r="J373" s="66"/>
      <c r="K373" s="17"/>
      <c r="L373" s="49"/>
      <c r="M373" s="17"/>
      <c r="N373" s="17"/>
      <c r="O373" s="49"/>
      <c r="P373" s="49"/>
      <c r="Q373" s="70"/>
      <c r="R373" s="81">
        <f>contracts[[#This Row],[Total Contract Amount]]</f>
        <v>0</v>
      </c>
      <c r="S373" s="70"/>
      <c r="T373" s="81">
        <f>contracts[[#This Row],[Total Quarterly Obligation Amount]]</f>
        <v>0</v>
      </c>
      <c r="U373" s="151"/>
      <c r="V373" s="132">
        <f>contracts[[#This Row],[Total Quarterly Expenditure Amount]]</f>
        <v>0</v>
      </c>
      <c r="W373" s="99" t="str">
        <f>IFERROR(INDEX(Table2[Attachment A Category], MATCH(contracts[[#This Row],[Attachment A Expenditure Subcategory]], Table2[Attachment A Subcategory],0)),"")</f>
        <v/>
      </c>
      <c r="X373" s="100" t="str">
        <f>IFERROR(INDEX(Table2[Treasury OIG Category], MATCH(contracts[[#This Row],[Attachment A Expenditure Subcategory]], Table2[Attachment A Subcategory],0)),"")</f>
        <v/>
      </c>
    </row>
    <row r="374" spans="2:24" x14ac:dyDescent="0.25">
      <c r="B374" s="21"/>
      <c r="C374" s="16"/>
      <c r="D374" s="16"/>
      <c r="E374" s="16"/>
      <c r="F374" s="16"/>
      <c r="G374" s="22"/>
      <c r="H374" s="31" t="s">
        <v>449</v>
      </c>
      <c r="I374" s="16"/>
      <c r="J374" s="66"/>
      <c r="K374" s="17"/>
      <c r="L374" s="49"/>
      <c r="M374" s="17"/>
      <c r="N374" s="17"/>
      <c r="O374" s="49"/>
      <c r="P374" s="49"/>
      <c r="Q374" s="70"/>
      <c r="R374" s="81">
        <f>contracts[[#This Row],[Total Contract Amount]]</f>
        <v>0</v>
      </c>
      <c r="S374" s="70"/>
      <c r="T374" s="81">
        <f>contracts[[#This Row],[Total Quarterly Obligation Amount]]</f>
        <v>0</v>
      </c>
      <c r="U374" s="151"/>
      <c r="V374" s="132">
        <f>contracts[[#This Row],[Total Quarterly Expenditure Amount]]</f>
        <v>0</v>
      </c>
      <c r="W374" s="99" t="str">
        <f>IFERROR(INDEX(Table2[Attachment A Category], MATCH(contracts[[#This Row],[Attachment A Expenditure Subcategory]], Table2[Attachment A Subcategory],0)),"")</f>
        <v/>
      </c>
      <c r="X374" s="100" t="str">
        <f>IFERROR(INDEX(Table2[Treasury OIG Category], MATCH(contracts[[#This Row],[Attachment A Expenditure Subcategory]], Table2[Attachment A Subcategory],0)),"")</f>
        <v/>
      </c>
    </row>
    <row r="375" spans="2:24" x14ac:dyDescent="0.25">
      <c r="B375" s="21"/>
      <c r="C375" s="16"/>
      <c r="D375" s="16"/>
      <c r="E375" s="16"/>
      <c r="F375" s="16"/>
      <c r="G375" s="22"/>
      <c r="H375" s="31" t="s">
        <v>450</v>
      </c>
      <c r="I375" s="16"/>
      <c r="J375" s="66"/>
      <c r="K375" s="17"/>
      <c r="L375" s="49"/>
      <c r="M375" s="17"/>
      <c r="N375" s="17"/>
      <c r="O375" s="49"/>
      <c r="P375" s="49"/>
      <c r="Q375" s="70"/>
      <c r="R375" s="81">
        <f>contracts[[#This Row],[Total Contract Amount]]</f>
        <v>0</v>
      </c>
      <c r="S375" s="70"/>
      <c r="T375" s="81">
        <f>contracts[[#This Row],[Total Quarterly Obligation Amount]]</f>
        <v>0</v>
      </c>
      <c r="U375" s="151"/>
      <c r="V375" s="132">
        <f>contracts[[#This Row],[Total Quarterly Expenditure Amount]]</f>
        <v>0</v>
      </c>
      <c r="W375" s="99" t="str">
        <f>IFERROR(INDEX(Table2[Attachment A Category], MATCH(contracts[[#This Row],[Attachment A Expenditure Subcategory]], Table2[Attachment A Subcategory],0)),"")</f>
        <v/>
      </c>
      <c r="X375" s="100" t="str">
        <f>IFERROR(INDEX(Table2[Treasury OIG Category], MATCH(contracts[[#This Row],[Attachment A Expenditure Subcategory]], Table2[Attachment A Subcategory],0)),"")</f>
        <v/>
      </c>
    </row>
    <row r="376" spans="2:24" x14ac:dyDescent="0.25">
      <c r="B376" s="21"/>
      <c r="C376" s="16"/>
      <c r="D376" s="16"/>
      <c r="E376" s="16"/>
      <c r="F376" s="16"/>
      <c r="G376" s="22"/>
      <c r="H376" s="30" t="s">
        <v>451</v>
      </c>
      <c r="I376" s="16"/>
      <c r="J376" s="66"/>
      <c r="K376" s="17"/>
      <c r="L376" s="49"/>
      <c r="M376" s="17"/>
      <c r="N376" s="17"/>
      <c r="O376" s="49"/>
      <c r="P376" s="49"/>
      <c r="Q376" s="70"/>
      <c r="R376" s="81">
        <f>contracts[[#This Row],[Total Contract Amount]]</f>
        <v>0</v>
      </c>
      <c r="S376" s="70"/>
      <c r="T376" s="81">
        <f>contracts[[#This Row],[Total Quarterly Obligation Amount]]</f>
        <v>0</v>
      </c>
      <c r="U376" s="151"/>
      <c r="V376" s="132">
        <f>contracts[[#This Row],[Total Quarterly Expenditure Amount]]</f>
        <v>0</v>
      </c>
      <c r="W376" s="99" t="str">
        <f>IFERROR(INDEX(Table2[Attachment A Category], MATCH(contracts[[#This Row],[Attachment A Expenditure Subcategory]], Table2[Attachment A Subcategory],0)),"")</f>
        <v/>
      </c>
      <c r="X376" s="100" t="str">
        <f>IFERROR(INDEX(Table2[Treasury OIG Category], MATCH(contracts[[#This Row],[Attachment A Expenditure Subcategory]], Table2[Attachment A Subcategory],0)),"")</f>
        <v/>
      </c>
    </row>
    <row r="377" spans="2:24" x14ac:dyDescent="0.25">
      <c r="B377" s="21"/>
      <c r="C377" s="16"/>
      <c r="D377" s="16"/>
      <c r="E377" s="16"/>
      <c r="F377" s="16"/>
      <c r="G377" s="22"/>
      <c r="H377" s="31" t="s">
        <v>452</v>
      </c>
      <c r="I377" s="16"/>
      <c r="J377" s="66"/>
      <c r="K377" s="17"/>
      <c r="L377" s="49"/>
      <c r="M377" s="17"/>
      <c r="N377" s="17"/>
      <c r="O377" s="49"/>
      <c r="P377" s="49"/>
      <c r="Q377" s="70"/>
      <c r="R377" s="81">
        <f>contracts[[#This Row],[Total Contract Amount]]</f>
        <v>0</v>
      </c>
      <c r="S377" s="70"/>
      <c r="T377" s="81">
        <f>contracts[[#This Row],[Total Quarterly Obligation Amount]]</f>
        <v>0</v>
      </c>
      <c r="U377" s="151"/>
      <c r="V377" s="132">
        <f>contracts[[#This Row],[Total Quarterly Expenditure Amount]]</f>
        <v>0</v>
      </c>
      <c r="W377" s="99" t="str">
        <f>IFERROR(INDEX(Table2[Attachment A Category], MATCH(contracts[[#This Row],[Attachment A Expenditure Subcategory]], Table2[Attachment A Subcategory],0)),"")</f>
        <v/>
      </c>
      <c r="X377" s="100" t="str">
        <f>IFERROR(INDEX(Table2[Treasury OIG Category], MATCH(contracts[[#This Row],[Attachment A Expenditure Subcategory]], Table2[Attachment A Subcategory],0)),"")</f>
        <v/>
      </c>
    </row>
    <row r="378" spans="2:24" x14ac:dyDescent="0.25">
      <c r="B378" s="21"/>
      <c r="C378" s="16"/>
      <c r="D378" s="16"/>
      <c r="E378" s="16"/>
      <c r="F378" s="16"/>
      <c r="G378" s="22"/>
      <c r="H378" s="31" t="s">
        <v>453</v>
      </c>
      <c r="I378" s="16"/>
      <c r="J378" s="66"/>
      <c r="K378" s="17"/>
      <c r="L378" s="49"/>
      <c r="M378" s="17"/>
      <c r="N378" s="17"/>
      <c r="O378" s="49"/>
      <c r="P378" s="49"/>
      <c r="Q378" s="70"/>
      <c r="R378" s="81">
        <f>contracts[[#This Row],[Total Contract Amount]]</f>
        <v>0</v>
      </c>
      <c r="S378" s="70"/>
      <c r="T378" s="81">
        <f>contracts[[#This Row],[Total Quarterly Obligation Amount]]</f>
        <v>0</v>
      </c>
      <c r="U378" s="151"/>
      <c r="V378" s="132">
        <f>contracts[[#This Row],[Total Quarterly Expenditure Amount]]</f>
        <v>0</v>
      </c>
      <c r="W378" s="99" t="str">
        <f>IFERROR(INDEX(Table2[Attachment A Category], MATCH(contracts[[#This Row],[Attachment A Expenditure Subcategory]], Table2[Attachment A Subcategory],0)),"")</f>
        <v/>
      </c>
      <c r="X378" s="100" t="str">
        <f>IFERROR(INDEX(Table2[Treasury OIG Category], MATCH(contracts[[#This Row],[Attachment A Expenditure Subcategory]], Table2[Attachment A Subcategory],0)),"")</f>
        <v/>
      </c>
    </row>
    <row r="379" spans="2:24" x14ac:dyDescent="0.25">
      <c r="B379" s="21"/>
      <c r="C379" s="16"/>
      <c r="D379" s="16"/>
      <c r="E379" s="16"/>
      <c r="F379" s="16"/>
      <c r="G379" s="22"/>
      <c r="H379" s="30" t="s">
        <v>454</v>
      </c>
      <c r="I379" s="16"/>
      <c r="J379" s="66"/>
      <c r="K379" s="17"/>
      <c r="L379" s="49"/>
      <c r="M379" s="17"/>
      <c r="N379" s="17"/>
      <c r="O379" s="49"/>
      <c r="P379" s="49"/>
      <c r="Q379" s="70"/>
      <c r="R379" s="81">
        <f>contracts[[#This Row],[Total Contract Amount]]</f>
        <v>0</v>
      </c>
      <c r="S379" s="70"/>
      <c r="T379" s="81">
        <f>contracts[[#This Row],[Total Quarterly Obligation Amount]]</f>
        <v>0</v>
      </c>
      <c r="U379" s="151"/>
      <c r="V379" s="132">
        <f>contracts[[#This Row],[Total Quarterly Expenditure Amount]]</f>
        <v>0</v>
      </c>
      <c r="W379" s="99" t="str">
        <f>IFERROR(INDEX(Table2[Attachment A Category], MATCH(contracts[[#This Row],[Attachment A Expenditure Subcategory]], Table2[Attachment A Subcategory],0)),"")</f>
        <v/>
      </c>
      <c r="X379" s="100" t="str">
        <f>IFERROR(INDEX(Table2[Treasury OIG Category], MATCH(contracts[[#This Row],[Attachment A Expenditure Subcategory]], Table2[Attachment A Subcategory],0)),"")</f>
        <v/>
      </c>
    </row>
    <row r="380" spans="2:24" x14ac:dyDescent="0.25">
      <c r="B380" s="21"/>
      <c r="C380" s="16"/>
      <c r="D380" s="16"/>
      <c r="E380" s="16"/>
      <c r="F380" s="16"/>
      <c r="G380" s="22"/>
      <c r="H380" s="31" t="s">
        <v>455</v>
      </c>
      <c r="I380" s="16"/>
      <c r="J380" s="66"/>
      <c r="K380" s="17"/>
      <c r="L380" s="49"/>
      <c r="M380" s="17"/>
      <c r="N380" s="17"/>
      <c r="O380" s="49"/>
      <c r="P380" s="49"/>
      <c r="Q380" s="70"/>
      <c r="R380" s="81">
        <f>contracts[[#This Row],[Total Contract Amount]]</f>
        <v>0</v>
      </c>
      <c r="S380" s="70"/>
      <c r="T380" s="81">
        <f>contracts[[#This Row],[Total Quarterly Obligation Amount]]</f>
        <v>0</v>
      </c>
      <c r="U380" s="151"/>
      <c r="V380" s="132">
        <f>contracts[[#This Row],[Total Quarterly Expenditure Amount]]</f>
        <v>0</v>
      </c>
      <c r="W380" s="99" t="str">
        <f>IFERROR(INDEX(Table2[Attachment A Category], MATCH(contracts[[#This Row],[Attachment A Expenditure Subcategory]], Table2[Attachment A Subcategory],0)),"")</f>
        <v/>
      </c>
      <c r="X380" s="100" t="str">
        <f>IFERROR(INDEX(Table2[Treasury OIG Category], MATCH(contracts[[#This Row],[Attachment A Expenditure Subcategory]], Table2[Attachment A Subcategory],0)),"")</f>
        <v/>
      </c>
    </row>
    <row r="381" spans="2:24" x14ac:dyDescent="0.25">
      <c r="B381" s="21"/>
      <c r="C381" s="16"/>
      <c r="D381" s="16"/>
      <c r="E381" s="16"/>
      <c r="F381" s="16"/>
      <c r="G381" s="22"/>
      <c r="H381" s="31" t="s">
        <v>456</v>
      </c>
      <c r="I381" s="16"/>
      <c r="J381" s="66"/>
      <c r="K381" s="17"/>
      <c r="L381" s="49"/>
      <c r="M381" s="17"/>
      <c r="N381" s="17"/>
      <c r="O381" s="49"/>
      <c r="P381" s="49"/>
      <c r="Q381" s="70"/>
      <c r="R381" s="81">
        <f>contracts[[#This Row],[Total Contract Amount]]</f>
        <v>0</v>
      </c>
      <c r="S381" s="70"/>
      <c r="T381" s="81">
        <f>contracts[[#This Row],[Total Quarterly Obligation Amount]]</f>
        <v>0</v>
      </c>
      <c r="U381" s="151"/>
      <c r="V381" s="132">
        <f>contracts[[#This Row],[Total Quarterly Expenditure Amount]]</f>
        <v>0</v>
      </c>
      <c r="W381" s="99" t="str">
        <f>IFERROR(INDEX(Table2[Attachment A Category], MATCH(contracts[[#This Row],[Attachment A Expenditure Subcategory]], Table2[Attachment A Subcategory],0)),"")</f>
        <v/>
      </c>
      <c r="X381" s="100" t="str">
        <f>IFERROR(INDEX(Table2[Treasury OIG Category], MATCH(contracts[[#This Row],[Attachment A Expenditure Subcategory]], Table2[Attachment A Subcategory],0)),"")</f>
        <v/>
      </c>
    </row>
    <row r="382" spans="2:24" x14ac:dyDescent="0.25">
      <c r="B382" s="21"/>
      <c r="C382" s="16"/>
      <c r="D382" s="16"/>
      <c r="E382" s="16"/>
      <c r="F382" s="16"/>
      <c r="G382" s="22"/>
      <c r="H382" s="31" t="s">
        <v>457</v>
      </c>
      <c r="I382" s="16"/>
      <c r="J382" s="66"/>
      <c r="K382" s="17"/>
      <c r="L382" s="49"/>
      <c r="M382" s="17"/>
      <c r="N382" s="17"/>
      <c r="O382" s="49"/>
      <c r="P382" s="49"/>
      <c r="Q382" s="70"/>
      <c r="R382" s="81">
        <f>contracts[[#This Row],[Total Contract Amount]]</f>
        <v>0</v>
      </c>
      <c r="S382" s="70"/>
      <c r="T382" s="81">
        <f>contracts[[#This Row],[Total Quarterly Obligation Amount]]</f>
        <v>0</v>
      </c>
      <c r="U382" s="151"/>
      <c r="V382" s="132">
        <f>contracts[[#This Row],[Total Quarterly Expenditure Amount]]</f>
        <v>0</v>
      </c>
      <c r="W382" s="99" t="str">
        <f>IFERROR(INDEX(Table2[Attachment A Category], MATCH(contracts[[#This Row],[Attachment A Expenditure Subcategory]], Table2[Attachment A Subcategory],0)),"")</f>
        <v/>
      </c>
      <c r="X382" s="100" t="str">
        <f>IFERROR(INDEX(Table2[Treasury OIG Category], MATCH(contracts[[#This Row],[Attachment A Expenditure Subcategory]], Table2[Attachment A Subcategory],0)),"")</f>
        <v/>
      </c>
    </row>
    <row r="383" spans="2:24" x14ac:dyDescent="0.25">
      <c r="B383" s="21"/>
      <c r="C383" s="16"/>
      <c r="D383" s="16"/>
      <c r="E383" s="16"/>
      <c r="F383" s="16"/>
      <c r="G383" s="22"/>
      <c r="H383" s="31" t="s">
        <v>458</v>
      </c>
      <c r="I383" s="16"/>
      <c r="J383" s="66"/>
      <c r="K383" s="17"/>
      <c r="L383" s="49"/>
      <c r="M383" s="17"/>
      <c r="N383" s="17"/>
      <c r="O383" s="49"/>
      <c r="P383" s="49"/>
      <c r="Q383" s="70"/>
      <c r="R383" s="81">
        <f>contracts[[#This Row],[Total Contract Amount]]</f>
        <v>0</v>
      </c>
      <c r="S383" s="70"/>
      <c r="T383" s="81">
        <f>contracts[[#This Row],[Total Quarterly Obligation Amount]]</f>
        <v>0</v>
      </c>
      <c r="U383" s="151"/>
      <c r="V383" s="132">
        <f>contracts[[#This Row],[Total Quarterly Expenditure Amount]]</f>
        <v>0</v>
      </c>
      <c r="W383" s="99" t="str">
        <f>IFERROR(INDEX(Table2[Attachment A Category], MATCH(contracts[[#This Row],[Attachment A Expenditure Subcategory]], Table2[Attachment A Subcategory],0)),"")</f>
        <v/>
      </c>
      <c r="X383" s="100" t="str">
        <f>IFERROR(INDEX(Table2[Treasury OIG Category], MATCH(contracts[[#This Row],[Attachment A Expenditure Subcategory]], Table2[Attachment A Subcategory],0)),"")</f>
        <v/>
      </c>
    </row>
    <row r="384" spans="2:24" x14ac:dyDescent="0.25">
      <c r="B384" s="21"/>
      <c r="C384" s="16"/>
      <c r="D384" s="16"/>
      <c r="E384" s="16"/>
      <c r="F384" s="16"/>
      <c r="G384" s="22"/>
      <c r="H384" s="30" t="s">
        <v>459</v>
      </c>
      <c r="I384" s="16"/>
      <c r="J384" s="66"/>
      <c r="K384" s="17"/>
      <c r="L384" s="49"/>
      <c r="M384" s="17"/>
      <c r="N384" s="17"/>
      <c r="O384" s="49"/>
      <c r="P384" s="49"/>
      <c r="Q384" s="70"/>
      <c r="R384" s="81">
        <f>contracts[[#This Row],[Total Contract Amount]]</f>
        <v>0</v>
      </c>
      <c r="S384" s="70"/>
      <c r="T384" s="81">
        <f>contracts[[#This Row],[Total Quarterly Obligation Amount]]</f>
        <v>0</v>
      </c>
      <c r="U384" s="151"/>
      <c r="V384" s="132">
        <f>contracts[[#This Row],[Total Quarterly Expenditure Amount]]</f>
        <v>0</v>
      </c>
      <c r="W384" s="99" t="str">
        <f>IFERROR(INDEX(Table2[Attachment A Category], MATCH(contracts[[#This Row],[Attachment A Expenditure Subcategory]], Table2[Attachment A Subcategory],0)),"")</f>
        <v/>
      </c>
      <c r="X384" s="100" t="str">
        <f>IFERROR(INDEX(Table2[Treasury OIG Category], MATCH(contracts[[#This Row],[Attachment A Expenditure Subcategory]], Table2[Attachment A Subcategory],0)),"")</f>
        <v/>
      </c>
    </row>
    <row r="385" spans="2:24" x14ac:dyDescent="0.25">
      <c r="B385" s="21"/>
      <c r="C385" s="16"/>
      <c r="D385" s="16"/>
      <c r="E385" s="16"/>
      <c r="F385" s="16"/>
      <c r="G385" s="22"/>
      <c r="H385" s="31" t="s">
        <v>460</v>
      </c>
      <c r="I385" s="16"/>
      <c r="J385" s="66"/>
      <c r="K385" s="17"/>
      <c r="L385" s="49"/>
      <c r="M385" s="17"/>
      <c r="N385" s="17"/>
      <c r="O385" s="49"/>
      <c r="P385" s="49"/>
      <c r="Q385" s="70"/>
      <c r="R385" s="81">
        <f>contracts[[#This Row],[Total Contract Amount]]</f>
        <v>0</v>
      </c>
      <c r="S385" s="70"/>
      <c r="T385" s="81">
        <f>contracts[[#This Row],[Total Quarterly Obligation Amount]]</f>
        <v>0</v>
      </c>
      <c r="U385" s="151"/>
      <c r="V385" s="132">
        <f>contracts[[#This Row],[Total Quarterly Expenditure Amount]]</f>
        <v>0</v>
      </c>
      <c r="W385" s="99" t="str">
        <f>IFERROR(INDEX(Table2[Attachment A Category], MATCH(contracts[[#This Row],[Attachment A Expenditure Subcategory]], Table2[Attachment A Subcategory],0)),"")</f>
        <v/>
      </c>
      <c r="X385" s="100" t="str">
        <f>IFERROR(INDEX(Table2[Treasury OIG Category], MATCH(contracts[[#This Row],[Attachment A Expenditure Subcategory]], Table2[Attachment A Subcategory],0)),"")</f>
        <v/>
      </c>
    </row>
    <row r="386" spans="2:24" x14ac:dyDescent="0.25">
      <c r="B386" s="21"/>
      <c r="C386" s="16"/>
      <c r="D386" s="16"/>
      <c r="E386" s="16"/>
      <c r="F386" s="16"/>
      <c r="G386" s="22"/>
      <c r="H386" s="31" t="s">
        <v>461</v>
      </c>
      <c r="I386" s="16"/>
      <c r="J386" s="66"/>
      <c r="K386" s="17"/>
      <c r="L386" s="49"/>
      <c r="M386" s="17"/>
      <c r="N386" s="17"/>
      <c r="O386" s="49"/>
      <c r="P386" s="49"/>
      <c r="Q386" s="70"/>
      <c r="R386" s="81">
        <f>contracts[[#This Row],[Total Contract Amount]]</f>
        <v>0</v>
      </c>
      <c r="S386" s="70"/>
      <c r="T386" s="81">
        <f>contracts[[#This Row],[Total Quarterly Obligation Amount]]</f>
        <v>0</v>
      </c>
      <c r="U386" s="151"/>
      <c r="V386" s="132">
        <f>contracts[[#This Row],[Total Quarterly Expenditure Amount]]</f>
        <v>0</v>
      </c>
      <c r="W386" s="99" t="str">
        <f>IFERROR(INDEX(Table2[Attachment A Category], MATCH(contracts[[#This Row],[Attachment A Expenditure Subcategory]], Table2[Attachment A Subcategory],0)),"")</f>
        <v/>
      </c>
      <c r="X386" s="100" t="str">
        <f>IFERROR(INDEX(Table2[Treasury OIG Category], MATCH(contracts[[#This Row],[Attachment A Expenditure Subcategory]], Table2[Attachment A Subcategory],0)),"")</f>
        <v/>
      </c>
    </row>
    <row r="387" spans="2:24" x14ac:dyDescent="0.25">
      <c r="B387" s="21"/>
      <c r="C387" s="16"/>
      <c r="D387" s="16"/>
      <c r="E387" s="16"/>
      <c r="F387" s="16"/>
      <c r="G387" s="22"/>
      <c r="H387" s="30" t="s">
        <v>462</v>
      </c>
      <c r="I387" s="16"/>
      <c r="J387" s="66"/>
      <c r="K387" s="17"/>
      <c r="L387" s="49"/>
      <c r="M387" s="17"/>
      <c r="N387" s="17"/>
      <c r="O387" s="49"/>
      <c r="P387" s="49"/>
      <c r="Q387" s="70"/>
      <c r="R387" s="81">
        <f>contracts[[#This Row],[Total Contract Amount]]</f>
        <v>0</v>
      </c>
      <c r="S387" s="70"/>
      <c r="T387" s="81">
        <f>contracts[[#This Row],[Total Quarterly Obligation Amount]]</f>
        <v>0</v>
      </c>
      <c r="U387" s="151"/>
      <c r="V387" s="132">
        <f>contracts[[#This Row],[Total Quarterly Expenditure Amount]]</f>
        <v>0</v>
      </c>
      <c r="W387" s="99" t="str">
        <f>IFERROR(INDEX(Table2[Attachment A Category], MATCH(contracts[[#This Row],[Attachment A Expenditure Subcategory]], Table2[Attachment A Subcategory],0)),"")</f>
        <v/>
      </c>
      <c r="X387" s="100" t="str">
        <f>IFERROR(INDEX(Table2[Treasury OIG Category], MATCH(contracts[[#This Row],[Attachment A Expenditure Subcategory]], Table2[Attachment A Subcategory],0)),"")</f>
        <v/>
      </c>
    </row>
    <row r="388" spans="2:24" x14ac:dyDescent="0.25">
      <c r="B388" s="21"/>
      <c r="C388" s="16"/>
      <c r="D388" s="16"/>
      <c r="E388" s="16"/>
      <c r="F388" s="16"/>
      <c r="G388" s="22"/>
      <c r="H388" s="31" t="s">
        <v>463</v>
      </c>
      <c r="I388" s="16"/>
      <c r="J388" s="66"/>
      <c r="K388" s="17"/>
      <c r="L388" s="49"/>
      <c r="M388" s="17"/>
      <c r="N388" s="17"/>
      <c r="O388" s="49"/>
      <c r="P388" s="49"/>
      <c r="Q388" s="70"/>
      <c r="R388" s="81">
        <f>contracts[[#This Row],[Total Contract Amount]]</f>
        <v>0</v>
      </c>
      <c r="S388" s="70"/>
      <c r="T388" s="81">
        <f>contracts[[#This Row],[Total Quarterly Obligation Amount]]</f>
        <v>0</v>
      </c>
      <c r="U388" s="151"/>
      <c r="V388" s="132">
        <f>contracts[[#This Row],[Total Quarterly Expenditure Amount]]</f>
        <v>0</v>
      </c>
      <c r="W388" s="99" t="str">
        <f>IFERROR(INDEX(Table2[Attachment A Category], MATCH(contracts[[#This Row],[Attachment A Expenditure Subcategory]], Table2[Attachment A Subcategory],0)),"")</f>
        <v/>
      </c>
      <c r="X388" s="100" t="str">
        <f>IFERROR(INDEX(Table2[Treasury OIG Category], MATCH(contracts[[#This Row],[Attachment A Expenditure Subcategory]], Table2[Attachment A Subcategory],0)),"")</f>
        <v/>
      </c>
    </row>
    <row r="389" spans="2:24" x14ac:dyDescent="0.25">
      <c r="B389" s="21"/>
      <c r="C389" s="16"/>
      <c r="D389" s="16"/>
      <c r="E389" s="16"/>
      <c r="F389" s="16"/>
      <c r="G389" s="22"/>
      <c r="H389" s="31" t="s">
        <v>464</v>
      </c>
      <c r="I389" s="16"/>
      <c r="J389" s="66"/>
      <c r="K389" s="17"/>
      <c r="L389" s="49"/>
      <c r="M389" s="17"/>
      <c r="N389" s="17"/>
      <c r="O389" s="49"/>
      <c r="P389" s="49"/>
      <c r="Q389" s="70"/>
      <c r="R389" s="81">
        <f>contracts[[#This Row],[Total Contract Amount]]</f>
        <v>0</v>
      </c>
      <c r="S389" s="70"/>
      <c r="T389" s="81">
        <f>contracts[[#This Row],[Total Quarterly Obligation Amount]]</f>
        <v>0</v>
      </c>
      <c r="U389" s="151"/>
      <c r="V389" s="132">
        <f>contracts[[#This Row],[Total Quarterly Expenditure Amount]]</f>
        <v>0</v>
      </c>
      <c r="W389" s="99" t="str">
        <f>IFERROR(INDEX(Table2[Attachment A Category], MATCH(contracts[[#This Row],[Attachment A Expenditure Subcategory]], Table2[Attachment A Subcategory],0)),"")</f>
        <v/>
      </c>
      <c r="X389" s="100" t="str">
        <f>IFERROR(INDEX(Table2[Treasury OIG Category], MATCH(contracts[[#This Row],[Attachment A Expenditure Subcategory]], Table2[Attachment A Subcategory],0)),"")</f>
        <v/>
      </c>
    </row>
    <row r="390" spans="2:24" x14ac:dyDescent="0.25">
      <c r="B390" s="21"/>
      <c r="C390" s="16"/>
      <c r="D390" s="16"/>
      <c r="E390" s="16"/>
      <c r="F390" s="16"/>
      <c r="G390" s="22"/>
      <c r="H390" s="31" t="s">
        <v>465</v>
      </c>
      <c r="I390" s="16"/>
      <c r="J390" s="66"/>
      <c r="K390" s="17"/>
      <c r="L390" s="49"/>
      <c r="M390" s="17"/>
      <c r="N390" s="17"/>
      <c r="O390" s="49"/>
      <c r="P390" s="49"/>
      <c r="Q390" s="70"/>
      <c r="R390" s="81">
        <f>contracts[[#This Row],[Total Contract Amount]]</f>
        <v>0</v>
      </c>
      <c r="S390" s="70"/>
      <c r="T390" s="81">
        <f>contracts[[#This Row],[Total Quarterly Obligation Amount]]</f>
        <v>0</v>
      </c>
      <c r="U390" s="151"/>
      <c r="V390" s="132">
        <f>contracts[[#This Row],[Total Quarterly Expenditure Amount]]</f>
        <v>0</v>
      </c>
      <c r="W390" s="99" t="str">
        <f>IFERROR(INDEX(Table2[Attachment A Category], MATCH(contracts[[#This Row],[Attachment A Expenditure Subcategory]], Table2[Attachment A Subcategory],0)),"")</f>
        <v/>
      </c>
      <c r="X390" s="100" t="str">
        <f>IFERROR(INDEX(Table2[Treasury OIG Category], MATCH(contracts[[#This Row],[Attachment A Expenditure Subcategory]], Table2[Attachment A Subcategory],0)),"")</f>
        <v/>
      </c>
    </row>
    <row r="391" spans="2:24" x14ac:dyDescent="0.25">
      <c r="B391" s="21"/>
      <c r="C391" s="16"/>
      <c r="D391" s="16"/>
      <c r="E391" s="16"/>
      <c r="F391" s="16"/>
      <c r="G391" s="22"/>
      <c r="H391" s="31" t="s">
        <v>466</v>
      </c>
      <c r="I391" s="16"/>
      <c r="J391" s="66"/>
      <c r="K391" s="17"/>
      <c r="L391" s="49"/>
      <c r="M391" s="17"/>
      <c r="N391" s="17"/>
      <c r="O391" s="49"/>
      <c r="P391" s="49"/>
      <c r="Q391" s="70"/>
      <c r="R391" s="81">
        <f>contracts[[#This Row],[Total Contract Amount]]</f>
        <v>0</v>
      </c>
      <c r="S391" s="70"/>
      <c r="T391" s="81">
        <f>contracts[[#This Row],[Total Quarterly Obligation Amount]]</f>
        <v>0</v>
      </c>
      <c r="U391" s="151"/>
      <c r="V391" s="132">
        <f>contracts[[#This Row],[Total Quarterly Expenditure Amount]]</f>
        <v>0</v>
      </c>
      <c r="W391" s="99" t="str">
        <f>IFERROR(INDEX(Table2[Attachment A Category], MATCH(contracts[[#This Row],[Attachment A Expenditure Subcategory]], Table2[Attachment A Subcategory],0)),"")</f>
        <v/>
      </c>
      <c r="X391" s="100" t="str">
        <f>IFERROR(INDEX(Table2[Treasury OIG Category], MATCH(contracts[[#This Row],[Attachment A Expenditure Subcategory]], Table2[Attachment A Subcategory],0)),"")</f>
        <v/>
      </c>
    </row>
    <row r="392" spans="2:24" x14ac:dyDescent="0.25">
      <c r="B392" s="21"/>
      <c r="C392" s="16"/>
      <c r="D392" s="16"/>
      <c r="E392" s="16"/>
      <c r="F392" s="16"/>
      <c r="G392" s="22"/>
      <c r="H392" s="30" t="s">
        <v>467</v>
      </c>
      <c r="I392" s="16"/>
      <c r="J392" s="66"/>
      <c r="K392" s="17"/>
      <c r="L392" s="49"/>
      <c r="M392" s="17"/>
      <c r="N392" s="17"/>
      <c r="O392" s="49"/>
      <c r="P392" s="49"/>
      <c r="Q392" s="70"/>
      <c r="R392" s="81">
        <f>contracts[[#This Row],[Total Contract Amount]]</f>
        <v>0</v>
      </c>
      <c r="S392" s="70"/>
      <c r="T392" s="81">
        <f>contracts[[#This Row],[Total Quarterly Obligation Amount]]</f>
        <v>0</v>
      </c>
      <c r="U392" s="151"/>
      <c r="V392" s="132">
        <f>contracts[[#This Row],[Total Quarterly Expenditure Amount]]</f>
        <v>0</v>
      </c>
      <c r="W392" s="99" t="str">
        <f>IFERROR(INDEX(Table2[Attachment A Category], MATCH(contracts[[#This Row],[Attachment A Expenditure Subcategory]], Table2[Attachment A Subcategory],0)),"")</f>
        <v/>
      </c>
      <c r="X392" s="100" t="str">
        <f>IFERROR(INDEX(Table2[Treasury OIG Category], MATCH(contracts[[#This Row],[Attachment A Expenditure Subcategory]], Table2[Attachment A Subcategory],0)),"")</f>
        <v/>
      </c>
    </row>
    <row r="393" spans="2:24" x14ac:dyDescent="0.25">
      <c r="B393" s="21"/>
      <c r="C393" s="16"/>
      <c r="D393" s="16"/>
      <c r="E393" s="16"/>
      <c r="F393" s="16"/>
      <c r="G393" s="22"/>
      <c r="H393" s="31" t="s">
        <v>468</v>
      </c>
      <c r="I393" s="16"/>
      <c r="J393" s="66"/>
      <c r="K393" s="17"/>
      <c r="L393" s="49"/>
      <c r="M393" s="17"/>
      <c r="N393" s="17"/>
      <c r="O393" s="49"/>
      <c r="P393" s="49"/>
      <c r="Q393" s="70"/>
      <c r="R393" s="81">
        <f>contracts[[#This Row],[Total Contract Amount]]</f>
        <v>0</v>
      </c>
      <c r="S393" s="70"/>
      <c r="T393" s="81">
        <f>contracts[[#This Row],[Total Quarterly Obligation Amount]]</f>
        <v>0</v>
      </c>
      <c r="U393" s="151"/>
      <c r="V393" s="132">
        <f>contracts[[#This Row],[Total Quarterly Expenditure Amount]]</f>
        <v>0</v>
      </c>
      <c r="W393" s="99" t="str">
        <f>IFERROR(INDEX(Table2[Attachment A Category], MATCH(contracts[[#This Row],[Attachment A Expenditure Subcategory]], Table2[Attachment A Subcategory],0)),"")</f>
        <v/>
      </c>
      <c r="X393" s="100" t="str">
        <f>IFERROR(INDEX(Table2[Treasury OIG Category], MATCH(contracts[[#This Row],[Attachment A Expenditure Subcategory]], Table2[Attachment A Subcategory],0)),"")</f>
        <v/>
      </c>
    </row>
    <row r="394" spans="2:24" x14ac:dyDescent="0.25">
      <c r="B394" s="21"/>
      <c r="C394" s="16"/>
      <c r="D394" s="16"/>
      <c r="E394" s="16"/>
      <c r="F394" s="16"/>
      <c r="G394" s="22"/>
      <c r="H394" s="31" t="s">
        <v>469</v>
      </c>
      <c r="I394" s="16"/>
      <c r="J394" s="66"/>
      <c r="K394" s="17"/>
      <c r="L394" s="49"/>
      <c r="M394" s="17"/>
      <c r="N394" s="17"/>
      <c r="O394" s="49"/>
      <c r="P394" s="49"/>
      <c r="Q394" s="70"/>
      <c r="R394" s="81">
        <f>contracts[[#This Row],[Total Contract Amount]]</f>
        <v>0</v>
      </c>
      <c r="S394" s="70"/>
      <c r="T394" s="81">
        <f>contracts[[#This Row],[Total Quarterly Obligation Amount]]</f>
        <v>0</v>
      </c>
      <c r="U394" s="151"/>
      <c r="V394" s="132">
        <f>contracts[[#This Row],[Total Quarterly Expenditure Amount]]</f>
        <v>0</v>
      </c>
      <c r="W394" s="99" t="str">
        <f>IFERROR(INDEX(Table2[Attachment A Category], MATCH(contracts[[#This Row],[Attachment A Expenditure Subcategory]], Table2[Attachment A Subcategory],0)),"")</f>
        <v/>
      </c>
      <c r="X394" s="100" t="str">
        <f>IFERROR(INDEX(Table2[Treasury OIG Category], MATCH(contracts[[#This Row],[Attachment A Expenditure Subcategory]], Table2[Attachment A Subcategory],0)),"")</f>
        <v/>
      </c>
    </row>
    <row r="395" spans="2:24" x14ac:dyDescent="0.25">
      <c r="B395" s="21"/>
      <c r="C395" s="16"/>
      <c r="D395" s="16"/>
      <c r="E395" s="16"/>
      <c r="F395" s="16"/>
      <c r="G395" s="22"/>
      <c r="H395" s="30" t="s">
        <v>470</v>
      </c>
      <c r="I395" s="16"/>
      <c r="J395" s="66"/>
      <c r="K395" s="17"/>
      <c r="L395" s="49"/>
      <c r="M395" s="17"/>
      <c r="N395" s="17"/>
      <c r="O395" s="49"/>
      <c r="P395" s="49"/>
      <c r="Q395" s="70"/>
      <c r="R395" s="81">
        <f>contracts[[#This Row],[Total Contract Amount]]</f>
        <v>0</v>
      </c>
      <c r="S395" s="70"/>
      <c r="T395" s="81">
        <f>contracts[[#This Row],[Total Quarterly Obligation Amount]]</f>
        <v>0</v>
      </c>
      <c r="U395" s="151"/>
      <c r="V395" s="132">
        <f>contracts[[#This Row],[Total Quarterly Expenditure Amount]]</f>
        <v>0</v>
      </c>
      <c r="W395" s="99" t="str">
        <f>IFERROR(INDEX(Table2[Attachment A Category], MATCH(contracts[[#This Row],[Attachment A Expenditure Subcategory]], Table2[Attachment A Subcategory],0)),"")</f>
        <v/>
      </c>
      <c r="X395" s="100" t="str">
        <f>IFERROR(INDEX(Table2[Treasury OIG Category], MATCH(contracts[[#This Row],[Attachment A Expenditure Subcategory]], Table2[Attachment A Subcategory],0)),"")</f>
        <v/>
      </c>
    </row>
    <row r="396" spans="2:24" x14ac:dyDescent="0.25">
      <c r="B396" s="21"/>
      <c r="C396" s="16"/>
      <c r="D396" s="16"/>
      <c r="E396" s="16"/>
      <c r="F396" s="16"/>
      <c r="G396" s="22"/>
      <c r="H396" s="31" t="s">
        <v>471</v>
      </c>
      <c r="I396" s="16"/>
      <c r="J396" s="66"/>
      <c r="K396" s="17"/>
      <c r="L396" s="49"/>
      <c r="M396" s="17"/>
      <c r="N396" s="17"/>
      <c r="O396" s="49"/>
      <c r="P396" s="49"/>
      <c r="Q396" s="70"/>
      <c r="R396" s="81">
        <f>contracts[[#This Row],[Total Contract Amount]]</f>
        <v>0</v>
      </c>
      <c r="S396" s="70"/>
      <c r="T396" s="81">
        <f>contracts[[#This Row],[Total Quarterly Obligation Amount]]</f>
        <v>0</v>
      </c>
      <c r="U396" s="151"/>
      <c r="V396" s="132">
        <f>contracts[[#This Row],[Total Quarterly Expenditure Amount]]</f>
        <v>0</v>
      </c>
      <c r="W396" s="99" t="str">
        <f>IFERROR(INDEX(Table2[Attachment A Category], MATCH(contracts[[#This Row],[Attachment A Expenditure Subcategory]], Table2[Attachment A Subcategory],0)),"")</f>
        <v/>
      </c>
      <c r="X396" s="100" t="str">
        <f>IFERROR(INDEX(Table2[Treasury OIG Category], MATCH(contracts[[#This Row],[Attachment A Expenditure Subcategory]], Table2[Attachment A Subcategory],0)),"")</f>
        <v/>
      </c>
    </row>
    <row r="397" spans="2:24" x14ac:dyDescent="0.25">
      <c r="B397" s="21"/>
      <c r="C397" s="16"/>
      <c r="D397" s="16"/>
      <c r="E397" s="16"/>
      <c r="F397" s="16"/>
      <c r="G397" s="22"/>
      <c r="H397" s="31" t="s">
        <v>472</v>
      </c>
      <c r="I397" s="16"/>
      <c r="J397" s="66"/>
      <c r="K397" s="17"/>
      <c r="L397" s="49"/>
      <c r="M397" s="17"/>
      <c r="N397" s="17"/>
      <c r="O397" s="49"/>
      <c r="P397" s="49"/>
      <c r="Q397" s="70"/>
      <c r="R397" s="81">
        <f>contracts[[#This Row],[Total Contract Amount]]</f>
        <v>0</v>
      </c>
      <c r="S397" s="70"/>
      <c r="T397" s="81">
        <f>contracts[[#This Row],[Total Quarterly Obligation Amount]]</f>
        <v>0</v>
      </c>
      <c r="U397" s="151"/>
      <c r="V397" s="132">
        <f>contracts[[#This Row],[Total Quarterly Expenditure Amount]]</f>
        <v>0</v>
      </c>
      <c r="W397" s="99" t="str">
        <f>IFERROR(INDEX(Table2[Attachment A Category], MATCH(contracts[[#This Row],[Attachment A Expenditure Subcategory]], Table2[Attachment A Subcategory],0)),"")</f>
        <v/>
      </c>
      <c r="X397" s="100" t="str">
        <f>IFERROR(INDEX(Table2[Treasury OIG Category], MATCH(contracts[[#This Row],[Attachment A Expenditure Subcategory]], Table2[Attachment A Subcategory],0)),"")</f>
        <v/>
      </c>
    </row>
    <row r="398" spans="2:24" x14ac:dyDescent="0.25">
      <c r="B398" s="21"/>
      <c r="C398" s="16"/>
      <c r="D398" s="16"/>
      <c r="E398" s="16"/>
      <c r="F398" s="16"/>
      <c r="G398" s="22"/>
      <c r="H398" s="31" t="s">
        <v>473</v>
      </c>
      <c r="I398" s="16"/>
      <c r="J398" s="66"/>
      <c r="K398" s="17"/>
      <c r="L398" s="49"/>
      <c r="M398" s="17"/>
      <c r="N398" s="17"/>
      <c r="O398" s="49"/>
      <c r="P398" s="49"/>
      <c r="Q398" s="70"/>
      <c r="R398" s="81">
        <f>contracts[[#This Row],[Total Contract Amount]]</f>
        <v>0</v>
      </c>
      <c r="S398" s="70"/>
      <c r="T398" s="81">
        <f>contracts[[#This Row],[Total Quarterly Obligation Amount]]</f>
        <v>0</v>
      </c>
      <c r="U398" s="151"/>
      <c r="V398" s="132">
        <f>contracts[[#This Row],[Total Quarterly Expenditure Amount]]</f>
        <v>0</v>
      </c>
      <c r="W398" s="99" t="str">
        <f>IFERROR(INDEX(Table2[Attachment A Category], MATCH(contracts[[#This Row],[Attachment A Expenditure Subcategory]], Table2[Attachment A Subcategory],0)),"")</f>
        <v/>
      </c>
      <c r="X398" s="100" t="str">
        <f>IFERROR(INDEX(Table2[Treasury OIG Category], MATCH(contracts[[#This Row],[Attachment A Expenditure Subcategory]], Table2[Attachment A Subcategory],0)),"")</f>
        <v/>
      </c>
    </row>
    <row r="399" spans="2:24" x14ac:dyDescent="0.25">
      <c r="B399" s="21"/>
      <c r="C399" s="16"/>
      <c r="D399" s="16"/>
      <c r="E399" s="16"/>
      <c r="F399" s="16"/>
      <c r="G399" s="22"/>
      <c r="H399" s="31" t="s">
        <v>474</v>
      </c>
      <c r="I399" s="16"/>
      <c r="J399" s="66"/>
      <c r="K399" s="17"/>
      <c r="L399" s="49"/>
      <c r="M399" s="17"/>
      <c r="N399" s="17"/>
      <c r="O399" s="49"/>
      <c r="P399" s="49"/>
      <c r="Q399" s="70"/>
      <c r="R399" s="81">
        <f>contracts[[#This Row],[Total Contract Amount]]</f>
        <v>0</v>
      </c>
      <c r="S399" s="70"/>
      <c r="T399" s="81">
        <f>contracts[[#This Row],[Total Quarterly Obligation Amount]]</f>
        <v>0</v>
      </c>
      <c r="U399" s="151"/>
      <c r="V399" s="132">
        <f>contracts[[#This Row],[Total Quarterly Expenditure Amount]]</f>
        <v>0</v>
      </c>
      <c r="W399" s="99" t="str">
        <f>IFERROR(INDEX(Table2[Attachment A Category], MATCH(contracts[[#This Row],[Attachment A Expenditure Subcategory]], Table2[Attachment A Subcategory],0)),"")</f>
        <v/>
      </c>
      <c r="X399" s="100" t="str">
        <f>IFERROR(INDEX(Table2[Treasury OIG Category], MATCH(contracts[[#This Row],[Attachment A Expenditure Subcategory]], Table2[Attachment A Subcategory],0)),"")</f>
        <v/>
      </c>
    </row>
    <row r="400" spans="2:24" x14ac:dyDescent="0.25">
      <c r="B400" s="21"/>
      <c r="C400" s="16"/>
      <c r="D400" s="16"/>
      <c r="E400" s="16"/>
      <c r="F400" s="16"/>
      <c r="G400" s="22"/>
      <c r="H400" s="30" t="s">
        <v>475</v>
      </c>
      <c r="I400" s="16"/>
      <c r="J400" s="66"/>
      <c r="K400" s="17"/>
      <c r="L400" s="49"/>
      <c r="M400" s="17"/>
      <c r="N400" s="17"/>
      <c r="O400" s="49"/>
      <c r="P400" s="49"/>
      <c r="Q400" s="70"/>
      <c r="R400" s="81">
        <f>contracts[[#This Row],[Total Contract Amount]]</f>
        <v>0</v>
      </c>
      <c r="S400" s="70"/>
      <c r="T400" s="81">
        <f>contracts[[#This Row],[Total Quarterly Obligation Amount]]</f>
        <v>0</v>
      </c>
      <c r="U400" s="151"/>
      <c r="V400" s="132">
        <f>contracts[[#This Row],[Total Quarterly Expenditure Amount]]</f>
        <v>0</v>
      </c>
      <c r="W400" s="99" t="str">
        <f>IFERROR(INDEX(Table2[Attachment A Category], MATCH(contracts[[#This Row],[Attachment A Expenditure Subcategory]], Table2[Attachment A Subcategory],0)),"")</f>
        <v/>
      </c>
      <c r="X400" s="100" t="str">
        <f>IFERROR(INDEX(Table2[Treasury OIG Category], MATCH(contracts[[#This Row],[Attachment A Expenditure Subcategory]], Table2[Attachment A Subcategory],0)),"")</f>
        <v/>
      </c>
    </row>
    <row r="401" spans="2:24" x14ac:dyDescent="0.25">
      <c r="B401" s="21"/>
      <c r="C401" s="16"/>
      <c r="D401" s="16"/>
      <c r="E401" s="16"/>
      <c r="F401" s="16"/>
      <c r="G401" s="22"/>
      <c r="H401" s="31" t="s">
        <v>476</v>
      </c>
      <c r="I401" s="16"/>
      <c r="J401" s="66"/>
      <c r="K401" s="17"/>
      <c r="L401" s="49"/>
      <c r="M401" s="17"/>
      <c r="N401" s="17"/>
      <c r="O401" s="49"/>
      <c r="P401" s="49"/>
      <c r="Q401" s="70"/>
      <c r="R401" s="81">
        <f>contracts[[#This Row],[Total Contract Amount]]</f>
        <v>0</v>
      </c>
      <c r="S401" s="70"/>
      <c r="T401" s="81">
        <f>contracts[[#This Row],[Total Quarterly Obligation Amount]]</f>
        <v>0</v>
      </c>
      <c r="U401" s="151"/>
      <c r="V401" s="132">
        <f>contracts[[#This Row],[Total Quarterly Expenditure Amount]]</f>
        <v>0</v>
      </c>
      <c r="W401" s="99" t="str">
        <f>IFERROR(INDEX(Table2[Attachment A Category], MATCH(contracts[[#This Row],[Attachment A Expenditure Subcategory]], Table2[Attachment A Subcategory],0)),"")</f>
        <v/>
      </c>
      <c r="X401" s="100" t="str">
        <f>IFERROR(INDEX(Table2[Treasury OIG Category], MATCH(contracts[[#This Row],[Attachment A Expenditure Subcategory]], Table2[Attachment A Subcategory],0)),"")</f>
        <v/>
      </c>
    </row>
    <row r="402" spans="2:24" x14ac:dyDescent="0.25">
      <c r="B402" s="21"/>
      <c r="C402" s="16"/>
      <c r="D402" s="16"/>
      <c r="E402" s="16"/>
      <c r="F402" s="16"/>
      <c r="G402" s="22"/>
      <c r="H402" s="31" t="s">
        <v>477</v>
      </c>
      <c r="I402" s="16"/>
      <c r="J402" s="66"/>
      <c r="K402" s="17"/>
      <c r="L402" s="49"/>
      <c r="M402" s="17"/>
      <c r="N402" s="17"/>
      <c r="O402" s="49"/>
      <c r="P402" s="49"/>
      <c r="Q402" s="70"/>
      <c r="R402" s="81">
        <f>contracts[[#This Row],[Total Contract Amount]]</f>
        <v>0</v>
      </c>
      <c r="S402" s="70"/>
      <c r="T402" s="81">
        <f>contracts[[#This Row],[Total Quarterly Obligation Amount]]</f>
        <v>0</v>
      </c>
      <c r="U402" s="151"/>
      <c r="V402" s="132">
        <f>contracts[[#This Row],[Total Quarterly Expenditure Amount]]</f>
        <v>0</v>
      </c>
      <c r="W402" s="99" t="str">
        <f>IFERROR(INDEX(Table2[Attachment A Category], MATCH(contracts[[#This Row],[Attachment A Expenditure Subcategory]], Table2[Attachment A Subcategory],0)),"")</f>
        <v/>
      </c>
      <c r="X402" s="100" t="str">
        <f>IFERROR(INDEX(Table2[Treasury OIG Category], MATCH(contracts[[#This Row],[Attachment A Expenditure Subcategory]], Table2[Attachment A Subcategory],0)),"")</f>
        <v/>
      </c>
    </row>
    <row r="403" spans="2:24" x14ac:dyDescent="0.25">
      <c r="B403" s="21"/>
      <c r="C403" s="16"/>
      <c r="D403" s="16"/>
      <c r="E403" s="16"/>
      <c r="F403" s="16"/>
      <c r="G403" s="22"/>
      <c r="H403" s="30" t="s">
        <v>478</v>
      </c>
      <c r="I403" s="16"/>
      <c r="J403" s="66"/>
      <c r="K403" s="17"/>
      <c r="L403" s="49"/>
      <c r="M403" s="17"/>
      <c r="N403" s="17"/>
      <c r="O403" s="49"/>
      <c r="P403" s="49"/>
      <c r="Q403" s="70"/>
      <c r="R403" s="81">
        <f>contracts[[#This Row],[Total Contract Amount]]</f>
        <v>0</v>
      </c>
      <c r="S403" s="70"/>
      <c r="T403" s="81">
        <f>contracts[[#This Row],[Total Quarterly Obligation Amount]]</f>
        <v>0</v>
      </c>
      <c r="U403" s="151"/>
      <c r="V403" s="132">
        <f>contracts[[#This Row],[Total Quarterly Expenditure Amount]]</f>
        <v>0</v>
      </c>
      <c r="W403" s="99" t="str">
        <f>IFERROR(INDEX(Table2[Attachment A Category], MATCH(contracts[[#This Row],[Attachment A Expenditure Subcategory]], Table2[Attachment A Subcategory],0)),"")</f>
        <v/>
      </c>
      <c r="X403" s="100" t="str">
        <f>IFERROR(INDEX(Table2[Treasury OIG Category], MATCH(contracts[[#This Row],[Attachment A Expenditure Subcategory]], Table2[Attachment A Subcategory],0)),"")</f>
        <v/>
      </c>
    </row>
    <row r="404" spans="2:24" x14ac:dyDescent="0.25">
      <c r="B404" s="21"/>
      <c r="C404" s="16"/>
      <c r="D404" s="16"/>
      <c r="E404" s="16"/>
      <c r="F404" s="16"/>
      <c r="G404" s="22"/>
      <c r="H404" s="31" t="s">
        <v>479</v>
      </c>
      <c r="I404" s="16"/>
      <c r="J404" s="66"/>
      <c r="K404" s="17"/>
      <c r="L404" s="49"/>
      <c r="M404" s="17"/>
      <c r="N404" s="17"/>
      <c r="O404" s="49"/>
      <c r="P404" s="49"/>
      <c r="Q404" s="70"/>
      <c r="R404" s="81">
        <f>contracts[[#This Row],[Total Contract Amount]]</f>
        <v>0</v>
      </c>
      <c r="S404" s="70"/>
      <c r="T404" s="81">
        <f>contracts[[#This Row],[Total Quarterly Obligation Amount]]</f>
        <v>0</v>
      </c>
      <c r="U404" s="151"/>
      <c r="V404" s="132">
        <f>contracts[[#This Row],[Total Quarterly Expenditure Amount]]</f>
        <v>0</v>
      </c>
      <c r="W404" s="99" t="str">
        <f>IFERROR(INDEX(Table2[Attachment A Category], MATCH(contracts[[#This Row],[Attachment A Expenditure Subcategory]], Table2[Attachment A Subcategory],0)),"")</f>
        <v/>
      </c>
      <c r="X404" s="100" t="str">
        <f>IFERROR(INDEX(Table2[Treasury OIG Category], MATCH(contracts[[#This Row],[Attachment A Expenditure Subcategory]], Table2[Attachment A Subcategory],0)),"")</f>
        <v/>
      </c>
    </row>
    <row r="405" spans="2:24" x14ac:dyDescent="0.25">
      <c r="B405" s="21"/>
      <c r="C405" s="16"/>
      <c r="D405" s="16"/>
      <c r="E405" s="16"/>
      <c r="F405" s="16"/>
      <c r="G405" s="22"/>
      <c r="H405" s="31" t="s">
        <v>480</v>
      </c>
      <c r="I405" s="16"/>
      <c r="J405" s="66"/>
      <c r="K405" s="17"/>
      <c r="L405" s="49"/>
      <c r="M405" s="17"/>
      <c r="N405" s="17"/>
      <c r="O405" s="49"/>
      <c r="P405" s="49"/>
      <c r="Q405" s="70"/>
      <c r="R405" s="81">
        <f>contracts[[#This Row],[Total Contract Amount]]</f>
        <v>0</v>
      </c>
      <c r="S405" s="70"/>
      <c r="T405" s="81">
        <f>contracts[[#This Row],[Total Quarterly Obligation Amount]]</f>
        <v>0</v>
      </c>
      <c r="U405" s="151"/>
      <c r="V405" s="132">
        <f>contracts[[#This Row],[Total Quarterly Expenditure Amount]]</f>
        <v>0</v>
      </c>
      <c r="W405" s="99" t="str">
        <f>IFERROR(INDEX(Table2[Attachment A Category], MATCH(contracts[[#This Row],[Attachment A Expenditure Subcategory]], Table2[Attachment A Subcategory],0)),"")</f>
        <v/>
      </c>
      <c r="X405" s="100" t="str">
        <f>IFERROR(INDEX(Table2[Treasury OIG Category], MATCH(contracts[[#This Row],[Attachment A Expenditure Subcategory]], Table2[Attachment A Subcategory],0)),"")</f>
        <v/>
      </c>
    </row>
    <row r="406" spans="2:24" x14ac:dyDescent="0.25">
      <c r="B406" s="21"/>
      <c r="C406" s="16"/>
      <c r="D406" s="16"/>
      <c r="E406" s="16"/>
      <c r="F406" s="16"/>
      <c r="G406" s="22"/>
      <c r="H406" s="31" t="s">
        <v>481</v>
      </c>
      <c r="I406" s="16"/>
      <c r="J406" s="66"/>
      <c r="K406" s="17"/>
      <c r="L406" s="49"/>
      <c r="M406" s="17"/>
      <c r="N406" s="17"/>
      <c r="O406" s="49"/>
      <c r="P406" s="49"/>
      <c r="Q406" s="70"/>
      <c r="R406" s="81">
        <f>contracts[[#This Row],[Total Contract Amount]]</f>
        <v>0</v>
      </c>
      <c r="S406" s="70"/>
      <c r="T406" s="81">
        <f>contracts[[#This Row],[Total Quarterly Obligation Amount]]</f>
        <v>0</v>
      </c>
      <c r="U406" s="151"/>
      <c r="V406" s="132">
        <f>contracts[[#This Row],[Total Quarterly Expenditure Amount]]</f>
        <v>0</v>
      </c>
      <c r="W406" s="99" t="str">
        <f>IFERROR(INDEX(Table2[Attachment A Category], MATCH(contracts[[#This Row],[Attachment A Expenditure Subcategory]], Table2[Attachment A Subcategory],0)),"")</f>
        <v/>
      </c>
      <c r="X406" s="100" t="str">
        <f>IFERROR(INDEX(Table2[Treasury OIG Category], MATCH(contracts[[#This Row],[Attachment A Expenditure Subcategory]], Table2[Attachment A Subcategory],0)),"")</f>
        <v/>
      </c>
    </row>
    <row r="407" spans="2:24" x14ac:dyDescent="0.25">
      <c r="B407" s="21"/>
      <c r="C407" s="16"/>
      <c r="D407" s="16"/>
      <c r="E407" s="16"/>
      <c r="F407" s="16"/>
      <c r="G407" s="22"/>
      <c r="H407" s="31" t="s">
        <v>482</v>
      </c>
      <c r="I407" s="16"/>
      <c r="J407" s="66"/>
      <c r="K407" s="17"/>
      <c r="L407" s="49"/>
      <c r="M407" s="17"/>
      <c r="N407" s="17"/>
      <c r="O407" s="49"/>
      <c r="P407" s="49"/>
      <c r="Q407" s="70"/>
      <c r="R407" s="81">
        <f>contracts[[#This Row],[Total Contract Amount]]</f>
        <v>0</v>
      </c>
      <c r="S407" s="70"/>
      <c r="T407" s="81">
        <f>contracts[[#This Row],[Total Quarterly Obligation Amount]]</f>
        <v>0</v>
      </c>
      <c r="U407" s="151"/>
      <c r="V407" s="132">
        <f>contracts[[#This Row],[Total Quarterly Expenditure Amount]]</f>
        <v>0</v>
      </c>
      <c r="W407" s="99" t="str">
        <f>IFERROR(INDEX(Table2[Attachment A Category], MATCH(contracts[[#This Row],[Attachment A Expenditure Subcategory]], Table2[Attachment A Subcategory],0)),"")</f>
        <v/>
      </c>
      <c r="X407" s="100" t="str">
        <f>IFERROR(INDEX(Table2[Treasury OIG Category], MATCH(contracts[[#This Row],[Attachment A Expenditure Subcategory]], Table2[Attachment A Subcategory],0)),"")</f>
        <v/>
      </c>
    </row>
    <row r="408" spans="2:24" x14ac:dyDescent="0.25">
      <c r="B408" s="21"/>
      <c r="C408" s="16"/>
      <c r="D408" s="16"/>
      <c r="E408" s="16"/>
      <c r="F408" s="16"/>
      <c r="G408" s="22"/>
      <c r="H408" s="30" t="s">
        <v>483</v>
      </c>
      <c r="I408" s="16"/>
      <c r="J408" s="66"/>
      <c r="K408" s="17"/>
      <c r="L408" s="49"/>
      <c r="M408" s="17"/>
      <c r="N408" s="17"/>
      <c r="O408" s="49"/>
      <c r="P408" s="49"/>
      <c r="Q408" s="70"/>
      <c r="R408" s="81">
        <f>contracts[[#This Row],[Total Contract Amount]]</f>
        <v>0</v>
      </c>
      <c r="S408" s="70"/>
      <c r="T408" s="81">
        <f>contracts[[#This Row],[Total Quarterly Obligation Amount]]</f>
        <v>0</v>
      </c>
      <c r="U408" s="151"/>
      <c r="V408" s="132">
        <f>contracts[[#This Row],[Total Quarterly Expenditure Amount]]</f>
        <v>0</v>
      </c>
      <c r="W408" s="99" t="str">
        <f>IFERROR(INDEX(Table2[Attachment A Category], MATCH(contracts[[#This Row],[Attachment A Expenditure Subcategory]], Table2[Attachment A Subcategory],0)),"")</f>
        <v/>
      </c>
      <c r="X408" s="100" t="str">
        <f>IFERROR(INDEX(Table2[Treasury OIG Category], MATCH(contracts[[#This Row],[Attachment A Expenditure Subcategory]], Table2[Attachment A Subcategory],0)),"")</f>
        <v/>
      </c>
    </row>
    <row r="409" spans="2:24" x14ac:dyDescent="0.25">
      <c r="B409" s="21"/>
      <c r="C409" s="16"/>
      <c r="D409" s="16"/>
      <c r="E409" s="16"/>
      <c r="F409" s="16"/>
      <c r="G409" s="22"/>
      <c r="H409" s="31" t="s">
        <v>484</v>
      </c>
      <c r="I409" s="16"/>
      <c r="J409" s="66"/>
      <c r="K409" s="17"/>
      <c r="L409" s="49"/>
      <c r="M409" s="17"/>
      <c r="N409" s="17"/>
      <c r="O409" s="49"/>
      <c r="P409" s="49"/>
      <c r="Q409" s="70"/>
      <c r="R409" s="81">
        <f>contracts[[#This Row],[Total Contract Amount]]</f>
        <v>0</v>
      </c>
      <c r="S409" s="70"/>
      <c r="T409" s="81">
        <f>contracts[[#This Row],[Total Quarterly Obligation Amount]]</f>
        <v>0</v>
      </c>
      <c r="U409" s="151"/>
      <c r="V409" s="132">
        <f>contracts[[#This Row],[Total Quarterly Expenditure Amount]]</f>
        <v>0</v>
      </c>
      <c r="W409" s="99" t="str">
        <f>IFERROR(INDEX(Table2[Attachment A Category], MATCH(contracts[[#This Row],[Attachment A Expenditure Subcategory]], Table2[Attachment A Subcategory],0)),"")</f>
        <v/>
      </c>
      <c r="X409" s="100" t="str">
        <f>IFERROR(INDEX(Table2[Treasury OIG Category], MATCH(contracts[[#This Row],[Attachment A Expenditure Subcategory]], Table2[Attachment A Subcategory],0)),"")</f>
        <v/>
      </c>
    </row>
    <row r="410" spans="2:24" x14ac:dyDescent="0.25">
      <c r="B410" s="21"/>
      <c r="C410" s="16"/>
      <c r="D410" s="16"/>
      <c r="E410" s="16"/>
      <c r="F410" s="16"/>
      <c r="G410" s="22"/>
      <c r="H410" s="31" t="s">
        <v>485</v>
      </c>
      <c r="I410" s="16"/>
      <c r="J410" s="66"/>
      <c r="K410" s="17"/>
      <c r="L410" s="49"/>
      <c r="M410" s="17"/>
      <c r="N410" s="17"/>
      <c r="O410" s="49"/>
      <c r="P410" s="49"/>
      <c r="Q410" s="70"/>
      <c r="R410" s="81">
        <f>contracts[[#This Row],[Total Contract Amount]]</f>
        <v>0</v>
      </c>
      <c r="S410" s="70"/>
      <c r="T410" s="81">
        <f>contracts[[#This Row],[Total Quarterly Obligation Amount]]</f>
        <v>0</v>
      </c>
      <c r="U410" s="151"/>
      <c r="V410" s="132">
        <f>contracts[[#This Row],[Total Quarterly Expenditure Amount]]</f>
        <v>0</v>
      </c>
      <c r="W410" s="99" t="str">
        <f>IFERROR(INDEX(Table2[Attachment A Category], MATCH(contracts[[#This Row],[Attachment A Expenditure Subcategory]], Table2[Attachment A Subcategory],0)),"")</f>
        <v/>
      </c>
      <c r="X410" s="100" t="str">
        <f>IFERROR(INDEX(Table2[Treasury OIG Category], MATCH(contracts[[#This Row],[Attachment A Expenditure Subcategory]], Table2[Attachment A Subcategory],0)),"")</f>
        <v/>
      </c>
    </row>
    <row r="411" spans="2:24" x14ac:dyDescent="0.25">
      <c r="B411" s="21"/>
      <c r="C411" s="16"/>
      <c r="D411" s="16"/>
      <c r="E411" s="16"/>
      <c r="F411" s="16"/>
      <c r="G411" s="22"/>
      <c r="H411" s="30" t="s">
        <v>486</v>
      </c>
      <c r="I411" s="16"/>
      <c r="J411" s="66"/>
      <c r="K411" s="17"/>
      <c r="L411" s="49"/>
      <c r="M411" s="17"/>
      <c r="N411" s="17"/>
      <c r="O411" s="49"/>
      <c r="P411" s="49"/>
      <c r="Q411" s="70"/>
      <c r="R411" s="81">
        <f>contracts[[#This Row],[Total Contract Amount]]</f>
        <v>0</v>
      </c>
      <c r="S411" s="70"/>
      <c r="T411" s="81">
        <f>contracts[[#This Row],[Total Quarterly Obligation Amount]]</f>
        <v>0</v>
      </c>
      <c r="U411" s="151"/>
      <c r="V411" s="132">
        <f>contracts[[#This Row],[Total Quarterly Expenditure Amount]]</f>
        <v>0</v>
      </c>
      <c r="W411" s="99" t="str">
        <f>IFERROR(INDEX(Table2[Attachment A Category], MATCH(contracts[[#This Row],[Attachment A Expenditure Subcategory]], Table2[Attachment A Subcategory],0)),"")</f>
        <v/>
      </c>
      <c r="X411" s="100" t="str">
        <f>IFERROR(INDEX(Table2[Treasury OIG Category], MATCH(contracts[[#This Row],[Attachment A Expenditure Subcategory]], Table2[Attachment A Subcategory],0)),"")</f>
        <v/>
      </c>
    </row>
    <row r="412" spans="2:24" x14ac:dyDescent="0.25">
      <c r="B412" s="21"/>
      <c r="C412" s="16"/>
      <c r="D412" s="16"/>
      <c r="E412" s="16"/>
      <c r="F412" s="16"/>
      <c r="G412" s="22"/>
      <c r="H412" s="31" t="s">
        <v>487</v>
      </c>
      <c r="I412" s="16"/>
      <c r="J412" s="66"/>
      <c r="K412" s="17"/>
      <c r="L412" s="49"/>
      <c r="M412" s="17"/>
      <c r="N412" s="17"/>
      <c r="O412" s="49"/>
      <c r="P412" s="49"/>
      <c r="Q412" s="70"/>
      <c r="R412" s="81">
        <f>contracts[[#This Row],[Total Contract Amount]]</f>
        <v>0</v>
      </c>
      <c r="S412" s="70"/>
      <c r="T412" s="81">
        <f>contracts[[#This Row],[Total Quarterly Obligation Amount]]</f>
        <v>0</v>
      </c>
      <c r="U412" s="151"/>
      <c r="V412" s="132">
        <f>contracts[[#This Row],[Total Quarterly Expenditure Amount]]</f>
        <v>0</v>
      </c>
      <c r="W412" s="99" t="str">
        <f>IFERROR(INDEX(Table2[Attachment A Category], MATCH(contracts[[#This Row],[Attachment A Expenditure Subcategory]], Table2[Attachment A Subcategory],0)),"")</f>
        <v/>
      </c>
      <c r="X412" s="100" t="str">
        <f>IFERROR(INDEX(Table2[Treasury OIG Category], MATCH(contracts[[#This Row],[Attachment A Expenditure Subcategory]], Table2[Attachment A Subcategory],0)),"")</f>
        <v/>
      </c>
    </row>
    <row r="413" spans="2:24" x14ac:dyDescent="0.25">
      <c r="B413" s="21"/>
      <c r="C413" s="16"/>
      <c r="D413" s="16"/>
      <c r="E413" s="16"/>
      <c r="F413" s="16"/>
      <c r="G413" s="22"/>
      <c r="H413" s="31" t="s">
        <v>488</v>
      </c>
      <c r="I413" s="16"/>
      <c r="J413" s="66"/>
      <c r="K413" s="17"/>
      <c r="L413" s="49"/>
      <c r="M413" s="17"/>
      <c r="N413" s="17"/>
      <c r="O413" s="49"/>
      <c r="P413" s="49"/>
      <c r="Q413" s="70"/>
      <c r="R413" s="81">
        <f>contracts[[#This Row],[Total Contract Amount]]</f>
        <v>0</v>
      </c>
      <c r="S413" s="70"/>
      <c r="T413" s="81">
        <f>contracts[[#This Row],[Total Quarterly Obligation Amount]]</f>
        <v>0</v>
      </c>
      <c r="U413" s="151"/>
      <c r="V413" s="132">
        <f>contracts[[#This Row],[Total Quarterly Expenditure Amount]]</f>
        <v>0</v>
      </c>
      <c r="W413" s="99" t="str">
        <f>IFERROR(INDEX(Table2[Attachment A Category], MATCH(contracts[[#This Row],[Attachment A Expenditure Subcategory]], Table2[Attachment A Subcategory],0)),"")</f>
        <v/>
      </c>
      <c r="X413" s="100" t="str">
        <f>IFERROR(INDEX(Table2[Treasury OIG Category], MATCH(contracts[[#This Row],[Attachment A Expenditure Subcategory]], Table2[Attachment A Subcategory],0)),"")</f>
        <v/>
      </c>
    </row>
    <row r="414" spans="2:24" x14ac:dyDescent="0.25">
      <c r="B414" s="21"/>
      <c r="C414" s="16"/>
      <c r="D414" s="16"/>
      <c r="E414" s="16"/>
      <c r="F414" s="16"/>
      <c r="G414" s="22"/>
      <c r="H414" s="31" t="s">
        <v>489</v>
      </c>
      <c r="I414" s="16"/>
      <c r="J414" s="66"/>
      <c r="K414" s="17"/>
      <c r="L414" s="49"/>
      <c r="M414" s="17"/>
      <c r="N414" s="17"/>
      <c r="O414" s="49"/>
      <c r="P414" s="49"/>
      <c r="Q414" s="70"/>
      <c r="R414" s="81">
        <f>contracts[[#This Row],[Total Contract Amount]]</f>
        <v>0</v>
      </c>
      <c r="S414" s="70"/>
      <c r="T414" s="81">
        <f>contracts[[#This Row],[Total Quarterly Obligation Amount]]</f>
        <v>0</v>
      </c>
      <c r="U414" s="151"/>
      <c r="V414" s="132">
        <f>contracts[[#This Row],[Total Quarterly Expenditure Amount]]</f>
        <v>0</v>
      </c>
      <c r="W414" s="99" t="str">
        <f>IFERROR(INDEX(Table2[Attachment A Category], MATCH(contracts[[#This Row],[Attachment A Expenditure Subcategory]], Table2[Attachment A Subcategory],0)),"")</f>
        <v/>
      </c>
      <c r="X414" s="100" t="str">
        <f>IFERROR(INDEX(Table2[Treasury OIG Category], MATCH(contracts[[#This Row],[Attachment A Expenditure Subcategory]], Table2[Attachment A Subcategory],0)),"")</f>
        <v/>
      </c>
    </row>
    <row r="415" spans="2:24" x14ac:dyDescent="0.25">
      <c r="B415" s="21"/>
      <c r="C415" s="16"/>
      <c r="D415" s="16"/>
      <c r="E415" s="16"/>
      <c r="F415" s="16"/>
      <c r="G415" s="22"/>
      <c r="H415" s="31" t="s">
        <v>490</v>
      </c>
      <c r="I415" s="16"/>
      <c r="J415" s="66"/>
      <c r="K415" s="17"/>
      <c r="L415" s="49"/>
      <c r="M415" s="17"/>
      <c r="N415" s="17"/>
      <c r="O415" s="49"/>
      <c r="P415" s="49"/>
      <c r="Q415" s="70"/>
      <c r="R415" s="81">
        <f>contracts[[#This Row],[Total Contract Amount]]</f>
        <v>0</v>
      </c>
      <c r="S415" s="70"/>
      <c r="T415" s="81">
        <f>contracts[[#This Row],[Total Quarterly Obligation Amount]]</f>
        <v>0</v>
      </c>
      <c r="U415" s="151"/>
      <c r="V415" s="132">
        <f>contracts[[#This Row],[Total Quarterly Expenditure Amount]]</f>
        <v>0</v>
      </c>
      <c r="W415" s="99" t="str">
        <f>IFERROR(INDEX(Table2[Attachment A Category], MATCH(contracts[[#This Row],[Attachment A Expenditure Subcategory]], Table2[Attachment A Subcategory],0)),"")</f>
        <v/>
      </c>
      <c r="X415" s="100" t="str">
        <f>IFERROR(INDEX(Table2[Treasury OIG Category], MATCH(contracts[[#This Row],[Attachment A Expenditure Subcategory]], Table2[Attachment A Subcategory],0)),"")</f>
        <v/>
      </c>
    </row>
    <row r="416" spans="2:24" x14ac:dyDescent="0.25">
      <c r="B416" s="21"/>
      <c r="C416" s="16"/>
      <c r="D416" s="16"/>
      <c r="E416" s="16"/>
      <c r="F416" s="16"/>
      <c r="G416" s="22"/>
      <c r="H416" s="30" t="s">
        <v>491</v>
      </c>
      <c r="I416" s="16"/>
      <c r="J416" s="66"/>
      <c r="K416" s="17"/>
      <c r="L416" s="49"/>
      <c r="M416" s="17"/>
      <c r="N416" s="17"/>
      <c r="O416" s="49"/>
      <c r="P416" s="49"/>
      <c r="Q416" s="70"/>
      <c r="R416" s="81">
        <f>contracts[[#This Row],[Total Contract Amount]]</f>
        <v>0</v>
      </c>
      <c r="S416" s="70"/>
      <c r="T416" s="81">
        <f>contracts[[#This Row],[Total Quarterly Obligation Amount]]</f>
        <v>0</v>
      </c>
      <c r="U416" s="151"/>
      <c r="V416" s="132">
        <f>contracts[[#This Row],[Total Quarterly Expenditure Amount]]</f>
        <v>0</v>
      </c>
      <c r="W416" s="99" t="str">
        <f>IFERROR(INDEX(Table2[Attachment A Category], MATCH(contracts[[#This Row],[Attachment A Expenditure Subcategory]], Table2[Attachment A Subcategory],0)),"")</f>
        <v/>
      </c>
      <c r="X416" s="100" t="str">
        <f>IFERROR(INDEX(Table2[Treasury OIG Category], MATCH(contracts[[#This Row],[Attachment A Expenditure Subcategory]], Table2[Attachment A Subcategory],0)),"")</f>
        <v/>
      </c>
    </row>
    <row r="417" spans="2:24" x14ac:dyDescent="0.25">
      <c r="B417" s="21"/>
      <c r="C417" s="16"/>
      <c r="D417" s="16"/>
      <c r="E417" s="16"/>
      <c r="F417" s="16"/>
      <c r="G417" s="22"/>
      <c r="H417" s="31" t="s">
        <v>492</v>
      </c>
      <c r="I417" s="16"/>
      <c r="J417" s="66"/>
      <c r="K417" s="17"/>
      <c r="L417" s="49"/>
      <c r="M417" s="17"/>
      <c r="N417" s="17"/>
      <c r="O417" s="49"/>
      <c r="P417" s="49"/>
      <c r="Q417" s="70"/>
      <c r="R417" s="81">
        <f>contracts[[#This Row],[Total Contract Amount]]</f>
        <v>0</v>
      </c>
      <c r="S417" s="70"/>
      <c r="T417" s="81">
        <f>contracts[[#This Row],[Total Quarterly Obligation Amount]]</f>
        <v>0</v>
      </c>
      <c r="U417" s="151"/>
      <c r="V417" s="132">
        <f>contracts[[#This Row],[Total Quarterly Expenditure Amount]]</f>
        <v>0</v>
      </c>
      <c r="W417" s="99" t="str">
        <f>IFERROR(INDEX(Table2[Attachment A Category], MATCH(contracts[[#This Row],[Attachment A Expenditure Subcategory]], Table2[Attachment A Subcategory],0)),"")</f>
        <v/>
      </c>
      <c r="X417" s="100" t="str">
        <f>IFERROR(INDEX(Table2[Treasury OIG Category], MATCH(contracts[[#This Row],[Attachment A Expenditure Subcategory]], Table2[Attachment A Subcategory],0)),"")</f>
        <v/>
      </c>
    </row>
    <row r="418" spans="2:24" x14ac:dyDescent="0.25">
      <c r="B418" s="21"/>
      <c r="C418" s="16"/>
      <c r="D418" s="16"/>
      <c r="E418" s="16"/>
      <c r="F418" s="16"/>
      <c r="G418" s="22"/>
      <c r="H418" s="31" t="s">
        <v>493</v>
      </c>
      <c r="I418" s="16"/>
      <c r="J418" s="66"/>
      <c r="K418" s="17"/>
      <c r="L418" s="49"/>
      <c r="M418" s="17"/>
      <c r="N418" s="17"/>
      <c r="O418" s="49"/>
      <c r="P418" s="49"/>
      <c r="Q418" s="70"/>
      <c r="R418" s="81">
        <f>contracts[[#This Row],[Total Contract Amount]]</f>
        <v>0</v>
      </c>
      <c r="S418" s="70"/>
      <c r="T418" s="81">
        <f>contracts[[#This Row],[Total Quarterly Obligation Amount]]</f>
        <v>0</v>
      </c>
      <c r="U418" s="151"/>
      <c r="V418" s="132">
        <f>contracts[[#This Row],[Total Quarterly Expenditure Amount]]</f>
        <v>0</v>
      </c>
      <c r="W418" s="99" t="str">
        <f>IFERROR(INDEX(Table2[Attachment A Category], MATCH(contracts[[#This Row],[Attachment A Expenditure Subcategory]], Table2[Attachment A Subcategory],0)),"")</f>
        <v/>
      </c>
      <c r="X418" s="100" t="str">
        <f>IFERROR(INDEX(Table2[Treasury OIG Category], MATCH(contracts[[#This Row],[Attachment A Expenditure Subcategory]], Table2[Attachment A Subcategory],0)),"")</f>
        <v/>
      </c>
    </row>
    <row r="419" spans="2:24" x14ac:dyDescent="0.25">
      <c r="B419" s="21"/>
      <c r="C419" s="16"/>
      <c r="D419" s="16"/>
      <c r="E419" s="16"/>
      <c r="F419" s="16"/>
      <c r="G419" s="22"/>
      <c r="H419" s="30" t="s">
        <v>494</v>
      </c>
      <c r="I419" s="16"/>
      <c r="J419" s="66"/>
      <c r="K419" s="17"/>
      <c r="L419" s="49"/>
      <c r="M419" s="17"/>
      <c r="N419" s="17"/>
      <c r="O419" s="49"/>
      <c r="P419" s="49"/>
      <c r="Q419" s="70"/>
      <c r="R419" s="81">
        <f>contracts[[#This Row],[Total Contract Amount]]</f>
        <v>0</v>
      </c>
      <c r="S419" s="70"/>
      <c r="T419" s="81">
        <f>contracts[[#This Row],[Total Quarterly Obligation Amount]]</f>
        <v>0</v>
      </c>
      <c r="U419" s="151"/>
      <c r="V419" s="132">
        <f>contracts[[#This Row],[Total Quarterly Expenditure Amount]]</f>
        <v>0</v>
      </c>
      <c r="W419" s="99" t="str">
        <f>IFERROR(INDEX(Table2[Attachment A Category], MATCH(contracts[[#This Row],[Attachment A Expenditure Subcategory]], Table2[Attachment A Subcategory],0)),"")</f>
        <v/>
      </c>
      <c r="X419" s="100" t="str">
        <f>IFERROR(INDEX(Table2[Treasury OIG Category], MATCH(contracts[[#This Row],[Attachment A Expenditure Subcategory]], Table2[Attachment A Subcategory],0)),"")</f>
        <v/>
      </c>
    </row>
    <row r="420" spans="2:24" x14ac:dyDescent="0.25">
      <c r="B420" s="21"/>
      <c r="C420" s="16"/>
      <c r="D420" s="16"/>
      <c r="E420" s="16"/>
      <c r="F420" s="16"/>
      <c r="G420" s="22"/>
      <c r="H420" s="31" t="s">
        <v>495</v>
      </c>
      <c r="I420" s="16"/>
      <c r="J420" s="66"/>
      <c r="K420" s="17"/>
      <c r="L420" s="49"/>
      <c r="M420" s="17"/>
      <c r="N420" s="17"/>
      <c r="O420" s="49"/>
      <c r="P420" s="49"/>
      <c r="Q420" s="70"/>
      <c r="R420" s="81">
        <f>contracts[[#This Row],[Total Contract Amount]]</f>
        <v>0</v>
      </c>
      <c r="S420" s="70"/>
      <c r="T420" s="81">
        <f>contracts[[#This Row],[Total Quarterly Obligation Amount]]</f>
        <v>0</v>
      </c>
      <c r="U420" s="151"/>
      <c r="V420" s="132">
        <f>contracts[[#This Row],[Total Quarterly Expenditure Amount]]</f>
        <v>0</v>
      </c>
      <c r="W420" s="99" t="str">
        <f>IFERROR(INDEX(Table2[Attachment A Category], MATCH(contracts[[#This Row],[Attachment A Expenditure Subcategory]], Table2[Attachment A Subcategory],0)),"")</f>
        <v/>
      </c>
      <c r="X420" s="100" t="str">
        <f>IFERROR(INDEX(Table2[Treasury OIG Category], MATCH(contracts[[#This Row],[Attachment A Expenditure Subcategory]], Table2[Attachment A Subcategory],0)),"")</f>
        <v/>
      </c>
    </row>
    <row r="421" spans="2:24" x14ac:dyDescent="0.25">
      <c r="B421" s="21"/>
      <c r="C421" s="16"/>
      <c r="D421" s="16"/>
      <c r="E421" s="16"/>
      <c r="F421" s="16"/>
      <c r="G421" s="22"/>
      <c r="H421" s="31" t="s">
        <v>496</v>
      </c>
      <c r="I421" s="16"/>
      <c r="J421" s="66"/>
      <c r="K421" s="17"/>
      <c r="L421" s="49"/>
      <c r="M421" s="17"/>
      <c r="N421" s="17"/>
      <c r="O421" s="49"/>
      <c r="P421" s="49"/>
      <c r="Q421" s="70"/>
      <c r="R421" s="81">
        <f>contracts[[#This Row],[Total Contract Amount]]</f>
        <v>0</v>
      </c>
      <c r="S421" s="70"/>
      <c r="T421" s="81">
        <f>contracts[[#This Row],[Total Quarterly Obligation Amount]]</f>
        <v>0</v>
      </c>
      <c r="U421" s="151"/>
      <c r="V421" s="132">
        <f>contracts[[#This Row],[Total Quarterly Expenditure Amount]]</f>
        <v>0</v>
      </c>
      <c r="W421" s="99" t="str">
        <f>IFERROR(INDEX(Table2[Attachment A Category], MATCH(contracts[[#This Row],[Attachment A Expenditure Subcategory]], Table2[Attachment A Subcategory],0)),"")</f>
        <v/>
      </c>
      <c r="X421" s="100" t="str">
        <f>IFERROR(INDEX(Table2[Treasury OIG Category], MATCH(contracts[[#This Row],[Attachment A Expenditure Subcategory]], Table2[Attachment A Subcategory],0)),"")</f>
        <v/>
      </c>
    </row>
    <row r="422" spans="2:24" x14ac:dyDescent="0.25">
      <c r="B422" s="21"/>
      <c r="C422" s="16"/>
      <c r="D422" s="16"/>
      <c r="E422" s="16"/>
      <c r="F422" s="16"/>
      <c r="G422" s="22"/>
      <c r="H422" s="31" t="s">
        <v>497</v>
      </c>
      <c r="I422" s="16"/>
      <c r="J422" s="66"/>
      <c r="K422" s="17"/>
      <c r="L422" s="49"/>
      <c r="M422" s="17"/>
      <c r="N422" s="17"/>
      <c r="O422" s="49"/>
      <c r="P422" s="49"/>
      <c r="Q422" s="70"/>
      <c r="R422" s="81">
        <f>contracts[[#This Row],[Total Contract Amount]]</f>
        <v>0</v>
      </c>
      <c r="S422" s="70"/>
      <c r="T422" s="81">
        <f>contracts[[#This Row],[Total Quarterly Obligation Amount]]</f>
        <v>0</v>
      </c>
      <c r="U422" s="151"/>
      <c r="V422" s="132">
        <f>contracts[[#This Row],[Total Quarterly Expenditure Amount]]</f>
        <v>0</v>
      </c>
      <c r="W422" s="99" t="str">
        <f>IFERROR(INDEX(Table2[Attachment A Category], MATCH(contracts[[#This Row],[Attachment A Expenditure Subcategory]], Table2[Attachment A Subcategory],0)),"")</f>
        <v/>
      </c>
      <c r="X422" s="100" t="str">
        <f>IFERROR(INDEX(Table2[Treasury OIG Category], MATCH(contracts[[#This Row],[Attachment A Expenditure Subcategory]], Table2[Attachment A Subcategory],0)),"")</f>
        <v/>
      </c>
    </row>
    <row r="423" spans="2:24" x14ac:dyDescent="0.25">
      <c r="B423" s="21"/>
      <c r="C423" s="16"/>
      <c r="D423" s="16"/>
      <c r="E423" s="16"/>
      <c r="F423" s="16"/>
      <c r="G423" s="22"/>
      <c r="H423" s="31" t="s">
        <v>498</v>
      </c>
      <c r="I423" s="16"/>
      <c r="J423" s="66"/>
      <c r="K423" s="17"/>
      <c r="L423" s="49"/>
      <c r="M423" s="17"/>
      <c r="N423" s="17"/>
      <c r="O423" s="49"/>
      <c r="P423" s="49"/>
      <c r="Q423" s="70"/>
      <c r="R423" s="81">
        <f>contracts[[#This Row],[Total Contract Amount]]</f>
        <v>0</v>
      </c>
      <c r="S423" s="70"/>
      <c r="T423" s="81">
        <f>contracts[[#This Row],[Total Quarterly Obligation Amount]]</f>
        <v>0</v>
      </c>
      <c r="U423" s="151"/>
      <c r="V423" s="132">
        <f>contracts[[#This Row],[Total Quarterly Expenditure Amount]]</f>
        <v>0</v>
      </c>
      <c r="W423" s="99" t="str">
        <f>IFERROR(INDEX(Table2[Attachment A Category], MATCH(contracts[[#This Row],[Attachment A Expenditure Subcategory]], Table2[Attachment A Subcategory],0)),"")</f>
        <v/>
      </c>
      <c r="X423" s="100" t="str">
        <f>IFERROR(INDEX(Table2[Treasury OIG Category], MATCH(contracts[[#This Row],[Attachment A Expenditure Subcategory]], Table2[Attachment A Subcategory],0)),"")</f>
        <v/>
      </c>
    </row>
    <row r="424" spans="2:24" x14ac:dyDescent="0.25">
      <c r="B424" s="21"/>
      <c r="C424" s="16"/>
      <c r="D424" s="16"/>
      <c r="E424" s="16"/>
      <c r="F424" s="16"/>
      <c r="G424" s="22"/>
      <c r="H424" s="30" t="s">
        <v>499</v>
      </c>
      <c r="I424" s="16"/>
      <c r="J424" s="66"/>
      <c r="K424" s="17"/>
      <c r="L424" s="49"/>
      <c r="M424" s="17"/>
      <c r="N424" s="17"/>
      <c r="O424" s="49"/>
      <c r="P424" s="49"/>
      <c r="Q424" s="70"/>
      <c r="R424" s="81">
        <f>contracts[[#This Row],[Total Contract Amount]]</f>
        <v>0</v>
      </c>
      <c r="S424" s="70"/>
      <c r="T424" s="81">
        <f>contracts[[#This Row],[Total Quarterly Obligation Amount]]</f>
        <v>0</v>
      </c>
      <c r="U424" s="151"/>
      <c r="V424" s="132">
        <f>contracts[[#This Row],[Total Quarterly Expenditure Amount]]</f>
        <v>0</v>
      </c>
      <c r="W424" s="99" t="str">
        <f>IFERROR(INDEX(Table2[Attachment A Category], MATCH(contracts[[#This Row],[Attachment A Expenditure Subcategory]], Table2[Attachment A Subcategory],0)),"")</f>
        <v/>
      </c>
      <c r="X424" s="100" t="str">
        <f>IFERROR(INDEX(Table2[Treasury OIG Category], MATCH(contracts[[#This Row],[Attachment A Expenditure Subcategory]], Table2[Attachment A Subcategory],0)),"")</f>
        <v/>
      </c>
    </row>
    <row r="425" spans="2:24" x14ac:dyDescent="0.25">
      <c r="B425" s="21"/>
      <c r="C425" s="16"/>
      <c r="D425" s="16"/>
      <c r="E425" s="16"/>
      <c r="F425" s="16"/>
      <c r="G425" s="22"/>
      <c r="H425" s="31" t="s">
        <v>500</v>
      </c>
      <c r="I425" s="16"/>
      <c r="J425" s="66"/>
      <c r="K425" s="17"/>
      <c r="L425" s="49"/>
      <c r="M425" s="17"/>
      <c r="N425" s="17"/>
      <c r="O425" s="49"/>
      <c r="P425" s="49"/>
      <c r="Q425" s="70"/>
      <c r="R425" s="81">
        <f>contracts[[#This Row],[Total Contract Amount]]</f>
        <v>0</v>
      </c>
      <c r="S425" s="70"/>
      <c r="T425" s="81">
        <f>contracts[[#This Row],[Total Quarterly Obligation Amount]]</f>
        <v>0</v>
      </c>
      <c r="U425" s="151"/>
      <c r="V425" s="132">
        <f>contracts[[#This Row],[Total Quarterly Expenditure Amount]]</f>
        <v>0</v>
      </c>
      <c r="W425" s="99" t="str">
        <f>IFERROR(INDEX(Table2[Attachment A Category], MATCH(contracts[[#This Row],[Attachment A Expenditure Subcategory]], Table2[Attachment A Subcategory],0)),"")</f>
        <v/>
      </c>
      <c r="X425" s="100" t="str">
        <f>IFERROR(INDEX(Table2[Treasury OIG Category], MATCH(contracts[[#This Row],[Attachment A Expenditure Subcategory]], Table2[Attachment A Subcategory],0)),"")</f>
        <v/>
      </c>
    </row>
    <row r="426" spans="2:24" x14ac:dyDescent="0.25">
      <c r="B426" s="21"/>
      <c r="C426" s="16"/>
      <c r="D426" s="16"/>
      <c r="E426" s="16"/>
      <c r="F426" s="16"/>
      <c r="G426" s="22"/>
      <c r="H426" s="31" t="s">
        <v>501</v>
      </c>
      <c r="I426" s="16"/>
      <c r="J426" s="66"/>
      <c r="K426" s="17"/>
      <c r="L426" s="49"/>
      <c r="M426" s="17"/>
      <c r="N426" s="17"/>
      <c r="O426" s="49"/>
      <c r="P426" s="49"/>
      <c r="Q426" s="70"/>
      <c r="R426" s="81">
        <f>contracts[[#This Row],[Total Contract Amount]]</f>
        <v>0</v>
      </c>
      <c r="S426" s="70"/>
      <c r="T426" s="81">
        <f>contracts[[#This Row],[Total Quarterly Obligation Amount]]</f>
        <v>0</v>
      </c>
      <c r="U426" s="151"/>
      <c r="V426" s="132">
        <f>contracts[[#This Row],[Total Quarterly Expenditure Amount]]</f>
        <v>0</v>
      </c>
      <c r="W426" s="99" t="str">
        <f>IFERROR(INDEX(Table2[Attachment A Category], MATCH(contracts[[#This Row],[Attachment A Expenditure Subcategory]], Table2[Attachment A Subcategory],0)),"")</f>
        <v/>
      </c>
      <c r="X426" s="100" t="str">
        <f>IFERROR(INDEX(Table2[Treasury OIG Category], MATCH(contracts[[#This Row],[Attachment A Expenditure Subcategory]], Table2[Attachment A Subcategory],0)),"")</f>
        <v/>
      </c>
    </row>
    <row r="427" spans="2:24" x14ac:dyDescent="0.25">
      <c r="B427" s="21"/>
      <c r="C427" s="16"/>
      <c r="D427" s="16"/>
      <c r="E427" s="16"/>
      <c r="F427" s="16"/>
      <c r="G427" s="22"/>
      <c r="H427" s="30" t="s">
        <v>502</v>
      </c>
      <c r="I427" s="16"/>
      <c r="J427" s="66"/>
      <c r="K427" s="17"/>
      <c r="L427" s="49"/>
      <c r="M427" s="17"/>
      <c r="N427" s="17"/>
      <c r="O427" s="49"/>
      <c r="P427" s="49"/>
      <c r="Q427" s="70"/>
      <c r="R427" s="81">
        <f>contracts[[#This Row],[Total Contract Amount]]</f>
        <v>0</v>
      </c>
      <c r="S427" s="70"/>
      <c r="T427" s="81">
        <f>contracts[[#This Row],[Total Quarterly Obligation Amount]]</f>
        <v>0</v>
      </c>
      <c r="U427" s="151"/>
      <c r="V427" s="132">
        <f>contracts[[#This Row],[Total Quarterly Expenditure Amount]]</f>
        <v>0</v>
      </c>
      <c r="W427" s="99" t="str">
        <f>IFERROR(INDEX(Table2[Attachment A Category], MATCH(contracts[[#This Row],[Attachment A Expenditure Subcategory]], Table2[Attachment A Subcategory],0)),"")</f>
        <v/>
      </c>
      <c r="X427" s="100" t="str">
        <f>IFERROR(INDEX(Table2[Treasury OIG Category], MATCH(contracts[[#This Row],[Attachment A Expenditure Subcategory]], Table2[Attachment A Subcategory],0)),"")</f>
        <v/>
      </c>
    </row>
    <row r="428" spans="2:24" x14ac:dyDescent="0.25">
      <c r="B428" s="21"/>
      <c r="C428" s="16"/>
      <c r="D428" s="16"/>
      <c r="E428" s="16"/>
      <c r="F428" s="16"/>
      <c r="G428" s="22"/>
      <c r="H428" s="31" t="s">
        <v>503</v>
      </c>
      <c r="I428" s="16"/>
      <c r="J428" s="66"/>
      <c r="K428" s="17"/>
      <c r="L428" s="49"/>
      <c r="M428" s="17"/>
      <c r="N428" s="17"/>
      <c r="O428" s="49"/>
      <c r="P428" s="49"/>
      <c r="Q428" s="70"/>
      <c r="R428" s="81">
        <f>contracts[[#This Row],[Total Contract Amount]]</f>
        <v>0</v>
      </c>
      <c r="S428" s="70"/>
      <c r="T428" s="81">
        <f>contracts[[#This Row],[Total Quarterly Obligation Amount]]</f>
        <v>0</v>
      </c>
      <c r="U428" s="151"/>
      <c r="V428" s="132">
        <f>contracts[[#This Row],[Total Quarterly Expenditure Amount]]</f>
        <v>0</v>
      </c>
      <c r="W428" s="99" t="str">
        <f>IFERROR(INDEX(Table2[Attachment A Category], MATCH(contracts[[#This Row],[Attachment A Expenditure Subcategory]], Table2[Attachment A Subcategory],0)),"")</f>
        <v/>
      </c>
      <c r="X428" s="100" t="str">
        <f>IFERROR(INDEX(Table2[Treasury OIG Category], MATCH(contracts[[#This Row],[Attachment A Expenditure Subcategory]], Table2[Attachment A Subcategory],0)),"")</f>
        <v/>
      </c>
    </row>
    <row r="429" spans="2:24" x14ac:dyDescent="0.25">
      <c r="B429" s="21"/>
      <c r="C429" s="16"/>
      <c r="D429" s="16"/>
      <c r="E429" s="16"/>
      <c r="F429" s="16"/>
      <c r="G429" s="22"/>
      <c r="H429" s="31" t="s">
        <v>504</v>
      </c>
      <c r="I429" s="16"/>
      <c r="J429" s="66"/>
      <c r="K429" s="17"/>
      <c r="L429" s="49"/>
      <c r="M429" s="17"/>
      <c r="N429" s="17"/>
      <c r="O429" s="49"/>
      <c r="P429" s="49"/>
      <c r="Q429" s="70"/>
      <c r="R429" s="81">
        <f>contracts[[#This Row],[Total Contract Amount]]</f>
        <v>0</v>
      </c>
      <c r="S429" s="70"/>
      <c r="T429" s="81">
        <f>contracts[[#This Row],[Total Quarterly Obligation Amount]]</f>
        <v>0</v>
      </c>
      <c r="U429" s="151"/>
      <c r="V429" s="132">
        <f>contracts[[#This Row],[Total Quarterly Expenditure Amount]]</f>
        <v>0</v>
      </c>
      <c r="W429" s="99" t="str">
        <f>IFERROR(INDEX(Table2[Attachment A Category], MATCH(contracts[[#This Row],[Attachment A Expenditure Subcategory]], Table2[Attachment A Subcategory],0)),"")</f>
        <v/>
      </c>
      <c r="X429" s="100" t="str">
        <f>IFERROR(INDEX(Table2[Treasury OIG Category], MATCH(contracts[[#This Row],[Attachment A Expenditure Subcategory]], Table2[Attachment A Subcategory],0)),"")</f>
        <v/>
      </c>
    </row>
    <row r="430" spans="2:24" x14ac:dyDescent="0.25">
      <c r="B430" s="21"/>
      <c r="C430" s="16"/>
      <c r="D430" s="16"/>
      <c r="E430" s="16"/>
      <c r="F430" s="16"/>
      <c r="G430" s="22"/>
      <c r="H430" s="31" t="s">
        <v>505</v>
      </c>
      <c r="I430" s="16"/>
      <c r="J430" s="66"/>
      <c r="K430" s="17"/>
      <c r="L430" s="49"/>
      <c r="M430" s="17"/>
      <c r="N430" s="17"/>
      <c r="O430" s="49"/>
      <c r="P430" s="49"/>
      <c r="Q430" s="70"/>
      <c r="R430" s="81">
        <f>contracts[[#This Row],[Total Contract Amount]]</f>
        <v>0</v>
      </c>
      <c r="S430" s="70"/>
      <c r="T430" s="81">
        <f>contracts[[#This Row],[Total Quarterly Obligation Amount]]</f>
        <v>0</v>
      </c>
      <c r="U430" s="151"/>
      <c r="V430" s="132">
        <f>contracts[[#This Row],[Total Quarterly Expenditure Amount]]</f>
        <v>0</v>
      </c>
      <c r="W430" s="99" t="str">
        <f>IFERROR(INDEX(Table2[Attachment A Category], MATCH(contracts[[#This Row],[Attachment A Expenditure Subcategory]], Table2[Attachment A Subcategory],0)),"")</f>
        <v/>
      </c>
      <c r="X430" s="100" t="str">
        <f>IFERROR(INDEX(Table2[Treasury OIG Category], MATCH(contracts[[#This Row],[Attachment A Expenditure Subcategory]], Table2[Attachment A Subcategory],0)),"")</f>
        <v/>
      </c>
    </row>
    <row r="431" spans="2:24" x14ac:dyDescent="0.25">
      <c r="B431" s="21"/>
      <c r="C431" s="16"/>
      <c r="D431" s="16"/>
      <c r="E431" s="16"/>
      <c r="F431" s="16"/>
      <c r="G431" s="22"/>
      <c r="H431" s="31" t="s">
        <v>506</v>
      </c>
      <c r="I431" s="16"/>
      <c r="J431" s="66"/>
      <c r="K431" s="17"/>
      <c r="L431" s="49"/>
      <c r="M431" s="17"/>
      <c r="N431" s="17"/>
      <c r="O431" s="49"/>
      <c r="P431" s="49"/>
      <c r="Q431" s="70"/>
      <c r="R431" s="81">
        <f>contracts[[#This Row],[Total Contract Amount]]</f>
        <v>0</v>
      </c>
      <c r="S431" s="70"/>
      <c r="T431" s="81">
        <f>contracts[[#This Row],[Total Quarterly Obligation Amount]]</f>
        <v>0</v>
      </c>
      <c r="U431" s="151"/>
      <c r="V431" s="132">
        <f>contracts[[#This Row],[Total Quarterly Expenditure Amount]]</f>
        <v>0</v>
      </c>
      <c r="W431" s="99" t="str">
        <f>IFERROR(INDEX(Table2[Attachment A Category], MATCH(contracts[[#This Row],[Attachment A Expenditure Subcategory]], Table2[Attachment A Subcategory],0)),"")</f>
        <v/>
      </c>
      <c r="X431" s="100" t="str">
        <f>IFERROR(INDEX(Table2[Treasury OIG Category], MATCH(contracts[[#This Row],[Attachment A Expenditure Subcategory]], Table2[Attachment A Subcategory],0)),"")</f>
        <v/>
      </c>
    </row>
    <row r="432" spans="2:24" x14ac:dyDescent="0.25">
      <c r="B432" s="21"/>
      <c r="C432" s="16"/>
      <c r="D432" s="16"/>
      <c r="E432" s="16"/>
      <c r="F432" s="16"/>
      <c r="G432" s="22"/>
      <c r="H432" s="30" t="s">
        <v>507</v>
      </c>
      <c r="I432" s="16"/>
      <c r="J432" s="66"/>
      <c r="K432" s="17"/>
      <c r="L432" s="49"/>
      <c r="M432" s="17"/>
      <c r="N432" s="17"/>
      <c r="O432" s="49"/>
      <c r="P432" s="49"/>
      <c r="Q432" s="70"/>
      <c r="R432" s="81">
        <f>contracts[[#This Row],[Total Contract Amount]]</f>
        <v>0</v>
      </c>
      <c r="S432" s="70"/>
      <c r="T432" s="81">
        <f>contracts[[#This Row],[Total Quarterly Obligation Amount]]</f>
        <v>0</v>
      </c>
      <c r="U432" s="151"/>
      <c r="V432" s="132">
        <f>contracts[[#This Row],[Total Quarterly Expenditure Amount]]</f>
        <v>0</v>
      </c>
      <c r="W432" s="99" t="str">
        <f>IFERROR(INDEX(Table2[Attachment A Category], MATCH(contracts[[#This Row],[Attachment A Expenditure Subcategory]], Table2[Attachment A Subcategory],0)),"")</f>
        <v/>
      </c>
      <c r="X432" s="100" t="str">
        <f>IFERROR(INDEX(Table2[Treasury OIG Category], MATCH(contracts[[#This Row],[Attachment A Expenditure Subcategory]], Table2[Attachment A Subcategory],0)),"")</f>
        <v/>
      </c>
    </row>
    <row r="433" spans="2:24" x14ac:dyDescent="0.25">
      <c r="B433" s="21"/>
      <c r="C433" s="16"/>
      <c r="D433" s="16"/>
      <c r="E433" s="16"/>
      <c r="F433" s="16"/>
      <c r="G433" s="22"/>
      <c r="H433" s="31" t="s">
        <v>508</v>
      </c>
      <c r="I433" s="16"/>
      <c r="J433" s="66"/>
      <c r="K433" s="17"/>
      <c r="L433" s="49"/>
      <c r="M433" s="17"/>
      <c r="N433" s="17"/>
      <c r="O433" s="49"/>
      <c r="P433" s="49"/>
      <c r="Q433" s="70"/>
      <c r="R433" s="81">
        <f>contracts[[#This Row],[Total Contract Amount]]</f>
        <v>0</v>
      </c>
      <c r="S433" s="70"/>
      <c r="T433" s="81">
        <f>contracts[[#This Row],[Total Quarterly Obligation Amount]]</f>
        <v>0</v>
      </c>
      <c r="U433" s="151"/>
      <c r="V433" s="132">
        <f>contracts[[#This Row],[Total Quarterly Expenditure Amount]]</f>
        <v>0</v>
      </c>
      <c r="W433" s="99" t="str">
        <f>IFERROR(INDEX(Table2[Attachment A Category], MATCH(contracts[[#This Row],[Attachment A Expenditure Subcategory]], Table2[Attachment A Subcategory],0)),"")</f>
        <v/>
      </c>
      <c r="X433" s="100" t="str">
        <f>IFERROR(INDEX(Table2[Treasury OIG Category], MATCH(contracts[[#This Row],[Attachment A Expenditure Subcategory]], Table2[Attachment A Subcategory],0)),"")</f>
        <v/>
      </c>
    </row>
    <row r="434" spans="2:24" x14ac:dyDescent="0.25">
      <c r="B434" s="21"/>
      <c r="C434" s="16"/>
      <c r="D434" s="16"/>
      <c r="E434" s="16"/>
      <c r="F434" s="16"/>
      <c r="G434" s="22"/>
      <c r="H434" s="31" t="s">
        <v>509</v>
      </c>
      <c r="I434" s="16"/>
      <c r="J434" s="66"/>
      <c r="K434" s="17"/>
      <c r="L434" s="49"/>
      <c r="M434" s="17"/>
      <c r="N434" s="17"/>
      <c r="O434" s="49"/>
      <c r="P434" s="49"/>
      <c r="Q434" s="70"/>
      <c r="R434" s="81">
        <f>contracts[[#This Row],[Total Contract Amount]]</f>
        <v>0</v>
      </c>
      <c r="S434" s="70"/>
      <c r="T434" s="81">
        <f>contracts[[#This Row],[Total Quarterly Obligation Amount]]</f>
        <v>0</v>
      </c>
      <c r="U434" s="151"/>
      <c r="V434" s="132">
        <f>contracts[[#This Row],[Total Quarterly Expenditure Amount]]</f>
        <v>0</v>
      </c>
      <c r="W434" s="99" t="str">
        <f>IFERROR(INDEX(Table2[Attachment A Category], MATCH(contracts[[#This Row],[Attachment A Expenditure Subcategory]], Table2[Attachment A Subcategory],0)),"")</f>
        <v/>
      </c>
      <c r="X434" s="100" t="str">
        <f>IFERROR(INDEX(Table2[Treasury OIG Category], MATCH(contracts[[#This Row],[Attachment A Expenditure Subcategory]], Table2[Attachment A Subcategory],0)),"")</f>
        <v/>
      </c>
    </row>
    <row r="435" spans="2:24" x14ac:dyDescent="0.25">
      <c r="B435" s="21"/>
      <c r="C435" s="16"/>
      <c r="D435" s="16"/>
      <c r="E435" s="16"/>
      <c r="F435" s="16"/>
      <c r="G435" s="22"/>
      <c r="H435" s="30" t="s">
        <v>510</v>
      </c>
      <c r="I435" s="16"/>
      <c r="J435" s="66"/>
      <c r="K435" s="17"/>
      <c r="L435" s="49"/>
      <c r="M435" s="17"/>
      <c r="N435" s="17"/>
      <c r="O435" s="49"/>
      <c r="P435" s="49"/>
      <c r="Q435" s="70"/>
      <c r="R435" s="81">
        <f>contracts[[#This Row],[Total Contract Amount]]</f>
        <v>0</v>
      </c>
      <c r="S435" s="70"/>
      <c r="T435" s="81">
        <f>contracts[[#This Row],[Total Quarterly Obligation Amount]]</f>
        <v>0</v>
      </c>
      <c r="U435" s="151"/>
      <c r="V435" s="132">
        <f>contracts[[#This Row],[Total Quarterly Expenditure Amount]]</f>
        <v>0</v>
      </c>
      <c r="W435" s="99" t="str">
        <f>IFERROR(INDEX(Table2[Attachment A Category], MATCH(contracts[[#This Row],[Attachment A Expenditure Subcategory]], Table2[Attachment A Subcategory],0)),"")</f>
        <v/>
      </c>
      <c r="X435" s="100" t="str">
        <f>IFERROR(INDEX(Table2[Treasury OIG Category], MATCH(contracts[[#This Row],[Attachment A Expenditure Subcategory]], Table2[Attachment A Subcategory],0)),"")</f>
        <v/>
      </c>
    </row>
    <row r="436" spans="2:24" x14ac:dyDescent="0.25">
      <c r="B436" s="21"/>
      <c r="C436" s="16"/>
      <c r="D436" s="16"/>
      <c r="E436" s="16"/>
      <c r="F436" s="16"/>
      <c r="G436" s="22"/>
      <c r="H436" s="31" t="s">
        <v>511</v>
      </c>
      <c r="I436" s="16"/>
      <c r="J436" s="66"/>
      <c r="K436" s="17"/>
      <c r="L436" s="49"/>
      <c r="M436" s="17"/>
      <c r="N436" s="17"/>
      <c r="O436" s="49"/>
      <c r="P436" s="49"/>
      <c r="Q436" s="70"/>
      <c r="R436" s="81">
        <f>contracts[[#This Row],[Total Contract Amount]]</f>
        <v>0</v>
      </c>
      <c r="S436" s="70"/>
      <c r="T436" s="81">
        <f>contracts[[#This Row],[Total Quarterly Obligation Amount]]</f>
        <v>0</v>
      </c>
      <c r="U436" s="151"/>
      <c r="V436" s="132">
        <f>contracts[[#This Row],[Total Quarterly Expenditure Amount]]</f>
        <v>0</v>
      </c>
      <c r="W436" s="99" t="str">
        <f>IFERROR(INDEX(Table2[Attachment A Category], MATCH(contracts[[#This Row],[Attachment A Expenditure Subcategory]], Table2[Attachment A Subcategory],0)),"")</f>
        <v/>
      </c>
      <c r="X436" s="100" t="str">
        <f>IFERROR(INDEX(Table2[Treasury OIG Category], MATCH(contracts[[#This Row],[Attachment A Expenditure Subcategory]], Table2[Attachment A Subcategory],0)),"")</f>
        <v/>
      </c>
    </row>
    <row r="437" spans="2:24" x14ac:dyDescent="0.25">
      <c r="B437" s="21"/>
      <c r="C437" s="16"/>
      <c r="D437" s="16"/>
      <c r="E437" s="16"/>
      <c r="F437" s="16"/>
      <c r="G437" s="22"/>
      <c r="H437" s="31" t="s">
        <v>512</v>
      </c>
      <c r="I437" s="16"/>
      <c r="J437" s="66"/>
      <c r="K437" s="17"/>
      <c r="L437" s="49"/>
      <c r="M437" s="17"/>
      <c r="N437" s="17"/>
      <c r="O437" s="49"/>
      <c r="P437" s="49"/>
      <c r="Q437" s="70"/>
      <c r="R437" s="81">
        <f>contracts[[#This Row],[Total Contract Amount]]</f>
        <v>0</v>
      </c>
      <c r="S437" s="70"/>
      <c r="T437" s="81">
        <f>contracts[[#This Row],[Total Quarterly Obligation Amount]]</f>
        <v>0</v>
      </c>
      <c r="U437" s="151"/>
      <c r="V437" s="132">
        <f>contracts[[#This Row],[Total Quarterly Expenditure Amount]]</f>
        <v>0</v>
      </c>
      <c r="W437" s="99" t="str">
        <f>IFERROR(INDEX(Table2[Attachment A Category], MATCH(contracts[[#This Row],[Attachment A Expenditure Subcategory]], Table2[Attachment A Subcategory],0)),"")</f>
        <v/>
      </c>
      <c r="X437" s="100" t="str">
        <f>IFERROR(INDEX(Table2[Treasury OIG Category], MATCH(contracts[[#This Row],[Attachment A Expenditure Subcategory]], Table2[Attachment A Subcategory],0)),"")</f>
        <v/>
      </c>
    </row>
    <row r="438" spans="2:24" x14ac:dyDescent="0.25">
      <c r="B438" s="21"/>
      <c r="C438" s="16"/>
      <c r="D438" s="16"/>
      <c r="E438" s="16"/>
      <c r="F438" s="16"/>
      <c r="G438" s="22"/>
      <c r="H438" s="31" t="s">
        <v>513</v>
      </c>
      <c r="I438" s="16"/>
      <c r="J438" s="66"/>
      <c r="K438" s="17"/>
      <c r="L438" s="49"/>
      <c r="M438" s="17"/>
      <c r="N438" s="17"/>
      <c r="O438" s="49"/>
      <c r="P438" s="49"/>
      <c r="Q438" s="70"/>
      <c r="R438" s="81">
        <f>contracts[[#This Row],[Total Contract Amount]]</f>
        <v>0</v>
      </c>
      <c r="S438" s="70"/>
      <c r="T438" s="81">
        <f>contracts[[#This Row],[Total Quarterly Obligation Amount]]</f>
        <v>0</v>
      </c>
      <c r="U438" s="151"/>
      <c r="V438" s="132">
        <f>contracts[[#This Row],[Total Quarterly Expenditure Amount]]</f>
        <v>0</v>
      </c>
      <c r="W438" s="99" t="str">
        <f>IFERROR(INDEX(Table2[Attachment A Category], MATCH(contracts[[#This Row],[Attachment A Expenditure Subcategory]], Table2[Attachment A Subcategory],0)),"")</f>
        <v/>
      </c>
      <c r="X438" s="100" t="str">
        <f>IFERROR(INDEX(Table2[Treasury OIG Category], MATCH(contracts[[#This Row],[Attachment A Expenditure Subcategory]], Table2[Attachment A Subcategory],0)),"")</f>
        <v/>
      </c>
    </row>
    <row r="439" spans="2:24" x14ac:dyDescent="0.25">
      <c r="B439" s="21"/>
      <c r="C439" s="16"/>
      <c r="D439" s="16"/>
      <c r="E439" s="16"/>
      <c r="F439" s="16"/>
      <c r="G439" s="22"/>
      <c r="H439" s="31" t="s">
        <v>514</v>
      </c>
      <c r="I439" s="16"/>
      <c r="J439" s="66"/>
      <c r="K439" s="17"/>
      <c r="L439" s="49"/>
      <c r="M439" s="17"/>
      <c r="N439" s="17"/>
      <c r="O439" s="49"/>
      <c r="P439" s="49"/>
      <c r="Q439" s="70"/>
      <c r="R439" s="81">
        <f>contracts[[#This Row],[Total Contract Amount]]</f>
        <v>0</v>
      </c>
      <c r="S439" s="70"/>
      <c r="T439" s="81">
        <f>contracts[[#This Row],[Total Quarterly Obligation Amount]]</f>
        <v>0</v>
      </c>
      <c r="U439" s="151"/>
      <c r="V439" s="132">
        <f>contracts[[#This Row],[Total Quarterly Expenditure Amount]]</f>
        <v>0</v>
      </c>
      <c r="W439" s="99" t="str">
        <f>IFERROR(INDEX(Table2[Attachment A Category], MATCH(contracts[[#This Row],[Attachment A Expenditure Subcategory]], Table2[Attachment A Subcategory],0)),"")</f>
        <v/>
      </c>
      <c r="X439" s="100" t="str">
        <f>IFERROR(INDEX(Table2[Treasury OIG Category], MATCH(contracts[[#This Row],[Attachment A Expenditure Subcategory]], Table2[Attachment A Subcategory],0)),"")</f>
        <v/>
      </c>
    </row>
    <row r="440" spans="2:24" x14ac:dyDescent="0.25">
      <c r="B440" s="21"/>
      <c r="C440" s="16"/>
      <c r="D440" s="16"/>
      <c r="E440" s="16"/>
      <c r="F440" s="16"/>
      <c r="G440" s="22"/>
      <c r="H440" s="30" t="s">
        <v>515</v>
      </c>
      <c r="I440" s="16"/>
      <c r="J440" s="66"/>
      <c r="K440" s="17"/>
      <c r="L440" s="49"/>
      <c r="M440" s="17"/>
      <c r="N440" s="17"/>
      <c r="O440" s="49"/>
      <c r="P440" s="49"/>
      <c r="Q440" s="70"/>
      <c r="R440" s="81">
        <f>contracts[[#This Row],[Total Contract Amount]]</f>
        <v>0</v>
      </c>
      <c r="S440" s="70"/>
      <c r="T440" s="81">
        <f>contracts[[#This Row],[Total Quarterly Obligation Amount]]</f>
        <v>0</v>
      </c>
      <c r="U440" s="151"/>
      <c r="V440" s="132">
        <f>contracts[[#This Row],[Total Quarterly Expenditure Amount]]</f>
        <v>0</v>
      </c>
      <c r="W440" s="99" t="str">
        <f>IFERROR(INDEX(Table2[Attachment A Category], MATCH(contracts[[#This Row],[Attachment A Expenditure Subcategory]], Table2[Attachment A Subcategory],0)),"")</f>
        <v/>
      </c>
      <c r="X440" s="100" t="str">
        <f>IFERROR(INDEX(Table2[Treasury OIG Category], MATCH(contracts[[#This Row],[Attachment A Expenditure Subcategory]], Table2[Attachment A Subcategory],0)),"")</f>
        <v/>
      </c>
    </row>
    <row r="441" spans="2:24" x14ac:dyDescent="0.25">
      <c r="B441" s="21"/>
      <c r="C441" s="16"/>
      <c r="D441" s="16"/>
      <c r="E441" s="16"/>
      <c r="F441" s="16"/>
      <c r="G441" s="22"/>
      <c r="H441" s="31" t="s">
        <v>516</v>
      </c>
      <c r="I441" s="16"/>
      <c r="J441" s="66"/>
      <c r="K441" s="17"/>
      <c r="L441" s="49"/>
      <c r="M441" s="17"/>
      <c r="N441" s="17"/>
      <c r="O441" s="49"/>
      <c r="P441" s="49"/>
      <c r="Q441" s="70"/>
      <c r="R441" s="81">
        <f>contracts[[#This Row],[Total Contract Amount]]</f>
        <v>0</v>
      </c>
      <c r="S441" s="70"/>
      <c r="T441" s="81">
        <f>contracts[[#This Row],[Total Quarterly Obligation Amount]]</f>
        <v>0</v>
      </c>
      <c r="U441" s="151"/>
      <c r="V441" s="132">
        <f>contracts[[#This Row],[Total Quarterly Expenditure Amount]]</f>
        <v>0</v>
      </c>
      <c r="W441" s="99" t="str">
        <f>IFERROR(INDEX(Table2[Attachment A Category], MATCH(contracts[[#This Row],[Attachment A Expenditure Subcategory]], Table2[Attachment A Subcategory],0)),"")</f>
        <v/>
      </c>
      <c r="X441" s="100" t="str">
        <f>IFERROR(INDEX(Table2[Treasury OIG Category], MATCH(contracts[[#This Row],[Attachment A Expenditure Subcategory]], Table2[Attachment A Subcategory],0)),"")</f>
        <v/>
      </c>
    </row>
    <row r="442" spans="2:24" x14ac:dyDescent="0.25">
      <c r="B442" s="21"/>
      <c r="C442" s="16"/>
      <c r="D442" s="16"/>
      <c r="E442" s="16"/>
      <c r="F442" s="16"/>
      <c r="G442" s="22"/>
      <c r="H442" s="31" t="s">
        <v>517</v>
      </c>
      <c r="I442" s="16"/>
      <c r="J442" s="66"/>
      <c r="K442" s="17"/>
      <c r="L442" s="49"/>
      <c r="M442" s="17"/>
      <c r="N442" s="17"/>
      <c r="O442" s="49"/>
      <c r="P442" s="49"/>
      <c r="Q442" s="70"/>
      <c r="R442" s="81">
        <f>contracts[[#This Row],[Total Contract Amount]]</f>
        <v>0</v>
      </c>
      <c r="S442" s="70"/>
      <c r="T442" s="81">
        <f>contracts[[#This Row],[Total Quarterly Obligation Amount]]</f>
        <v>0</v>
      </c>
      <c r="U442" s="151"/>
      <c r="V442" s="132">
        <f>contracts[[#This Row],[Total Quarterly Expenditure Amount]]</f>
        <v>0</v>
      </c>
      <c r="W442" s="99" t="str">
        <f>IFERROR(INDEX(Table2[Attachment A Category], MATCH(contracts[[#This Row],[Attachment A Expenditure Subcategory]], Table2[Attachment A Subcategory],0)),"")</f>
        <v/>
      </c>
      <c r="X442" s="100" t="str">
        <f>IFERROR(INDEX(Table2[Treasury OIG Category], MATCH(contracts[[#This Row],[Attachment A Expenditure Subcategory]], Table2[Attachment A Subcategory],0)),"")</f>
        <v/>
      </c>
    </row>
    <row r="443" spans="2:24" x14ac:dyDescent="0.25">
      <c r="B443" s="21"/>
      <c r="C443" s="16"/>
      <c r="D443" s="16"/>
      <c r="E443" s="16"/>
      <c r="F443" s="16"/>
      <c r="G443" s="22"/>
      <c r="H443" s="30" t="s">
        <v>518</v>
      </c>
      <c r="I443" s="16"/>
      <c r="J443" s="66"/>
      <c r="K443" s="17"/>
      <c r="L443" s="49"/>
      <c r="M443" s="17"/>
      <c r="N443" s="17"/>
      <c r="O443" s="49"/>
      <c r="P443" s="49"/>
      <c r="Q443" s="70"/>
      <c r="R443" s="81">
        <f>contracts[[#This Row],[Total Contract Amount]]</f>
        <v>0</v>
      </c>
      <c r="S443" s="70"/>
      <c r="T443" s="81">
        <f>contracts[[#This Row],[Total Quarterly Obligation Amount]]</f>
        <v>0</v>
      </c>
      <c r="U443" s="151"/>
      <c r="V443" s="132">
        <f>contracts[[#This Row],[Total Quarterly Expenditure Amount]]</f>
        <v>0</v>
      </c>
      <c r="W443" s="99" t="str">
        <f>IFERROR(INDEX(Table2[Attachment A Category], MATCH(contracts[[#This Row],[Attachment A Expenditure Subcategory]], Table2[Attachment A Subcategory],0)),"")</f>
        <v/>
      </c>
      <c r="X443" s="100" t="str">
        <f>IFERROR(INDEX(Table2[Treasury OIG Category], MATCH(contracts[[#This Row],[Attachment A Expenditure Subcategory]], Table2[Attachment A Subcategory],0)),"")</f>
        <v/>
      </c>
    </row>
    <row r="444" spans="2:24" x14ac:dyDescent="0.25">
      <c r="B444" s="21"/>
      <c r="C444" s="16"/>
      <c r="D444" s="16"/>
      <c r="E444" s="16"/>
      <c r="F444" s="16"/>
      <c r="G444" s="22"/>
      <c r="H444" s="31" t="s">
        <v>519</v>
      </c>
      <c r="I444" s="16"/>
      <c r="J444" s="66"/>
      <c r="K444" s="17"/>
      <c r="L444" s="49"/>
      <c r="M444" s="17"/>
      <c r="N444" s="17"/>
      <c r="O444" s="49"/>
      <c r="P444" s="49"/>
      <c r="Q444" s="70"/>
      <c r="R444" s="81">
        <f>contracts[[#This Row],[Total Contract Amount]]</f>
        <v>0</v>
      </c>
      <c r="S444" s="70"/>
      <c r="T444" s="81">
        <f>contracts[[#This Row],[Total Quarterly Obligation Amount]]</f>
        <v>0</v>
      </c>
      <c r="U444" s="151"/>
      <c r="V444" s="132">
        <f>contracts[[#This Row],[Total Quarterly Expenditure Amount]]</f>
        <v>0</v>
      </c>
      <c r="W444" s="99" t="str">
        <f>IFERROR(INDEX(Table2[Attachment A Category], MATCH(contracts[[#This Row],[Attachment A Expenditure Subcategory]], Table2[Attachment A Subcategory],0)),"")</f>
        <v/>
      </c>
      <c r="X444" s="100" t="str">
        <f>IFERROR(INDEX(Table2[Treasury OIG Category], MATCH(contracts[[#This Row],[Attachment A Expenditure Subcategory]], Table2[Attachment A Subcategory],0)),"")</f>
        <v/>
      </c>
    </row>
    <row r="445" spans="2:24" x14ac:dyDescent="0.25">
      <c r="B445" s="21"/>
      <c r="C445" s="16"/>
      <c r="D445" s="16"/>
      <c r="E445" s="16"/>
      <c r="F445" s="16"/>
      <c r="G445" s="22"/>
      <c r="H445" s="31" t="s">
        <v>520</v>
      </c>
      <c r="I445" s="16"/>
      <c r="J445" s="66"/>
      <c r="K445" s="17"/>
      <c r="L445" s="49"/>
      <c r="M445" s="17"/>
      <c r="N445" s="17"/>
      <c r="O445" s="49"/>
      <c r="P445" s="49"/>
      <c r="Q445" s="70"/>
      <c r="R445" s="81">
        <f>contracts[[#This Row],[Total Contract Amount]]</f>
        <v>0</v>
      </c>
      <c r="S445" s="70"/>
      <c r="T445" s="81">
        <f>contracts[[#This Row],[Total Quarterly Obligation Amount]]</f>
        <v>0</v>
      </c>
      <c r="U445" s="151"/>
      <c r="V445" s="132">
        <f>contracts[[#This Row],[Total Quarterly Expenditure Amount]]</f>
        <v>0</v>
      </c>
      <c r="W445" s="99" t="str">
        <f>IFERROR(INDEX(Table2[Attachment A Category], MATCH(contracts[[#This Row],[Attachment A Expenditure Subcategory]], Table2[Attachment A Subcategory],0)),"")</f>
        <v/>
      </c>
      <c r="X445" s="100" t="str">
        <f>IFERROR(INDEX(Table2[Treasury OIG Category], MATCH(contracts[[#This Row],[Attachment A Expenditure Subcategory]], Table2[Attachment A Subcategory],0)),"")</f>
        <v/>
      </c>
    </row>
    <row r="446" spans="2:24" x14ac:dyDescent="0.25">
      <c r="B446" s="21"/>
      <c r="C446" s="16"/>
      <c r="D446" s="16"/>
      <c r="E446" s="16"/>
      <c r="F446" s="16"/>
      <c r="G446" s="22"/>
      <c r="H446" s="31" t="s">
        <v>521</v>
      </c>
      <c r="I446" s="16"/>
      <c r="J446" s="66"/>
      <c r="K446" s="17"/>
      <c r="L446" s="49"/>
      <c r="M446" s="17"/>
      <c r="N446" s="17"/>
      <c r="O446" s="49"/>
      <c r="P446" s="49"/>
      <c r="Q446" s="70"/>
      <c r="R446" s="81">
        <f>contracts[[#This Row],[Total Contract Amount]]</f>
        <v>0</v>
      </c>
      <c r="S446" s="70"/>
      <c r="T446" s="81">
        <f>contracts[[#This Row],[Total Quarterly Obligation Amount]]</f>
        <v>0</v>
      </c>
      <c r="U446" s="151"/>
      <c r="V446" s="132">
        <f>contracts[[#This Row],[Total Quarterly Expenditure Amount]]</f>
        <v>0</v>
      </c>
      <c r="W446" s="99" t="str">
        <f>IFERROR(INDEX(Table2[Attachment A Category], MATCH(contracts[[#This Row],[Attachment A Expenditure Subcategory]], Table2[Attachment A Subcategory],0)),"")</f>
        <v/>
      </c>
      <c r="X446" s="100" t="str">
        <f>IFERROR(INDEX(Table2[Treasury OIG Category], MATCH(contracts[[#This Row],[Attachment A Expenditure Subcategory]], Table2[Attachment A Subcategory],0)),"")</f>
        <v/>
      </c>
    </row>
    <row r="447" spans="2:24" x14ac:dyDescent="0.25">
      <c r="B447" s="21"/>
      <c r="C447" s="16"/>
      <c r="D447" s="16"/>
      <c r="E447" s="16"/>
      <c r="F447" s="16"/>
      <c r="G447" s="22"/>
      <c r="H447" s="31" t="s">
        <v>522</v>
      </c>
      <c r="I447" s="16"/>
      <c r="J447" s="66"/>
      <c r="K447" s="17"/>
      <c r="L447" s="49"/>
      <c r="M447" s="17"/>
      <c r="N447" s="17"/>
      <c r="O447" s="49"/>
      <c r="P447" s="49"/>
      <c r="Q447" s="70"/>
      <c r="R447" s="81">
        <f>contracts[[#This Row],[Total Contract Amount]]</f>
        <v>0</v>
      </c>
      <c r="S447" s="70"/>
      <c r="T447" s="81">
        <f>contracts[[#This Row],[Total Quarterly Obligation Amount]]</f>
        <v>0</v>
      </c>
      <c r="U447" s="151"/>
      <c r="V447" s="132">
        <f>contracts[[#This Row],[Total Quarterly Expenditure Amount]]</f>
        <v>0</v>
      </c>
      <c r="W447" s="99" t="str">
        <f>IFERROR(INDEX(Table2[Attachment A Category], MATCH(contracts[[#This Row],[Attachment A Expenditure Subcategory]], Table2[Attachment A Subcategory],0)),"")</f>
        <v/>
      </c>
      <c r="X447" s="100" t="str">
        <f>IFERROR(INDEX(Table2[Treasury OIG Category], MATCH(contracts[[#This Row],[Attachment A Expenditure Subcategory]], Table2[Attachment A Subcategory],0)),"")</f>
        <v/>
      </c>
    </row>
    <row r="448" spans="2:24" x14ac:dyDescent="0.25">
      <c r="B448" s="21"/>
      <c r="C448" s="16"/>
      <c r="D448" s="16"/>
      <c r="E448" s="16"/>
      <c r="F448" s="16"/>
      <c r="G448" s="22"/>
      <c r="H448" s="30" t="s">
        <v>523</v>
      </c>
      <c r="I448" s="16"/>
      <c r="J448" s="66"/>
      <c r="K448" s="17"/>
      <c r="L448" s="49"/>
      <c r="M448" s="17"/>
      <c r="N448" s="17"/>
      <c r="O448" s="49"/>
      <c r="P448" s="49"/>
      <c r="Q448" s="70"/>
      <c r="R448" s="81">
        <f>contracts[[#This Row],[Total Contract Amount]]</f>
        <v>0</v>
      </c>
      <c r="S448" s="70"/>
      <c r="T448" s="81">
        <f>contracts[[#This Row],[Total Quarterly Obligation Amount]]</f>
        <v>0</v>
      </c>
      <c r="U448" s="151"/>
      <c r="V448" s="132">
        <f>contracts[[#This Row],[Total Quarterly Expenditure Amount]]</f>
        <v>0</v>
      </c>
      <c r="W448" s="99" t="str">
        <f>IFERROR(INDEX(Table2[Attachment A Category], MATCH(contracts[[#This Row],[Attachment A Expenditure Subcategory]], Table2[Attachment A Subcategory],0)),"")</f>
        <v/>
      </c>
      <c r="X448" s="100" t="str">
        <f>IFERROR(INDEX(Table2[Treasury OIG Category], MATCH(contracts[[#This Row],[Attachment A Expenditure Subcategory]], Table2[Attachment A Subcategory],0)),"")</f>
        <v/>
      </c>
    </row>
    <row r="449" spans="2:24" x14ac:dyDescent="0.25">
      <c r="B449" s="21"/>
      <c r="C449" s="16"/>
      <c r="D449" s="16"/>
      <c r="E449" s="16"/>
      <c r="F449" s="16"/>
      <c r="G449" s="22"/>
      <c r="H449" s="31" t="s">
        <v>524</v>
      </c>
      <c r="I449" s="16"/>
      <c r="J449" s="66"/>
      <c r="K449" s="17"/>
      <c r="L449" s="49"/>
      <c r="M449" s="17"/>
      <c r="N449" s="17"/>
      <c r="O449" s="49"/>
      <c r="P449" s="49"/>
      <c r="Q449" s="70"/>
      <c r="R449" s="81">
        <f>contracts[[#This Row],[Total Contract Amount]]</f>
        <v>0</v>
      </c>
      <c r="S449" s="70"/>
      <c r="T449" s="81">
        <f>contracts[[#This Row],[Total Quarterly Obligation Amount]]</f>
        <v>0</v>
      </c>
      <c r="U449" s="151"/>
      <c r="V449" s="132">
        <f>contracts[[#This Row],[Total Quarterly Expenditure Amount]]</f>
        <v>0</v>
      </c>
      <c r="W449" s="99" t="str">
        <f>IFERROR(INDEX(Table2[Attachment A Category], MATCH(contracts[[#This Row],[Attachment A Expenditure Subcategory]], Table2[Attachment A Subcategory],0)),"")</f>
        <v/>
      </c>
      <c r="X449" s="100" t="str">
        <f>IFERROR(INDEX(Table2[Treasury OIG Category], MATCH(contracts[[#This Row],[Attachment A Expenditure Subcategory]], Table2[Attachment A Subcategory],0)),"")</f>
        <v/>
      </c>
    </row>
    <row r="450" spans="2:24" x14ac:dyDescent="0.25">
      <c r="B450" s="21"/>
      <c r="C450" s="16"/>
      <c r="D450" s="16"/>
      <c r="E450" s="16"/>
      <c r="F450" s="16"/>
      <c r="G450" s="22"/>
      <c r="H450" s="31" t="s">
        <v>525</v>
      </c>
      <c r="I450" s="16"/>
      <c r="J450" s="66"/>
      <c r="K450" s="17"/>
      <c r="L450" s="49"/>
      <c r="M450" s="17"/>
      <c r="N450" s="17"/>
      <c r="O450" s="49"/>
      <c r="P450" s="49"/>
      <c r="Q450" s="70"/>
      <c r="R450" s="81">
        <f>contracts[[#This Row],[Total Contract Amount]]</f>
        <v>0</v>
      </c>
      <c r="S450" s="70"/>
      <c r="T450" s="81">
        <f>contracts[[#This Row],[Total Quarterly Obligation Amount]]</f>
        <v>0</v>
      </c>
      <c r="U450" s="151"/>
      <c r="V450" s="132">
        <f>contracts[[#This Row],[Total Quarterly Expenditure Amount]]</f>
        <v>0</v>
      </c>
      <c r="W450" s="99" t="str">
        <f>IFERROR(INDEX(Table2[Attachment A Category], MATCH(contracts[[#This Row],[Attachment A Expenditure Subcategory]], Table2[Attachment A Subcategory],0)),"")</f>
        <v/>
      </c>
      <c r="X450" s="100" t="str">
        <f>IFERROR(INDEX(Table2[Treasury OIG Category], MATCH(contracts[[#This Row],[Attachment A Expenditure Subcategory]], Table2[Attachment A Subcategory],0)),"")</f>
        <v/>
      </c>
    </row>
    <row r="451" spans="2:24" x14ac:dyDescent="0.25">
      <c r="B451" s="21"/>
      <c r="C451" s="16"/>
      <c r="D451" s="16"/>
      <c r="E451" s="16"/>
      <c r="F451" s="16"/>
      <c r="G451" s="22"/>
      <c r="H451" s="30" t="s">
        <v>526</v>
      </c>
      <c r="I451" s="16"/>
      <c r="J451" s="66"/>
      <c r="K451" s="17"/>
      <c r="L451" s="49"/>
      <c r="M451" s="17"/>
      <c r="N451" s="17"/>
      <c r="O451" s="49"/>
      <c r="P451" s="49"/>
      <c r="Q451" s="70"/>
      <c r="R451" s="81">
        <f>contracts[[#This Row],[Total Contract Amount]]</f>
        <v>0</v>
      </c>
      <c r="S451" s="70"/>
      <c r="T451" s="81">
        <f>contracts[[#This Row],[Total Quarterly Obligation Amount]]</f>
        <v>0</v>
      </c>
      <c r="U451" s="151"/>
      <c r="V451" s="132">
        <f>contracts[[#This Row],[Total Quarterly Expenditure Amount]]</f>
        <v>0</v>
      </c>
      <c r="W451" s="99" t="str">
        <f>IFERROR(INDEX(Table2[Attachment A Category], MATCH(contracts[[#This Row],[Attachment A Expenditure Subcategory]], Table2[Attachment A Subcategory],0)),"")</f>
        <v/>
      </c>
      <c r="X451" s="100" t="str">
        <f>IFERROR(INDEX(Table2[Treasury OIG Category], MATCH(contracts[[#This Row],[Attachment A Expenditure Subcategory]], Table2[Attachment A Subcategory],0)),"")</f>
        <v/>
      </c>
    </row>
    <row r="452" spans="2:24" x14ac:dyDescent="0.25">
      <c r="B452" s="21"/>
      <c r="C452" s="16"/>
      <c r="D452" s="16"/>
      <c r="E452" s="16"/>
      <c r="F452" s="16"/>
      <c r="G452" s="22"/>
      <c r="H452" s="31" t="s">
        <v>527</v>
      </c>
      <c r="I452" s="16"/>
      <c r="J452" s="66"/>
      <c r="K452" s="17"/>
      <c r="L452" s="49"/>
      <c r="M452" s="17"/>
      <c r="N452" s="17"/>
      <c r="O452" s="49"/>
      <c r="P452" s="49"/>
      <c r="Q452" s="70"/>
      <c r="R452" s="81">
        <f>contracts[[#This Row],[Total Contract Amount]]</f>
        <v>0</v>
      </c>
      <c r="S452" s="70"/>
      <c r="T452" s="81">
        <f>contracts[[#This Row],[Total Quarterly Obligation Amount]]</f>
        <v>0</v>
      </c>
      <c r="U452" s="151"/>
      <c r="V452" s="132">
        <f>contracts[[#This Row],[Total Quarterly Expenditure Amount]]</f>
        <v>0</v>
      </c>
      <c r="W452" s="99" t="str">
        <f>IFERROR(INDEX(Table2[Attachment A Category], MATCH(contracts[[#This Row],[Attachment A Expenditure Subcategory]], Table2[Attachment A Subcategory],0)),"")</f>
        <v/>
      </c>
      <c r="X452" s="100" t="str">
        <f>IFERROR(INDEX(Table2[Treasury OIG Category], MATCH(contracts[[#This Row],[Attachment A Expenditure Subcategory]], Table2[Attachment A Subcategory],0)),"")</f>
        <v/>
      </c>
    </row>
    <row r="453" spans="2:24" x14ac:dyDescent="0.25">
      <c r="B453" s="21"/>
      <c r="C453" s="16"/>
      <c r="D453" s="16"/>
      <c r="E453" s="16"/>
      <c r="F453" s="16"/>
      <c r="G453" s="22"/>
      <c r="H453" s="31" t="s">
        <v>528</v>
      </c>
      <c r="I453" s="16"/>
      <c r="J453" s="66"/>
      <c r="K453" s="17"/>
      <c r="L453" s="49"/>
      <c r="M453" s="17"/>
      <c r="N453" s="17"/>
      <c r="O453" s="49"/>
      <c r="P453" s="49"/>
      <c r="Q453" s="70"/>
      <c r="R453" s="81">
        <f>contracts[[#This Row],[Total Contract Amount]]</f>
        <v>0</v>
      </c>
      <c r="S453" s="70"/>
      <c r="T453" s="81">
        <f>contracts[[#This Row],[Total Quarterly Obligation Amount]]</f>
        <v>0</v>
      </c>
      <c r="U453" s="151"/>
      <c r="V453" s="132">
        <f>contracts[[#This Row],[Total Quarterly Expenditure Amount]]</f>
        <v>0</v>
      </c>
      <c r="W453" s="99" t="str">
        <f>IFERROR(INDEX(Table2[Attachment A Category], MATCH(contracts[[#This Row],[Attachment A Expenditure Subcategory]], Table2[Attachment A Subcategory],0)),"")</f>
        <v/>
      </c>
      <c r="X453" s="100" t="str">
        <f>IFERROR(INDEX(Table2[Treasury OIG Category], MATCH(contracts[[#This Row],[Attachment A Expenditure Subcategory]], Table2[Attachment A Subcategory],0)),"")</f>
        <v/>
      </c>
    </row>
    <row r="454" spans="2:24" x14ac:dyDescent="0.25">
      <c r="B454" s="21"/>
      <c r="C454" s="16"/>
      <c r="D454" s="16"/>
      <c r="E454" s="16"/>
      <c r="F454" s="16"/>
      <c r="G454" s="22"/>
      <c r="H454" s="31" t="s">
        <v>529</v>
      </c>
      <c r="I454" s="16"/>
      <c r="J454" s="66"/>
      <c r="K454" s="17"/>
      <c r="L454" s="49"/>
      <c r="M454" s="17"/>
      <c r="N454" s="17"/>
      <c r="O454" s="49"/>
      <c r="P454" s="49"/>
      <c r="Q454" s="70"/>
      <c r="R454" s="81">
        <f>contracts[[#This Row],[Total Contract Amount]]</f>
        <v>0</v>
      </c>
      <c r="S454" s="70"/>
      <c r="T454" s="81">
        <f>contracts[[#This Row],[Total Quarterly Obligation Amount]]</f>
        <v>0</v>
      </c>
      <c r="U454" s="151"/>
      <c r="V454" s="132">
        <f>contracts[[#This Row],[Total Quarterly Expenditure Amount]]</f>
        <v>0</v>
      </c>
      <c r="W454" s="99" t="str">
        <f>IFERROR(INDEX(Table2[Attachment A Category], MATCH(contracts[[#This Row],[Attachment A Expenditure Subcategory]], Table2[Attachment A Subcategory],0)),"")</f>
        <v/>
      </c>
      <c r="X454" s="100" t="str">
        <f>IFERROR(INDEX(Table2[Treasury OIG Category], MATCH(contracts[[#This Row],[Attachment A Expenditure Subcategory]], Table2[Attachment A Subcategory],0)),"")</f>
        <v/>
      </c>
    </row>
    <row r="455" spans="2:24" x14ac:dyDescent="0.25">
      <c r="B455" s="21"/>
      <c r="C455" s="16"/>
      <c r="D455" s="16"/>
      <c r="E455" s="16"/>
      <c r="F455" s="16"/>
      <c r="G455" s="22"/>
      <c r="H455" s="31" t="s">
        <v>530</v>
      </c>
      <c r="I455" s="16"/>
      <c r="J455" s="66"/>
      <c r="K455" s="17"/>
      <c r="L455" s="49"/>
      <c r="M455" s="17"/>
      <c r="N455" s="17"/>
      <c r="O455" s="49"/>
      <c r="P455" s="49"/>
      <c r="Q455" s="70"/>
      <c r="R455" s="81">
        <f>contracts[[#This Row],[Total Contract Amount]]</f>
        <v>0</v>
      </c>
      <c r="S455" s="70"/>
      <c r="T455" s="81">
        <f>contracts[[#This Row],[Total Quarterly Obligation Amount]]</f>
        <v>0</v>
      </c>
      <c r="U455" s="151"/>
      <c r="V455" s="132">
        <f>contracts[[#This Row],[Total Quarterly Expenditure Amount]]</f>
        <v>0</v>
      </c>
      <c r="W455" s="99" t="str">
        <f>IFERROR(INDEX(Table2[Attachment A Category], MATCH(contracts[[#This Row],[Attachment A Expenditure Subcategory]], Table2[Attachment A Subcategory],0)),"")</f>
        <v/>
      </c>
      <c r="X455" s="100" t="str">
        <f>IFERROR(INDEX(Table2[Treasury OIG Category], MATCH(contracts[[#This Row],[Attachment A Expenditure Subcategory]], Table2[Attachment A Subcategory],0)),"")</f>
        <v/>
      </c>
    </row>
    <row r="456" spans="2:24" x14ac:dyDescent="0.25">
      <c r="B456" s="21"/>
      <c r="C456" s="16"/>
      <c r="D456" s="16"/>
      <c r="E456" s="16"/>
      <c r="F456" s="16"/>
      <c r="G456" s="22"/>
      <c r="H456" s="30" t="s">
        <v>531</v>
      </c>
      <c r="I456" s="16"/>
      <c r="J456" s="66"/>
      <c r="K456" s="17"/>
      <c r="L456" s="49"/>
      <c r="M456" s="17"/>
      <c r="N456" s="17"/>
      <c r="O456" s="49"/>
      <c r="P456" s="49"/>
      <c r="Q456" s="70"/>
      <c r="R456" s="81">
        <f>contracts[[#This Row],[Total Contract Amount]]</f>
        <v>0</v>
      </c>
      <c r="S456" s="70"/>
      <c r="T456" s="81">
        <f>contracts[[#This Row],[Total Quarterly Obligation Amount]]</f>
        <v>0</v>
      </c>
      <c r="U456" s="151"/>
      <c r="V456" s="132">
        <f>contracts[[#This Row],[Total Quarterly Expenditure Amount]]</f>
        <v>0</v>
      </c>
      <c r="W456" s="99" t="str">
        <f>IFERROR(INDEX(Table2[Attachment A Category], MATCH(contracts[[#This Row],[Attachment A Expenditure Subcategory]], Table2[Attachment A Subcategory],0)),"")</f>
        <v/>
      </c>
      <c r="X456" s="100" t="str">
        <f>IFERROR(INDEX(Table2[Treasury OIG Category], MATCH(contracts[[#This Row],[Attachment A Expenditure Subcategory]], Table2[Attachment A Subcategory],0)),"")</f>
        <v/>
      </c>
    </row>
    <row r="457" spans="2:24" x14ac:dyDescent="0.25">
      <c r="B457" s="21"/>
      <c r="C457" s="16"/>
      <c r="D457" s="16"/>
      <c r="E457" s="16"/>
      <c r="F457" s="16"/>
      <c r="G457" s="22"/>
      <c r="H457" s="31" t="s">
        <v>532</v>
      </c>
      <c r="I457" s="16"/>
      <c r="J457" s="66"/>
      <c r="K457" s="17"/>
      <c r="L457" s="49"/>
      <c r="M457" s="17"/>
      <c r="N457" s="17"/>
      <c r="O457" s="49"/>
      <c r="P457" s="49"/>
      <c r="Q457" s="70"/>
      <c r="R457" s="81">
        <f>contracts[[#This Row],[Total Contract Amount]]</f>
        <v>0</v>
      </c>
      <c r="S457" s="70"/>
      <c r="T457" s="81">
        <f>contracts[[#This Row],[Total Quarterly Obligation Amount]]</f>
        <v>0</v>
      </c>
      <c r="U457" s="151"/>
      <c r="V457" s="132">
        <f>contracts[[#This Row],[Total Quarterly Expenditure Amount]]</f>
        <v>0</v>
      </c>
      <c r="W457" s="99" t="str">
        <f>IFERROR(INDEX(Table2[Attachment A Category], MATCH(contracts[[#This Row],[Attachment A Expenditure Subcategory]], Table2[Attachment A Subcategory],0)),"")</f>
        <v/>
      </c>
      <c r="X457" s="100" t="str">
        <f>IFERROR(INDEX(Table2[Treasury OIG Category], MATCH(contracts[[#This Row],[Attachment A Expenditure Subcategory]], Table2[Attachment A Subcategory],0)),"")</f>
        <v/>
      </c>
    </row>
    <row r="458" spans="2:24" x14ac:dyDescent="0.25">
      <c r="B458" s="21"/>
      <c r="C458" s="16"/>
      <c r="D458" s="16"/>
      <c r="E458" s="16"/>
      <c r="F458" s="16"/>
      <c r="G458" s="22"/>
      <c r="H458" s="31" t="s">
        <v>533</v>
      </c>
      <c r="I458" s="16"/>
      <c r="J458" s="66"/>
      <c r="K458" s="17"/>
      <c r="L458" s="49"/>
      <c r="M458" s="17"/>
      <c r="N458" s="17"/>
      <c r="O458" s="49"/>
      <c r="P458" s="49"/>
      <c r="Q458" s="70"/>
      <c r="R458" s="81">
        <f>contracts[[#This Row],[Total Contract Amount]]</f>
        <v>0</v>
      </c>
      <c r="S458" s="70"/>
      <c r="T458" s="81">
        <f>contracts[[#This Row],[Total Quarterly Obligation Amount]]</f>
        <v>0</v>
      </c>
      <c r="U458" s="151"/>
      <c r="V458" s="132">
        <f>contracts[[#This Row],[Total Quarterly Expenditure Amount]]</f>
        <v>0</v>
      </c>
      <c r="W458" s="99" t="str">
        <f>IFERROR(INDEX(Table2[Attachment A Category], MATCH(contracts[[#This Row],[Attachment A Expenditure Subcategory]], Table2[Attachment A Subcategory],0)),"")</f>
        <v/>
      </c>
      <c r="X458" s="100" t="str">
        <f>IFERROR(INDEX(Table2[Treasury OIG Category], MATCH(contracts[[#This Row],[Attachment A Expenditure Subcategory]], Table2[Attachment A Subcategory],0)),"")</f>
        <v/>
      </c>
    </row>
    <row r="459" spans="2:24" x14ac:dyDescent="0.25">
      <c r="B459" s="21"/>
      <c r="C459" s="16"/>
      <c r="D459" s="16"/>
      <c r="E459" s="16"/>
      <c r="F459" s="16"/>
      <c r="G459" s="22"/>
      <c r="H459" s="30" t="s">
        <v>534</v>
      </c>
      <c r="I459" s="16"/>
      <c r="J459" s="66"/>
      <c r="K459" s="17"/>
      <c r="L459" s="49"/>
      <c r="M459" s="17"/>
      <c r="N459" s="17"/>
      <c r="O459" s="49"/>
      <c r="P459" s="49"/>
      <c r="Q459" s="70"/>
      <c r="R459" s="81">
        <f>contracts[[#This Row],[Total Contract Amount]]</f>
        <v>0</v>
      </c>
      <c r="S459" s="70"/>
      <c r="T459" s="81">
        <f>contracts[[#This Row],[Total Quarterly Obligation Amount]]</f>
        <v>0</v>
      </c>
      <c r="U459" s="151"/>
      <c r="V459" s="132">
        <f>contracts[[#This Row],[Total Quarterly Expenditure Amount]]</f>
        <v>0</v>
      </c>
      <c r="W459" s="99" t="str">
        <f>IFERROR(INDEX(Table2[Attachment A Category], MATCH(contracts[[#This Row],[Attachment A Expenditure Subcategory]], Table2[Attachment A Subcategory],0)),"")</f>
        <v/>
      </c>
      <c r="X459" s="100" t="str">
        <f>IFERROR(INDEX(Table2[Treasury OIG Category], MATCH(contracts[[#This Row],[Attachment A Expenditure Subcategory]], Table2[Attachment A Subcategory],0)),"")</f>
        <v/>
      </c>
    </row>
    <row r="460" spans="2:24" x14ac:dyDescent="0.25">
      <c r="B460" s="21"/>
      <c r="C460" s="16"/>
      <c r="D460" s="16"/>
      <c r="E460" s="16"/>
      <c r="F460" s="16"/>
      <c r="G460" s="22"/>
      <c r="H460" s="31" t="s">
        <v>535</v>
      </c>
      <c r="I460" s="16"/>
      <c r="J460" s="66"/>
      <c r="K460" s="17"/>
      <c r="L460" s="49"/>
      <c r="M460" s="17"/>
      <c r="N460" s="17"/>
      <c r="O460" s="49"/>
      <c r="P460" s="49"/>
      <c r="Q460" s="70"/>
      <c r="R460" s="81">
        <f>contracts[[#This Row],[Total Contract Amount]]</f>
        <v>0</v>
      </c>
      <c r="S460" s="70"/>
      <c r="T460" s="81">
        <f>contracts[[#This Row],[Total Quarterly Obligation Amount]]</f>
        <v>0</v>
      </c>
      <c r="U460" s="151"/>
      <c r="V460" s="132">
        <f>contracts[[#This Row],[Total Quarterly Expenditure Amount]]</f>
        <v>0</v>
      </c>
      <c r="W460" s="99" t="str">
        <f>IFERROR(INDEX(Table2[Attachment A Category], MATCH(contracts[[#This Row],[Attachment A Expenditure Subcategory]], Table2[Attachment A Subcategory],0)),"")</f>
        <v/>
      </c>
      <c r="X460" s="100" t="str">
        <f>IFERROR(INDEX(Table2[Treasury OIG Category], MATCH(contracts[[#This Row],[Attachment A Expenditure Subcategory]], Table2[Attachment A Subcategory],0)),"")</f>
        <v/>
      </c>
    </row>
    <row r="461" spans="2:24" x14ac:dyDescent="0.25">
      <c r="B461" s="21"/>
      <c r="C461" s="16"/>
      <c r="D461" s="16"/>
      <c r="E461" s="16"/>
      <c r="F461" s="16"/>
      <c r="G461" s="22"/>
      <c r="H461" s="31" t="s">
        <v>536</v>
      </c>
      <c r="I461" s="16"/>
      <c r="J461" s="66"/>
      <c r="K461" s="17"/>
      <c r="L461" s="49"/>
      <c r="M461" s="17"/>
      <c r="N461" s="17"/>
      <c r="O461" s="49"/>
      <c r="P461" s="49"/>
      <c r="Q461" s="70"/>
      <c r="R461" s="81">
        <f>contracts[[#This Row],[Total Contract Amount]]</f>
        <v>0</v>
      </c>
      <c r="S461" s="70"/>
      <c r="T461" s="81">
        <f>contracts[[#This Row],[Total Quarterly Obligation Amount]]</f>
        <v>0</v>
      </c>
      <c r="U461" s="151"/>
      <c r="V461" s="132">
        <f>contracts[[#This Row],[Total Quarterly Expenditure Amount]]</f>
        <v>0</v>
      </c>
      <c r="W461" s="99" t="str">
        <f>IFERROR(INDEX(Table2[Attachment A Category], MATCH(contracts[[#This Row],[Attachment A Expenditure Subcategory]], Table2[Attachment A Subcategory],0)),"")</f>
        <v/>
      </c>
      <c r="X461" s="100" t="str">
        <f>IFERROR(INDEX(Table2[Treasury OIG Category], MATCH(contracts[[#This Row],[Attachment A Expenditure Subcategory]], Table2[Attachment A Subcategory],0)),"")</f>
        <v/>
      </c>
    </row>
    <row r="462" spans="2:24" x14ac:dyDescent="0.25">
      <c r="B462" s="21"/>
      <c r="C462" s="16"/>
      <c r="D462" s="16"/>
      <c r="E462" s="16"/>
      <c r="F462" s="16"/>
      <c r="G462" s="22"/>
      <c r="H462" s="31" t="s">
        <v>537</v>
      </c>
      <c r="I462" s="16"/>
      <c r="J462" s="66"/>
      <c r="K462" s="17"/>
      <c r="L462" s="49"/>
      <c r="M462" s="17"/>
      <c r="N462" s="17"/>
      <c r="O462" s="49"/>
      <c r="P462" s="49"/>
      <c r="Q462" s="70"/>
      <c r="R462" s="81">
        <f>contracts[[#This Row],[Total Contract Amount]]</f>
        <v>0</v>
      </c>
      <c r="S462" s="70"/>
      <c r="T462" s="81">
        <f>contracts[[#This Row],[Total Quarterly Obligation Amount]]</f>
        <v>0</v>
      </c>
      <c r="U462" s="151"/>
      <c r="V462" s="132">
        <f>contracts[[#This Row],[Total Quarterly Expenditure Amount]]</f>
        <v>0</v>
      </c>
      <c r="W462" s="99" t="str">
        <f>IFERROR(INDEX(Table2[Attachment A Category], MATCH(contracts[[#This Row],[Attachment A Expenditure Subcategory]], Table2[Attachment A Subcategory],0)),"")</f>
        <v/>
      </c>
      <c r="X462" s="100" t="str">
        <f>IFERROR(INDEX(Table2[Treasury OIG Category], MATCH(contracts[[#This Row],[Attachment A Expenditure Subcategory]], Table2[Attachment A Subcategory],0)),"")</f>
        <v/>
      </c>
    </row>
    <row r="463" spans="2:24" x14ac:dyDescent="0.25">
      <c r="B463" s="21"/>
      <c r="C463" s="16"/>
      <c r="D463" s="16"/>
      <c r="E463" s="16"/>
      <c r="F463" s="16"/>
      <c r="G463" s="22"/>
      <c r="H463" s="31" t="s">
        <v>538</v>
      </c>
      <c r="I463" s="16"/>
      <c r="J463" s="66"/>
      <c r="K463" s="17"/>
      <c r="L463" s="49"/>
      <c r="M463" s="17"/>
      <c r="N463" s="17"/>
      <c r="O463" s="49"/>
      <c r="P463" s="49"/>
      <c r="Q463" s="70"/>
      <c r="R463" s="81">
        <f>contracts[[#This Row],[Total Contract Amount]]</f>
        <v>0</v>
      </c>
      <c r="S463" s="70"/>
      <c r="T463" s="81">
        <f>contracts[[#This Row],[Total Quarterly Obligation Amount]]</f>
        <v>0</v>
      </c>
      <c r="U463" s="151"/>
      <c r="V463" s="132">
        <f>contracts[[#This Row],[Total Quarterly Expenditure Amount]]</f>
        <v>0</v>
      </c>
      <c r="W463" s="99" t="str">
        <f>IFERROR(INDEX(Table2[Attachment A Category], MATCH(contracts[[#This Row],[Attachment A Expenditure Subcategory]], Table2[Attachment A Subcategory],0)),"")</f>
        <v/>
      </c>
      <c r="X463" s="100" t="str">
        <f>IFERROR(INDEX(Table2[Treasury OIG Category], MATCH(contracts[[#This Row],[Attachment A Expenditure Subcategory]], Table2[Attachment A Subcategory],0)),"")</f>
        <v/>
      </c>
    </row>
    <row r="464" spans="2:24" x14ac:dyDescent="0.25">
      <c r="B464" s="21"/>
      <c r="C464" s="16"/>
      <c r="D464" s="16"/>
      <c r="E464" s="16"/>
      <c r="F464" s="16"/>
      <c r="G464" s="22"/>
      <c r="H464" s="30" t="s">
        <v>539</v>
      </c>
      <c r="I464" s="16"/>
      <c r="J464" s="66"/>
      <c r="K464" s="17"/>
      <c r="L464" s="49"/>
      <c r="M464" s="17"/>
      <c r="N464" s="17"/>
      <c r="O464" s="49"/>
      <c r="P464" s="49"/>
      <c r="Q464" s="70"/>
      <c r="R464" s="81">
        <f>contracts[[#This Row],[Total Contract Amount]]</f>
        <v>0</v>
      </c>
      <c r="S464" s="70"/>
      <c r="T464" s="81">
        <f>contracts[[#This Row],[Total Quarterly Obligation Amount]]</f>
        <v>0</v>
      </c>
      <c r="U464" s="151"/>
      <c r="V464" s="132">
        <f>contracts[[#This Row],[Total Quarterly Expenditure Amount]]</f>
        <v>0</v>
      </c>
      <c r="W464" s="99" t="str">
        <f>IFERROR(INDEX(Table2[Attachment A Category], MATCH(contracts[[#This Row],[Attachment A Expenditure Subcategory]], Table2[Attachment A Subcategory],0)),"")</f>
        <v/>
      </c>
      <c r="X464" s="100" t="str">
        <f>IFERROR(INDEX(Table2[Treasury OIG Category], MATCH(contracts[[#This Row],[Attachment A Expenditure Subcategory]], Table2[Attachment A Subcategory],0)),"")</f>
        <v/>
      </c>
    </row>
    <row r="465" spans="2:24" x14ac:dyDescent="0.25">
      <c r="B465" s="21"/>
      <c r="C465" s="16"/>
      <c r="D465" s="16"/>
      <c r="E465" s="16"/>
      <c r="F465" s="16"/>
      <c r="G465" s="22"/>
      <c r="H465" s="31" t="s">
        <v>540</v>
      </c>
      <c r="I465" s="16"/>
      <c r="J465" s="66"/>
      <c r="K465" s="17"/>
      <c r="L465" s="49"/>
      <c r="M465" s="17"/>
      <c r="N465" s="17"/>
      <c r="O465" s="49"/>
      <c r="P465" s="49"/>
      <c r="Q465" s="70"/>
      <c r="R465" s="81">
        <f>contracts[[#This Row],[Total Contract Amount]]</f>
        <v>0</v>
      </c>
      <c r="S465" s="70"/>
      <c r="T465" s="81">
        <f>contracts[[#This Row],[Total Quarterly Obligation Amount]]</f>
        <v>0</v>
      </c>
      <c r="U465" s="151"/>
      <c r="V465" s="132">
        <f>contracts[[#This Row],[Total Quarterly Expenditure Amount]]</f>
        <v>0</v>
      </c>
      <c r="W465" s="99" t="str">
        <f>IFERROR(INDEX(Table2[Attachment A Category], MATCH(contracts[[#This Row],[Attachment A Expenditure Subcategory]], Table2[Attachment A Subcategory],0)),"")</f>
        <v/>
      </c>
      <c r="X465" s="100" t="str">
        <f>IFERROR(INDEX(Table2[Treasury OIG Category], MATCH(contracts[[#This Row],[Attachment A Expenditure Subcategory]], Table2[Attachment A Subcategory],0)),"")</f>
        <v/>
      </c>
    </row>
    <row r="466" spans="2:24" x14ac:dyDescent="0.25">
      <c r="B466" s="21"/>
      <c r="C466" s="16"/>
      <c r="D466" s="16"/>
      <c r="E466" s="16"/>
      <c r="F466" s="16"/>
      <c r="G466" s="22"/>
      <c r="H466" s="31" t="s">
        <v>541</v>
      </c>
      <c r="I466" s="16"/>
      <c r="J466" s="66"/>
      <c r="K466" s="17"/>
      <c r="L466" s="49"/>
      <c r="M466" s="17"/>
      <c r="N466" s="17"/>
      <c r="O466" s="49"/>
      <c r="P466" s="49"/>
      <c r="Q466" s="70"/>
      <c r="R466" s="81">
        <f>contracts[[#This Row],[Total Contract Amount]]</f>
        <v>0</v>
      </c>
      <c r="S466" s="70"/>
      <c r="T466" s="81">
        <f>contracts[[#This Row],[Total Quarterly Obligation Amount]]</f>
        <v>0</v>
      </c>
      <c r="U466" s="151"/>
      <c r="V466" s="132">
        <f>contracts[[#This Row],[Total Quarterly Expenditure Amount]]</f>
        <v>0</v>
      </c>
      <c r="W466" s="99" t="str">
        <f>IFERROR(INDEX(Table2[Attachment A Category], MATCH(contracts[[#This Row],[Attachment A Expenditure Subcategory]], Table2[Attachment A Subcategory],0)),"")</f>
        <v/>
      </c>
      <c r="X466" s="100" t="str">
        <f>IFERROR(INDEX(Table2[Treasury OIG Category], MATCH(contracts[[#This Row],[Attachment A Expenditure Subcategory]], Table2[Attachment A Subcategory],0)),"")</f>
        <v/>
      </c>
    </row>
    <row r="467" spans="2:24" x14ac:dyDescent="0.25">
      <c r="B467" s="21"/>
      <c r="C467" s="16"/>
      <c r="D467" s="16"/>
      <c r="E467" s="16"/>
      <c r="F467" s="16"/>
      <c r="G467" s="22"/>
      <c r="H467" s="30" t="s">
        <v>542</v>
      </c>
      <c r="I467" s="16"/>
      <c r="J467" s="66"/>
      <c r="K467" s="17"/>
      <c r="L467" s="49"/>
      <c r="M467" s="17"/>
      <c r="N467" s="17"/>
      <c r="O467" s="49"/>
      <c r="P467" s="49"/>
      <c r="Q467" s="70"/>
      <c r="R467" s="81">
        <f>contracts[[#This Row],[Total Contract Amount]]</f>
        <v>0</v>
      </c>
      <c r="S467" s="70"/>
      <c r="T467" s="81">
        <f>contracts[[#This Row],[Total Quarterly Obligation Amount]]</f>
        <v>0</v>
      </c>
      <c r="U467" s="151"/>
      <c r="V467" s="132">
        <f>contracts[[#This Row],[Total Quarterly Expenditure Amount]]</f>
        <v>0</v>
      </c>
      <c r="W467" s="99" t="str">
        <f>IFERROR(INDEX(Table2[Attachment A Category], MATCH(contracts[[#This Row],[Attachment A Expenditure Subcategory]], Table2[Attachment A Subcategory],0)),"")</f>
        <v/>
      </c>
      <c r="X467" s="100" t="str">
        <f>IFERROR(INDEX(Table2[Treasury OIG Category], MATCH(contracts[[#This Row],[Attachment A Expenditure Subcategory]], Table2[Attachment A Subcategory],0)),"")</f>
        <v/>
      </c>
    </row>
    <row r="468" spans="2:24" x14ac:dyDescent="0.25">
      <c r="B468" s="21"/>
      <c r="C468" s="16"/>
      <c r="D468" s="16"/>
      <c r="E468" s="16"/>
      <c r="F468" s="16"/>
      <c r="G468" s="22"/>
      <c r="H468" s="31" t="s">
        <v>543</v>
      </c>
      <c r="I468" s="16"/>
      <c r="J468" s="66"/>
      <c r="K468" s="17"/>
      <c r="L468" s="49"/>
      <c r="M468" s="17"/>
      <c r="N468" s="17"/>
      <c r="O468" s="49"/>
      <c r="P468" s="49"/>
      <c r="Q468" s="70"/>
      <c r="R468" s="81">
        <f>contracts[[#This Row],[Total Contract Amount]]</f>
        <v>0</v>
      </c>
      <c r="S468" s="70"/>
      <c r="T468" s="81">
        <f>contracts[[#This Row],[Total Quarterly Obligation Amount]]</f>
        <v>0</v>
      </c>
      <c r="U468" s="151"/>
      <c r="V468" s="132">
        <f>contracts[[#This Row],[Total Quarterly Expenditure Amount]]</f>
        <v>0</v>
      </c>
      <c r="W468" s="99" t="str">
        <f>IFERROR(INDEX(Table2[Attachment A Category], MATCH(contracts[[#This Row],[Attachment A Expenditure Subcategory]], Table2[Attachment A Subcategory],0)),"")</f>
        <v/>
      </c>
      <c r="X468" s="100" t="str">
        <f>IFERROR(INDEX(Table2[Treasury OIG Category], MATCH(contracts[[#This Row],[Attachment A Expenditure Subcategory]], Table2[Attachment A Subcategory],0)),"")</f>
        <v/>
      </c>
    </row>
    <row r="469" spans="2:24" x14ac:dyDescent="0.25">
      <c r="B469" s="21"/>
      <c r="C469" s="16"/>
      <c r="D469" s="16"/>
      <c r="E469" s="16"/>
      <c r="F469" s="16"/>
      <c r="G469" s="22"/>
      <c r="H469" s="31" t="s">
        <v>544</v>
      </c>
      <c r="I469" s="16"/>
      <c r="J469" s="66"/>
      <c r="K469" s="17"/>
      <c r="L469" s="49"/>
      <c r="M469" s="17"/>
      <c r="N469" s="17"/>
      <c r="O469" s="49"/>
      <c r="P469" s="49"/>
      <c r="Q469" s="70"/>
      <c r="R469" s="81">
        <f>contracts[[#This Row],[Total Contract Amount]]</f>
        <v>0</v>
      </c>
      <c r="S469" s="70"/>
      <c r="T469" s="81">
        <f>contracts[[#This Row],[Total Quarterly Obligation Amount]]</f>
        <v>0</v>
      </c>
      <c r="U469" s="151"/>
      <c r="V469" s="132">
        <f>contracts[[#This Row],[Total Quarterly Expenditure Amount]]</f>
        <v>0</v>
      </c>
      <c r="W469" s="99" t="str">
        <f>IFERROR(INDEX(Table2[Attachment A Category], MATCH(contracts[[#This Row],[Attachment A Expenditure Subcategory]], Table2[Attachment A Subcategory],0)),"")</f>
        <v/>
      </c>
      <c r="X469" s="100" t="str">
        <f>IFERROR(INDEX(Table2[Treasury OIG Category], MATCH(contracts[[#This Row],[Attachment A Expenditure Subcategory]], Table2[Attachment A Subcategory],0)),"")</f>
        <v/>
      </c>
    </row>
    <row r="470" spans="2:24" x14ac:dyDescent="0.25">
      <c r="B470" s="21"/>
      <c r="C470" s="16"/>
      <c r="D470" s="16"/>
      <c r="E470" s="16"/>
      <c r="F470" s="16"/>
      <c r="G470" s="22"/>
      <c r="H470" s="31" t="s">
        <v>545</v>
      </c>
      <c r="I470" s="16"/>
      <c r="J470" s="66"/>
      <c r="K470" s="17"/>
      <c r="L470" s="49"/>
      <c r="M470" s="17"/>
      <c r="N470" s="17"/>
      <c r="O470" s="49"/>
      <c r="P470" s="49"/>
      <c r="Q470" s="70"/>
      <c r="R470" s="81">
        <f>contracts[[#This Row],[Total Contract Amount]]</f>
        <v>0</v>
      </c>
      <c r="S470" s="70"/>
      <c r="T470" s="81">
        <f>contracts[[#This Row],[Total Quarterly Obligation Amount]]</f>
        <v>0</v>
      </c>
      <c r="U470" s="151"/>
      <c r="V470" s="132">
        <f>contracts[[#This Row],[Total Quarterly Expenditure Amount]]</f>
        <v>0</v>
      </c>
      <c r="W470" s="99" t="str">
        <f>IFERROR(INDEX(Table2[Attachment A Category], MATCH(contracts[[#This Row],[Attachment A Expenditure Subcategory]], Table2[Attachment A Subcategory],0)),"")</f>
        <v/>
      </c>
      <c r="X470" s="100" t="str">
        <f>IFERROR(INDEX(Table2[Treasury OIG Category], MATCH(contracts[[#This Row],[Attachment A Expenditure Subcategory]], Table2[Attachment A Subcategory],0)),"")</f>
        <v/>
      </c>
    </row>
    <row r="471" spans="2:24" x14ac:dyDescent="0.25">
      <c r="B471" s="21"/>
      <c r="C471" s="16"/>
      <c r="D471" s="16"/>
      <c r="E471" s="16"/>
      <c r="F471" s="16"/>
      <c r="G471" s="22"/>
      <c r="H471" s="31" t="s">
        <v>546</v>
      </c>
      <c r="I471" s="16"/>
      <c r="J471" s="66"/>
      <c r="K471" s="17"/>
      <c r="L471" s="49"/>
      <c r="M471" s="17"/>
      <c r="N471" s="17"/>
      <c r="O471" s="49"/>
      <c r="P471" s="49"/>
      <c r="Q471" s="70"/>
      <c r="R471" s="81">
        <f>contracts[[#This Row],[Total Contract Amount]]</f>
        <v>0</v>
      </c>
      <c r="S471" s="70"/>
      <c r="T471" s="81">
        <f>contracts[[#This Row],[Total Quarterly Obligation Amount]]</f>
        <v>0</v>
      </c>
      <c r="U471" s="151"/>
      <c r="V471" s="132">
        <f>contracts[[#This Row],[Total Quarterly Expenditure Amount]]</f>
        <v>0</v>
      </c>
      <c r="W471" s="99" t="str">
        <f>IFERROR(INDEX(Table2[Attachment A Category], MATCH(contracts[[#This Row],[Attachment A Expenditure Subcategory]], Table2[Attachment A Subcategory],0)),"")</f>
        <v/>
      </c>
      <c r="X471" s="100" t="str">
        <f>IFERROR(INDEX(Table2[Treasury OIG Category], MATCH(contracts[[#This Row],[Attachment A Expenditure Subcategory]], Table2[Attachment A Subcategory],0)),"")</f>
        <v/>
      </c>
    </row>
    <row r="472" spans="2:24" x14ac:dyDescent="0.25">
      <c r="B472" s="21"/>
      <c r="C472" s="16"/>
      <c r="D472" s="16"/>
      <c r="E472" s="16"/>
      <c r="F472" s="16"/>
      <c r="G472" s="22"/>
      <c r="H472" s="30" t="s">
        <v>547</v>
      </c>
      <c r="I472" s="16"/>
      <c r="J472" s="66"/>
      <c r="K472" s="17"/>
      <c r="L472" s="49"/>
      <c r="M472" s="17"/>
      <c r="N472" s="17"/>
      <c r="O472" s="49"/>
      <c r="P472" s="49"/>
      <c r="Q472" s="70"/>
      <c r="R472" s="81">
        <f>contracts[[#This Row],[Total Contract Amount]]</f>
        <v>0</v>
      </c>
      <c r="S472" s="70"/>
      <c r="T472" s="81">
        <f>contracts[[#This Row],[Total Quarterly Obligation Amount]]</f>
        <v>0</v>
      </c>
      <c r="U472" s="151"/>
      <c r="V472" s="132">
        <f>contracts[[#This Row],[Total Quarterly Expenditure Amount]]</f>
        <v>0</v>
      </c>
      <c r="W472" s="99" t="str">
        <f>IFERROR(INDEX(Table2[Attachment A Category], MATCH(contracts[[#This Row],[Attachment A Expenditure Subcategory]], Table2[Attachment A Subcategory],0)),"")</f>
        <v/>
      </c>
      <c r="X472" s="100" t="str">
        <f>IFERROR(INDEX(Table2[Treasury OIG Category], MATCH(contracts[[#This Row],[Attachment A Expenditure Subcategory]], Table2[Attachment A Subcategory],0)),"")</f>
        <v/>
      </c>
    </row>
    <row r="473" spans="2:24" x14ac:dyDescent="0.25">
      <c r="B473" s="21"/>
      <c r="C473" s="16"/>
      <c r="D473" s="16"/>
      <c r="E473" s="16"/>
      <c r="F473" s="16"/>
      <c r="G473" s="22"/>
      <c r="H473" s="31" t="s">
        <v>548</v>
      </c>
      <c r="I473" s="16"/>
      <c r="J473" s="66"/>
      <c r="K473" s="17"/>
      <c r="L473" s="49"/>
      <c r="M473" s="17"/>
      <c r="N473" s="17"/>
      <c r="O473" s="49"/>
      <c r="P473" s="49"/>
      <c r="Q473" s="70"/>
      <c r="R473" s="81">
        <f>contracts[[#This Row],[Total Contract Amount]]</f>
        <v>0</v>
      </c>
      <c r="S473" s="70"/>
      <c r="T473" s="81">
        <f>contracts[[#This Row],[Total Quarterly Obligation Amount]]</f>
        <v>0</v>
      </c>
      <c r="U473" s="151"/>
      <c r="V473" s="132">
        <f>contracts[[#This Row],[Total Quarterly Expenditure Amount]]</f>
        <v>0</v>
      </c>
      <c r="W473" s="99" t="str">
        <f>IFERROR(INDEX(Table2[Attachment A Category], MATCH(contracts[[#This Row],[Attachment A Expenditure Subcategory]], Table2[Attachment A Subcategory],0)),"")</f>
        <v/>
      </c>
      <c r="X473" s="100" t="str">
        <f>IFERROR(INDEX(Table2[Treasury OIG Category], MATCH(contracts[[#This Row],[Attachment A Expenditure Subcategory]], Table2[Attachment A Subcategory],0)),"")</f>
        <v/>
      </c>
    </row>
    <row r="474" spans="2:24" x14ac:dyDescent="0.25">
      <c r="B474" s="21"/>
      <c r="C474" s="16"/>
      <c r="D474" s="16"/>
      <c r="E474" s="16"/>
      <c r="F474" s="16"/>
      <c r="G474" s="22"/>
      <c r="H474" s="31" t="s">
        <v>549</v>
      </c>
      <c r="I474" s="16"/>
      <c r="J474" s="66"/>
      <c r="K474" s="17"/>
      <c r="L474" s="49"/>
      <c r="M474" s="17"/>
      <c r="N474" s="17"/>
      <c r="O474" s="49"/>
      <c r="P474" s="49"/>
      <c r="Q474" s="70"/>
      <c r="R474" s="81">
        <f>contracts[[#This Row],[Total Contract Amount]]</f>
        <v>0</v>
      </c>
      <c r="S474" s="70"/>
      <c r="T474" s="81">
        <f>contracts[[#This Row],[Total Quarterly Obligation Amount]]</f>
        <v>0</v>
      </c>
      <c r="U474" s="151"/>
      <c r="V474" s="132">
        <f>contracts[[#This Row],[Total Quarterly Expenditure Amount]]</f>
        <v>0</v>
      </c>
      <c r="W474" s="99" t="str">
        <f>IFERROR(INDEX(Table2[Attachment A Category], MATCH(contracts[[#This Row],[Attachment A Expenditure Subcategory]], Table2[Attachment A Subcategory],0)),"")</f>
        <v/>
      </c>
      <c r="X474" s="100" t="str">
        <f>IFERROR(INDEX(Table2[Treasury OIG Category], MATCH(contracts[[#This Row],[Attachment A Expenditure Subcategory]], Table2[Attachment A Subcategory],0)),"")</f>
        <v/>
      </c>
    </row>
    <row r="475" spans="2:24" x14ac:dyDescent="0.25">
      <c r="B475" s="21"/>
      <c r="C475" s="16"/>
      <c r="D475" s="16"/>
      <c r="E475" s="16"/>
      <c r="F475" s="16"/>
      <c r="G475" s="22"/>
      <c r="H475" s="30" t="s">
        <v>550</v>
      </c>
      <c r="I475" s="16"/>
      <c r="J475" s="66"/>
      <c r="K475" s="17"/>
      <c r="L475" s="49"/>
      <c r="M475" s="17"/>
      <c r="N475" s="17"/>
      <c r="O475" s="49"/>
      <c r="P475" s="49"/>
      <c r="Q475" s="70"/>
      <c r="R475" s="81">
        <f>contracts[[#This Row],[Total Contract Amount]]</f>
        <v>0</v>
      </c>
      <c r="S475" s="70"/>
      <c r="T475" s="81">
        <f>contracts[[#This Row],[Total Quarterly Obligation Amount]]</f>
        <v>0</v>
      </c>
      <c r="U475" s="151"/>
      <c r="V475" s="132">
        <f>contracts[[#This Row],[Total Quarterly Expenditure Amount]]</f>
        <v>0</v>
      </c>
      <c r="W475" s="99" t="str">
        <f>IFERROR(INDEX(Table2[Attachment A Category], MATCH(contracts[[#This Row],[Attachment A Expenditure Subcategory]], Table2[Attachment A Subcategory],0)),"")</f>
        <v/>
      </c>
      <c r="X475" s="100" t="str">
        <f>IFERROR(INDEX(Table2[Treasury OIG Category], MATCH(contracts[[#This Row],[Attachment A Expenditure Subcategory]], Table2[Attachment A Subcategory],0)),"")</f>
        <v/>
      </c>
    </row>
    <row r="476" spans="2:24" x14ac:dyDescent="0.25">
      <c r="B476" s="21"/>
      <c r="C476" s="16"/>
      <c r="D476" s="16"/>
      <c r="E476" s="16"/>
      <c r="F476" s="16"/>
      <c r="G476" s="22"/>
      <c r="H476" s="31" t="s">
        <v>551</v>
      </c>
      <c r="I476" s="16"/>
      <c r="J476" s="66"/>
      <c r="K476" s="17"/>
      <c r="L476" s="49"/>
      <c r="M476" s="17"/>
      <c r="N476" s="17"/>
      <c r="O476" s="49"/>
      <c r="P476" s="49"/>
      <c r="Q476" s="70"/>
      <c r="R476" s="81">
        <f>contracts[[#This Row],[Total Contract Amount]]</f>
        <v>0</v>
      </c>
      <c r="S476" s="70"/>
      <c r="T476" s="81">
        <f>contracts[[#This Row],[Total Quarterly Obligation Amount]]</f>
        <v>0</v>
      </c>
      <c r="U476" s="151"/>
      <c r="V476" s="132">
        <f>contracts[[#This Row],[Total Quarterly Expenditure Amount]]</f>
        <v>0</v>
      </c>
      <c r="W476" s="99" t="str">
        <f>IFERROR(INDEX(Table2[Attachment A Category], MATCH(contracts[[#This Row],[Attachment A Expenditure Subcategory]], Table2[Attachment A Subcategory],0)),"")</f>
        <v/>
      </c>
      <c r="X476" s="100" t="str">
        <f>IFERROR(INDEX(Table2[Treasury OIG Category], MATCH(contracts[[#This Row],[Attachment A Expenditure Subcategory]], Table2[Attachment A Subcategory],0)),"")</f>
        <v/>
      </c>
    </row>
    <row r="477" spans="2:24" x14ac:dyDescent="0.25">
      <c r="B477" s="21"/>
      <c r="C477" s="16"/>
      <c r="D477" s="16"/>
      <c r="E477" s="16"/>
      <c r="F477" s="16"/>
      <c r="G477" s="22"/>
      <c r="H477" s="31" t="s">
        <v>552</v>
      </c>
      <c r="I477" s="16"/>
      <c r="J477" s="66"/>
      <c r="K477" s="17"/>
      <c r="L477" s="49"/>
      <c r="M477" s="17"/>
      <c r="N477" s="17"/>
      <c r="O477" s="49"/>
      <c r="P477" s="49"/>
      <c r="Q477" s="70"/>
      <c r="R477" s="81">
        <f>contracts[[#This Row],[Total Contract Amount]]</f>
        <v>0</v>
      </c>
      <c r="S477" s="70"/>
      <c r="T477" s="81">
        <f>contracts[[#This Row],[Total Quarterly Obligation Amount]]</f>
        <v>0</v>
      </c>
      <c r="U477" s="151"/>
      <c r="V477" s="132">
        <f>contracts[[#This Row],[Total Quarterly Expenditure Amount]]</f>
        <v>0</v>
      </c>
      <c r="W477" s="99" t="str">
        <f>IFERROR(INDEX(Table2[Attachment A Category], MATCH(contracts[[#This Row],[Attachment A Expenditure Subcategory]], Table2[Attachment A Subcategory],0)),"")</f>
        <v/>
      </c>
      <c r="X477" s="100" t="str">
        <f>IFERROR(INDEX(Table2[Treasury OIG Category], MATCH(contracts[[#This Row],[Attachment A Expenditure Subcategory]], Table2[Attachment A Subcategory],0)),"")</f>
        <v/>
      </c>
    </row>
    <row r="478" spans="2:24" x14ac:dyDescent="0.25">
      <c r="B478" s="21"/>
      <c r="C478" s="16"/>
      <c r="D478" s="16"/>
      <c r="E478" s="16"/>
      <c r="F478" s="16"/>
      <c r="G478" s="22"/>
      <c r="H478" s="31" t="s">
        <v>553</v>
      </c>
      <c r="I478" s="16"/>
      <c r="J478" s="66"/>
      <c r="K478" s="17"/>
      <c r="L478" s="49"/>
      <c r="M478" s="17"/>
      <c r="N478" s="17"/>
      <c r="O478" s="49"/>
      <c r="P478" s="49"/>
      <c r="Q478" s="70"/>
      <c r="R478" s="81">
        <f>contracts[[#This Row],[Total Contract Amount]]</f>
        <v>0</v>
      </c>
      <c r="S478" s="70"/>
      <c r="T478" s="81">
        <f>contracts[[#This Row],[Total Quarterly Obligation Amount]]</f>
        <v>0</v>
      </c>
      <c r="U478" s="151"/>
      <c r="V478" s="132">
        <f>contracts[[#This Row],[Total Quarterly Expenditure Amount]]</f>
        <v>0</v>
      </c>
      <c r="W478" s="99" t="str">
        <f>IFERROR(INDEX(Table2[Attachment A Category], MATCH(contracts[[#This Row],[Attachment A Expenditure Subcategory]], Table2[Attachment A Subcategory],0)),"")</f>
        <v/>
      </c>
      <c r="X478" s="100" t="str">
        <f>IFERROR(INDEX(Table2[Treasury OIG Category], MATCH(contracts[[#This Row],[Attachment A Expenditure Subcategory]], Table2[Attachment A Subcategory],0)),"")</f>
        <v/>
      </c>
    </row>
    <row r="479" spans="2:24" x14ac:dyDescent="0.25">
      <c r="B479" s="21"/>
      <c r="C479" s="16"/>
      <c r="D479" s="16"/>
      <c r="E479" s="16"/>
      <c r="F479" s="16"/>
      <c r="G479" s="22"/>
      <c r="H479" s="31" t="s">
        <v>554</v>
      </c>
      <c r="I479" s="16"/>
      <c r="J479" s="66"/>
      <c r="K479" s="17"/>
      <c r="L479" s="49"/>
      <c r="M479" s="17"/>
      <c r="N479" s="17"/>
      <c r="O479" s="49"/>
      <c r="P479" s="49"/>
      <c r="Q479" s="70"/>
      <c r="R479" s="81">
        <f>contracts[[#This Row],[Total Contract Amount]]</f>
        <v>0</v>
      </c>
      <c r="S479" s="70"/>
      <c r="T479" s="81">
        <f>contracts[[#This Row],[Total Quarterly Obligation Amount]]</f>
        <v>0</v>
      </c>
      <c r="U479" s="151"/>
      <c r="V479" s="132">
        <f>contracts[[#This Row],[Total Quarterly Expenditure Amount]]</f>
        <v>0</v>
      </c>
      <c r="W479" s="99" t="str">
        <f>IFERROR(INDEX(Table2[Attachment A Category], MATCH(contracts[[#This Row],[Attachment A Expenditure Subcategory]], Table2[Attachment A Subcategory],0)),"")</f>
        <v/>
      </c>
      <c r="X479" s="100" t="str">
        <f>IFERROR(INDEX(Table2[Treasury OIG Category], MATCH(contracts[[#This Row],[Attachment A Expenditure Subcategory]], Table2[Attachment A Subcategory],0)),"")</f>
        <v/>
      </c>
    </row>
    <row r="480" spans="2:24" x14ac:dyDescent="0.25">
      <c r="B480" s="21"/>
      <c r="C480" s="16"/>
      <c r="D480" s="16"/>
      <c r="E480" s="16"/>
      <c r="F480" s="16"/>
      <c r="G480" s="22"/>
      <c r="H480" s="30" t="s">
        <v>555</v>
      </c>
      <c r="I480" s="16"/>
      <c r="J480" s="66"/>
      <c r="K480" s="17"/>
      <c r="L480" s="49"/>
      <c r="M480" s="17"/>
      <c r="N480" s="17"/>
      <c r="O480" s="49"/>
      <c r="P480" s="49"/>
      <c r="Q480" s="70"/>
      <c r="R480" s="81">
        <f>contracts[[#This Row],[Total Contract Amount]]</f>
        <v>0</v>
      </c>
      <c r="S480" s="70"/>
      <c r="T480" s="81">
        <f>contracts[[#This Row],[Total Quarterly Obligation Amount]]</f>
        <v>0</v>
      </c>
      <c r="U480" s="151"/>
      <c r="V480" s="132">
        <f>contracts[[#This Row],[Total Quarterly Expenditure Amount]]</f>
        <v>0</v>
      </c>
      <c r="W480" s="99" t="str">
        <f>IFERROR(INDEX(Table2[Attachment A Category], MATCH(contracts[[#This Row],[Attachment A Expenditure Subcategory]], Table2[Attachment A Subcategory],0)),"")</f>
        <v/>
      </c>
      <c r="X480" s="100" t="str">
        <f>IFERROR(INDEX(Table2[Treasury OIG Category], MATCH(contracts[[#This Row],[Attachment A Expenditure Subcategory]], Table2[Attachment A Subcategory],0)),"")</f>
        <v/>
      </c>
    </row>
    <row r="481" spans="2:24" x14ac:dyDescent="0.25">
      <c r="B481" s="21"/>
      <c r="C481" s="16"/>
      <c r="D481" s="16"/>
      <c r="E481" s="16"/>
      <c r="F481" s="16"/>
      <c r="G481" s="22"/>
      <c r="H481" s="31" t="s">
        <v>556</v>
      </c>
      <c r="I481" s="16"/>
      <c r="J481" s="66"/>
      <c r="K481" s="17"/>
      <c r="L481" s="49"/>
      <c r="M481" s="17"/>
      <c r="N481" s="17"/>
      <c r="O481" s="49"/>
      <c r="P481" s="49"/>
      <c r="Q481" s="70"/>
      <c r="R481" s="81">
        <f>contracts[[#This Row],[Total Contract Amount]]</f>
        <v>0</v>
      </c>
      <c r="S481" s="70"/>
      <c r="T481" s="81">
        <f>contracts[[#This Row],[Total Quarterly Obligation Amount]]</f>
        <v>0</v>
      </c>
      <c r="U481" s="151"/>
      <c r="V481" s="132">
        <f>contracts[[#This Row],[Total Quarterly Expenditure Amount]]</f>
        <v>0</v>
      </c>
      <c r="W481" s="99" t="str">
        <f>IFERROR(INDEX(Table2[Attachment A Category], MATCH(contracts[[#This Row],[Attachment A Expenditure Subcategory]], Table2[Attachment A Subcategory],0)),"")</f>
        <v/>
      </c>
      <c r="X481" s="100" t="str">
        <f>IFERROR(INDEX(Table2[Treasury OIG Category], MATCH(contracts[[#This Row],[Attachment A Expenditure Subcategory]], Table2[Attachment A Subcategory],0)),"")</f>
        <v/>
      </c>
    </row>
    <row r="482" spans="2:24" x14ac:dyDescent="0.25">
      <c r="B482" s="21"/>
      <c r="C482" s="16"/>
      <c r="D482" s="16"/>
      <c r="E482" s="16"/>
      <c r="F482" s="16"/>
      <c r="G482" s="22"/>
      <c r="H482" s="31" t="s">
        <v>557</v>
      </c>
      <c r="I482" s="16"/>
      <c r="J482" s="66"/>
      <c r="K482" s="17"/>
      <c r="L482" s="49"/>
      <c r="M482" s="17"/>
      <c r="N482" s="17"/>
      <c r="O482" s="49"/>
      <c r="P482" s="49"/>
      <c r="Q482" s="70"/>
      <c r="R482" s="81">
        <f>contracts[[#This Row],[Total Contract Amount]]</f>
        <v>0</v>
      </c>
      <c r="S482" s="70"/>
      <c r="T482" s="81">
        <f>contracts[[#This Row],[Total Quarterly Obligation Amount]]</f>
        <v>0</v>
      </c>
      <c r="U482" s="151"/>
      <c r="V482" s="132">
        <f>contracts[[#This Row],[Total Quarterly Expenditure Amount]]</f>
        <v>0</v>
      </c>
      <c r="W482" s="99" t="str">
        <f>IFERROR(INDEX(Table2[Attachment A Category], MATCH(contracts[[#This Row],[Attachment A Expenditure Subcategory]], Table2[Attachment A Subcategory],0)),"")</f>
        <v/>
      </c>
      <c r="X482" s="100" t="str">
        <f>IFERROR(INDEX(Table2[Treasury OIG Category], MATCH(contracts[[#This Row],[Attachment A Expenditure Subcategory]], Table2[Attachment A Subcategory],0)),"")</f>
        <v/>
      </c>
    </row>
    <row r="483" spans="2:24" x14ac:dyDescent="0.25">
      <c r="B483" s="21"/>
      <c r="C483" s="16"/>
      <c r="D483" s="16"/>
      <c r="E483" s="16"/>
      <c r="F483" s="16"/>
      <c r="G483" s="22"/>
      <c r="H483" s="30" t="s">
        <v>558</v>
      </c>
      <c r="I483" s="16"/>
      <c r="J483" s="66"/>
      <c r="K483" s="17"/>
      <c r="L483" s="49"/>
      <c r="M483" s="17"/>
      <c r="N483" s="17"/>
      <c r="O483" s="49"/>
      <c r="P483" s="49"/>
      <c r="Q483" s="70"/>
      <c r="R483" s="81">
        <f>contracts[[#This Row],[Total Contract Amount]]</f>
        <v>0</v>
      </c>
      <c r="S483" s="70"/>
      <c r="T483" s="81">
        <f>contracts[[#This Row],[Total Quarterly Obligation Amount]]</f>
        <v>0</v>
      </c>
      <c r="U483" s="151"/>
      <c r="V483" s="132">
        <f>contracts[[#This Row],[Total Quarterly Expenditure Amount]]</f>
        <v>0</v>
      </c>
      <c r="W483" s="99" t="str">
        <f>IFERROR(INDEX(Table2[Attachment A Category], MATCH(contracts[[#This Row],[Attachment A Expenditure Subcategory]], Table2[Attachment A Subcategory],0)),"")</f>
        <v/>
      </c>
      <c r="X483" s="100" t="str">
        <f>IFERROR(INDEX(Table2[Treasury OIG Category], MATCH(contracts[[#This Row],[Attachment A Expenditure Subcategory]], Table2[Attachment A Subcategory],0)),"")</f>
        <v/>
      </c>
    </row>
    <row r="484" spans="2:24" x14ac:dyDescent="0.25">
      <c r="B484" s="21"/>
      <c r="C484" s="16"/>
      <c r="D484" s="16"/>
      <c r="E484" s="16"/>
      <c r="F484" s="16"/>
      <c r="G484" s="22"/>
      <c r="H484" s="31" t="s">
        <v>559</v>
      </c>
      <c r="I484" s="16"/>
      <c r="J484" s="66"/>
      <c r="K484" s="17"/>
      <c r="L484" s="49"/>
      <c r="M484" s="17"/>
      <c r="N484" s="17"/>
      <c r="O484" s="49"/>
      <c r="P484" s="49"/>
      <c r="Q484" s="70"/>
      <c r="R484" s="81">
        <f>contracts[[#This Row],[Total Contract Amount]]</f>
        <v>0</v>
      </c>
      <c r="S484" s="70"/>
      <c r="T484" s="81">
        <f>contracts[[#This Row],[Total Quarterly Obligation Amount]]</f>
        <v>0</v>
      </c>
      <c r="U484" s="151"/>
      <c r="V484" s="132">
        <f>contracts[[#This Row],[Total Quarterly Expenditure Amount]]</f>
        <v>0</v>
      </c>
      <c r="W484" s="99" t="str">
        <f>IFERROR(INDEX(Table2[Attachment A Category], MATCH(contracts[[#This Row],[Attachment A Expenditure Subcategory]], Table2[Attachment A Subcategory],0)),"")</f>
        <v/>
      </c>
      <c r="X484" s="100" t="str">
        <f>IFERROR(INDEX(Table2[Treasury OIG Category], MATCH(contracts[[#This Row],[Attachment A Expenditure Subcategory]], Table2[Attachment A Subcategory],0)),"")</f>
        <v/>
      </c>
    </row>
    <row r="485" spans="2:24" x14ac:dyDescent="0.25">
      <c r="B485" s="21"/>
      <c r="C485" s="16"/>
      <c r="D485" s="16"/>
      <c r="E485" s="16"/>
      <c r="F485" s="16"/>
      <c r="G485" s="22"/>
      <c r="H485" s="31" t="s">
        <v>560</v>
      </c>
      <c r="I485" s="16"/>
      <c r="J485" s="66"/>
      <c r="K485" s="17"/>
      <c r="L485" s="49"/>
      <c r="M485" s="17"/>
      <c r="N485" s="17"/>
      <c r="O485" s="49"/>
      <c r="P485" s="49"/>
      <c r="Q485" s="70"/>
      <c r="R485" s="81">
        <f>contracts[[#This Row],[Total Contract Amount]]</f>
        <v>0</v>
      </c>
      <c r="S485" s="70"/>
      <c r="T485" s="81">
        <f>contracts[[#This Row],[Total Quarterly Obligation Amount]]</f>
        <v>0</v>
      </c>
      <c r="U485" s="151"/>
      <c r="V485" s="132">
        <f>contracts[[#This Row],[Total Quarterly Expenditure Amount]]</f>
        <v>0</v>
      </c>
      <c r="W485" s="99" t="str">
        <f>IFERROR(INDEX(Table2[Attachment A Category], MATCH(contracts[[#This Row],[Attachment A Expenditure Subcategory]], Table2[Attachment A Subcategory],0)),"")</f>
        <v/>
      </c>
      <c r="X485" s="100" t="str">
        <f>IFERROR(INDEX(Table2[Treasury OIG Category], MATCH(contracts[[#This Row],[Attachment A Expenditure Subcategory]], Table2[Attachment A Subcategory],0)),"")</f>
        <v/>
      </c>
    </row>
    <row r="486" spans="2:24" x14ac:dyDescent="0.25">
      <c r="B486" s="21"/>
      <c r="C486" s="16"/>
      <c r="D486" s="16"/>
      <c r="E486" s="16"/>
      <c r="F486" s="16"/>
      <c r="G486" s="22"/>
      <c r="H486" s="31" t="s">
        <v>561</v>
      </c>
      <c r="I486" s="16"/>
      <c r="J486" s="66"/>
      <c r="K486" s="17"/>
      <c r="L486" s="49"/>
      <c r="M486" s="17"/>
      <c r="N486" s="17"/>
      <c r="O486" s="49"/>
      <c r="P486" s="49"/>
      <c r="Q486" s="70"/>
      <c r="R486" s="81">
        <f>contracts[[#This Row],[Total Contract Amount]]</f>
        <v>0</v>
      </c>
      <c r="S486" s="70"/>
      <c r="T486" s="81">
        <f>contracts[[#This Row],[Total Quarterly Obligation Amount]]</f>
        <v>0</v>
      </c>
      <c r="U486" s="151"/>
      <c r="V486" s="132">
        <f>contracts[[#This Row],[Total Quarterly Expenditure Amount]]</f>
        <v>0</v>
      </c>
      <c r="W486" s="99" t="str">
        <f>IFERROR(INDEX(Table2[Attachment A Category], MATCH(contracts[[#This Row],[Attachment A Expenditure Subcategory]], Table2[Attachment A Subcategory],0)),"")</f>
        <v/>
      </c>
      <c r="X486" s="100" t="str">
        <f>IFERROR(INDEX(Table2[Treasury OIG Category], MATCH(contracts[[#This Row],[Attachment A Expenditure Subcategory]], Table2[Attachment A Subcategory],0)),"")</f>
        <v/>
      </c>
    </row>
    <row r="487" spans="2:24" x14ac:dyDescent="0.25">
      <c r="B487" s="21"/>
      <c r="C487" s="16"/>
      <c r="D487" s="16"/>
      <c r="E487" s="16"/>
      <c r="F487" s="16"/>
      <c r="G487" s="22"/>
      <c r="H487" s="31" t="s">
        <v>562</v>
      </c>
      <c r="I487" s="16"/>
      <c r="J487" s="66"/>
      <c r="K487" s="17"/>
      <c r="L487" s="49"/>
      <c r="M487" s="17"/>
      <c r="N487" s="17"/>
      <c r="O487" s="49"/>
      <c r="P487" s="49"/>
      <c r="Q487" s="70"/>
      <c r="R487" s="81">
        <f>contracts[[#This Row],[Total Contract Amount]]</f>
        <v>0</v>
      </c>
      <c r="S487" s="70"/>
      <c r="T487" s="81">
        <f>contracts[[#This Row],[Total Quarterly Obligation Amount]]</f>
        <v>0</v>
      </c>
      <c r="U487" s="151"/>
      <c r="V487" s="132">
        <f>contracts[[#This Row],[Total Quarterly Expenditure Amount]]</f>
        <v>0</v>
      </c>
      <c r="W487" s="99" t="str">
        <f>IFERROR(INDEX(Table2[Attachment A Category], MATCH(contracts[[#This Row],[Attachment A Expenditure Subcategory]], Table2[Attachment A Subcategory],0)),"")</f>
        <v/>
      </c>
      <c r="X487" s="100" t="str">
        <f>IFERROR(INDEX(Table2[Treasury OIG Category], MATCH(contracts[[#This Row],[Attachment A Expenditure Subcategory]], Table2[Attachment A Subcategory],0)),"")</f>
        <v/>
      </c>
    </row>
    <row r="488" spans="2:24" x14ac:dyDescent="0.25">
      <c r="B488" s="21"/>
      <c r="C488" s="16"/>
      <c r="D488" s="16"/>
      <c r="E488" s="16"/>
      <c r="F488" s="16"/>
      <c r="G488" s="22"/>
      <c r="H488" s="30" t="s">
        <v>563</v>
      </c>
      <c r="I488" s="16"/>
      <c r="J488" s="66"/>
      <c r="K488" s="17"/>
      <c r="L488" s="49"/>
      <c r="M488" s="17"/>
      <c r="N488" s="17"/>
      <c r="O488" s="49"/>
      <c r="P488" s="49"/>
      <c r="Q488" s="70"/>
      <c r="R488" s="81">
        <f>contracts[[#This Row],[Total Contract Amount]]</f>
        <v>0</v>
      </c>
      <c r="S488" s="70"/>
      <c r="T488" s="81">
        <f>contracts[[#This Row],[Total Quarterly Obligation Amount]]</f>
        <v>0</v>
      </c>
      <c r="U488" s="151"/>
      <c r="V488" s="132">
        <f>contracts[[#This Row],[Total Quarterly Expenditure Amount]]</f>
        <v>0</v>
      </c>
      <c r="W488" s="99" t="str">
        <f>IFERROR(INDEX(Table2[Attachment A Category], MATCH(contracts[[#This Row],[Attachment A Expenditure Subcategory]], Table2[Attachment A Subcategory],0)),"")</f>
        <v/>
      </c>
      <c r="X488" s="100" t="str">
        <f>IFERROR(INDEX(Table2[Treasury OIG Category], MATCH(contracts[[#This Row],[Attachment A Expenditure Subcategory]], Table2[Attachment A Subcategory],0)),"")</f>
        <v/>
      </c>
    </row>
    <row r="489" spans="2:24" x14ac:dyDescent="0.25">
      <c r="B489" s="21"/>
      <c r="C489" s="16"/>
      <c r="D489" s="16"/>
      <c r="E489" s="16"/>
      <c r="F489" s="16"/>
      <c r="G489" s="22"/>
      <c r="H489" s="31" t="s">
        <v>564</v>
      </c>
      <c r="I489" s="16"/>
      <c r="J489" s="66"/>
      <c r="K489" s="17"/>
      <c r="L489" s="49"/>
      <c r="M489" s="17"/>
      <c r="N489" s="17"/>
      <c r="O489" s="49"/>
      <c r="P489" s="49"/>
      <c r="Q489" s="70"/>
      <c r="R489" s="81">
        <f>contracts[[#This Row],[Total Contract Amount]]</f>
        <v>0</v>
      </c>
      <c r="S489" s="70"/>
      <c r="T489" s="81">
        <f>contracts[[#This Row],[Total Quarterly Obligation Amount]]</f>
        <v>0</v>
      </c>
      <c r="U489" s="151"/>
      <c r="V489" s="132">
        <f>contracts[[#This Row],[Total Quarterly Expenditure Amount]]</f>
        <v>0</v>
      </c>
      <c r="W489" s="99" t="str">
        <f>IFERROR(INDEX(Table2[Attachment A Category], MATCH(contracts[[#This Row],[Attachment A Expenditure Subcategory]], Table2[Attachment A Subcategory],0)),"")</f>
        <v/>
      </c>
      <c r="X489" s="100" t="str">
        <f>IFERROR(INDEX(Table2[Treasury OIG Category], MATCH(contracts[[#This Row],[Attachment A Expenditure Subcategory]], Table2[Attachment A Subcategory],0)),"")</f>
        <v/>
      </c>
    </row>
    <row r="490" spans="2:24" x14ac:dyDescent="0.25">
      <c r="B490" s="21"/>
      <c r="C490" s="16"/>
      <c r="D490" s="16"/>
      <c r="E490" s="16"/>
      <c r="F490" s="16"/>
      <c r="G490" s="22"/>
      <c r="H490" s="31" t="s">
        <v>565</v>
      </c>
      <c r="I490" s="16"/>
      <c r="J490" s="66"/>
      <c r="K490" s="17"/>
      <c r="L490" s="49"/>
      <c r="M490" s="17"/>
      <c r="N490" s="17"/>
      <c r="O490" s="49"/>
      <c r="P490" s="49"/>
      <c r="Q490" s="70"/>
      <c r="R490" s="81">
        <f>contracts[[#This Row],[Total Contract Amount]]</f>
        <v>0</v>
      </c>
      <c r="S490" s="70"/>
      <c r="T490" s="81">
        <f>contracts[[#This Row],[Total Quarterly Obligation Amount]]</f>
        <v>0</v>
      </c>
      <c r="U490" s="151"/>
      <c r="V490" s="132">
        <f>contracts[[#This Row],[Total Quarterly Expenditure Amount]]</f>
        <v>0</v>
      </c>
      <c r="W490" s="99" t="str">
        <f>IFERROR(INDEX(Table2[Attachment A Category], MATCH(contracts[[#This Row],[Attachment A Expenditure Subcategory]], Table2[Attachment A Subcategory],0)),"")</f>
        <v/>
      </c>
      <c r="X490" s="100" t="str">
        <f>IFERROR(INDEX(Table2[Treasury OIG Category], MATCH(contracts[[#This Row],[Attachment A Expenditure Subcategory]], Table2[Attachment A Subcategory],0)),"")</f>
        <v/>
      </c>
    </row>
    <row r="491" spans="2:24" x14ac:dyDescent="0.25">
      <c r="B491" s="21"/>
      <c r="C491" s="16"/>
      <c r="D491" s="16"/>
      <c r="E491" s="16"/>
      <c r="F491" s="16"/>
      <c r="G491" s="22"/>
      <c r="H491" s="30" t="s">
        <v>566</v>
      </c>
      <c r="I491" s="16"/>
      <c r="J491" s="66"/>
      <c r="K491" s="17"/>
      <c r="L491" s="49"/>
      <c r="M491" s="17"/>
      <c r="N491" s="17"/>
      <c r="O491" s="49"/>
      <c r="P491" s="49"/>
      <c r="Q491" s="70"/>
      <c r="R491" s="81">
        <f>contracts[[#This Row],[Total Contract Amount]]</f>
        <v>0</v>
      </c>
      <c r="S491" s="70"/>
      <c r="T491" s="81">
        <f>contracts[[#This Row],[Total Quarterly Obligation Amount]]</f>
        <v>0</v>
      </c>
      <c r="U491" s="151"/>
      <c r="V491" s="132">
        <f>contracts[[#This Row],[Total Quarterly Expenditure Amount]]</f>
        <v>0</v>
      </c>
      <c r="W491" s="99" t="str">
        <f>IFERROR(INDEX(Table2[Attachment A Category], MATCH(contracts[[#This Row],[Attachment A Expenditure Subcategory]], Table2[Attachment A Subcategory],0)),"")</f>
        <v/>
      </c>
      <c r="X491" s="100" t="str">
        <f>IFERROR(INDEX(Table2[Treasury OIG Category], MATCH(contracts[[#This Row],[Attachment A Expenditure Subcategory]], Table2[Attachment A Subcategory],0)),"")</f>
        <v/>
      </c>
    </row>
    <row r="492" spans="2:24" x14ac:dyDescent="0.25">
      <c r="B492" s="21"/>
      <c r="C492" s="16"/>
      <c r="D492" s="16"/>
      <c r="E492" s="16"/>
      <c r="F492" s="16"/>
      <c r="G492" s="22"/>
      <c r="H492" s="31" t="s">
        <v>567</v>
      </c>
      <c r="I492" s="16"/>
      <c r="J492" s="66"/>
      <c r="K492" s="17"/>
      <c r="L492" s="49"/>
      <c r="M492" s="17"/>
      <c r="N492" s="17"/>
      <c r="O492" s="49"/>
      <c r="P492" s="49"/>
      <c r="Q492" s="70"/>
      <c r="R492" s="81">
        <f>contracts[[#This Row],[Total Contract Amount]]</f>
        <v>0</v>
      </c>
      <c r="S492" s="70"/>
      <c r="T492" s="81">
        <f>contracts[[#This Row],[Total Quarterly Obligation Amount]]</f>
        <v>0</v>
      </c>
      <c r="U492" s="151"/>
      <c r="V492" s="132">
        <f>contracts[[#This Row],[Total Quarterly Expenditure Amount]]</f>
        <v>0</v>
      </c>
      <c r="W492" s="99" t="str">
        <f>IFERROR(INDEX(Table2[Attachment A Category], MATCH(contracts[[#This Row],[Attachment A Expenditure Subcategory]], Table2[Attachment A Subcategory],0)),"")</f>
        <v/>
      </c>
      <c r="X492" s="100" t="str">
        <f>IFERROR(INDEX(Table2[Treasury OIG Category], MATCH(contracts[[#This Row],[Attachment A Expenditure Subcategory]], Table2[Attachment A Subcategory],0)),"")</f>
        <v/>
      </c>
    </row>
    <row r="493" spans="2:24" x14ac:dyDescent="0.25">
      <c r="B493" s="21"/>
      <c r="C493" s="16"/>
      <c r="D493" s="16"/>
      <c r="E493" s="16"/>
      <c r="F493" s="16"/>
      <c r="G493" s="22"/>
      <c r="H493" s="31" t="s">
        <v>568</v>
      </c>
      <c r="I493" s="16"/>
      <c r="J493" s="66"/>
      <c r="K493" s="17"/>
      <c r="L493" s="49"/>
      <c r="M493" s="17"/>
      <c r="N493" s="17"/>
      <c r="O493" s="49"/>
      <c r="P493" s="49"/>
      <c r="Q493" s="70"/>
      <c r="R493" s="81">
        <f>contracts[[#This Row],[Total Contract Amount]]</f>
        <v>0</v>
      </c>
      <c r="S493" s="70"/>
      <c r="T493" s="81">
        <f>contracts[[#This Row],[Total Quarterly Obligation Amount]]</f>
        <v>0</v>
      </c>
      <c r="U493" s="151"/>
      <c r="V493" s="132">
        <f>contracts[[#This Row],[Total Quarterly Expenditure Amount]]</f>
        <v>0</v>
      </c>
      <c r="W493" s="99" t="str">
        <f>IFERROR(INDEX(Table2[Attachment A Category], MATCH(contracts[[#This Row],[Attachment A Expenditure Subcategory]], Table2[Attachment A Subcategory],0)),"")</f>
        <v/>
      </c>
      <c r="X493" s="100" t="str">
        <f>IFERROR(INDEX(Table2[Treasury OIG Category], MATCH(contracts[[#This Row],[Attachment A Expenditure Subcategory]], Table2[Attachment A Subcategory],0)),"")</f>
        <v/>
      </c>
    </row>
    <row r="494" spans="2:24" x14ac:dyDescent="0.25">
      <c r="B494" s="21"/>
      <c r="C494" s="16"/>
      <c r="D494" s="16"/>
      <c r="E494" s="16"/>
      <c r="F494" s="16"/>
      <c r="G494" s="22"/>
      <c r="H494" s="31" t="s">
        <v>569</v>
      </c>
      <c r="I494" s="16"/>
      <c r="J494" s="66"/>
      <c r="K494" s="17"/>
      <c r="L494" s="49"/>
      <c r="M494" s="17"/>
      <c r="N494" s="17"/>
      <c r="O494" s="49"/>
      <c r="P494" s="49"/>
      <c r="Q494" s="70"/>
      <c r="R494" s="81">
        <f>contracts[[#This Row],[Total Contract Amount]]</f>
        <v>0</v>
      </c>
      <c r="S494" s="70"/>
      <c r="T494" s="81">
        <f>contracts[[#This Row],[Total Quarterly Obligation Amount]]</f>
        <v>0</v>
      </c>
      <c r="U494" s="151"/>
      <c r="V494" s="132">
        <f>contracts[[#This Row],[Total Quarterly Expenditure Amount]]</f>
        <v>0</v>
      </c>
      <c r="W494" s="99" t="str">
        <f>IFERROR(INDEX(Table2[Attachment A Category], MATCH(contracts[[#This Row],[Attachment A Expenditure Subcategory]], Table2[Attachment A Subcategory],0)),"")</f>
        <v/>
      </c>
      <c r="X494" s="100" t="str">
        <f>IFERROR(INDEX(Table2[Treasury OIG Category], MATCH(contracts[[#This Row],[Attachment A Expenditure Subcategory]], Table2[Attachment A Subcategory],0)),"")</f>
        <v/>
      </c>
    </row>
    <row r="495" spans="2:24" x14ac:dyDescent="0.25">
      <c r="B495" s="21"/>
      <c r="C495" s="16"/>
      <c r="D495" s="16"/>
      <c r="E495" s="16"/>
      <c r="F495" s="16"/>
      <c r="G495" s="22"/>
      <c r="H495" s="31" t="s">
        <v>570</v>
      </c>
      <c r="I495" s="16"/>
      <c r="J495" s="66"/>
      <c r="K495" s="17"/>
      <c r="L495" s="49"/>
      <c r="M495" s="17"/>
      <c r="N495" s="17"/>
      <c r="O495" s="49"/>
      <c r="P495" s="49"/>
      <c r="Q495" s="70"/>
      <c r="R495" s="81">
        <f>contracts[[#This Row],[Total Contract Amount]]</f>
        <v>0</v>
      </c>
      <c r="S495" s="70"/>
      <c r="T495" s="81">
        <f>contracts[[#This Row],[Total Quarterly Obligation Amount]]</f>
        <v>0</v>
      </c>
      <c r="U495" s="151"/>
      <c r="V495" s="132">
        <f>contracts[[#This Row],[Total Quarterly Expenditure Amount]]</f>
        <v>0</v>
      </c>
      <c r="W495" s="99" t="str">
        <f>IFERROR(INDEX(Table2[Attachment A Category], MATCH(contracts[[#This Row],[Attachment A Expenditure Subcategory]], Table2[Attachment A Subcategory],0)),"")</f>
        <v/>
      </c>
      <c r="X495" s="100" t="str">
        <f>IFERROR(INDEX(Table2[Treasury OIG Category], MATCH(contracts[[#This Row],[Attachment A Expenditure Subcategory]], Table2[Attachment A Subcategory],0)),"")</f>
        <v/>
      </c>
    </row>
    <row r="496" spans="2:24" x14ac:dyDescent="0.25">
      <c r="B496" s="21"/>
      <c r="C496" s="16"/>
      <c r="D496" s="16"/>
      <c r="E496" s="16"/>
      <c r="F496" s="16"/>
      <c r="G496" s="22"/>
      <c r="H496" s="30" t="s">
        <v>571</v>
      </c>
      <c r="I496" s="16"/>
      <c r="J496" s="66"/>
      <c r="K496" s="17"/>
      <c r="L496" s="49"/>
      <c r="M496" s="17"/>
      <c r="N496" s="17"/>
      <c r="O496" s="49"/>
      <c r="P496" s="49"/>
      <c r="Q496" s="70"/>
      <c r="R496" s="81">
        <f>contracts[[#This Row],[Total Contract Amount]]</f>
        <v>0</v>
      </c>
      <c r="S496" s="70"/>
      <c r="T496" s="81">
        <f>contracts[[#This Row],[Total Quarterly Obligation Amount]]</f>
        <v>0</v>
      </c>
      <c r="U496" s="151"/>
      <c r="V496" s="132">
        <f>contracts[[#This Row],[Total Quarterly Expenditure Amount]]</f>
        <v>0</v>
      </c>
      <c r="W496" s="99" t="str">
        <f>IFERROR(INDEX(Table2[Attachment A Category], MATCH(contracts[[#This Row],[Attachment A Expenditure Subcategory]], Table2[Attachment A Subcategory],0)),"")</f>
        <v/>
      </c>
      <c r="X496" s="100" t="str">
        <f>IFERROR(INDEX(Table2[Treasury OIG Category], MATCH(contracts[[#This Row],[Attachment A Expenditure Subcategory]], Table2[Attachment A Subcategory],0)),"")</f>
        <v/>
      </c>
    </row>
    <row r="497" spans="2:24" x14ac:dyDescent="0.25">
      <c r="B497" s="21"/>
      <c r="C497" s="16"/>
      <c r="D497" s="16"/>
      <c r="E497" s="16"/>
      <c r="F497" s="16"/>
      <c r="G497" s="22"/>
      <c r="H497" s="31" t="s">
        <v>572</v>
      </c>
      <c r="I497" s="16"/>
      <c r="J497" s="66"/>
      <c r="K497" s="17"/>
      <c r="L497" s="49"/>
      <c r="M497" s="17"/>
      <c r="N497" s="17"/>
      <c r="O497" s="49"/>
      <c r="P497" s="49"/>
      <c r="Q497" s="70"/>
      <c r="R497" s="81">
        <f>contracts[[#This Row],[Total Contract Amount]]</f>
        <v>0</v>
      </c>
      <c r="S497" s="70"/>
      <c r="T497" s="81">
        <f>contracts[[#This Row],[Total Quarterly Obligation Amount]]</f>
        <v>0</v>
      </c>
      <c r="U497" s="151"/>
      <c r="V497" s="132">
        <f>contracts[[#This Row],[Total Quarterly Expenditure Amount]]</f>
        <v>0</v>
      </c>
      <c r="W497" s="99" t="str">
        <f>IFERROR(INDEX(Table2[Attachment A Category], MATCH(contracts[[#This Row],[Attachment A Expenditure Subcategory]], Table2[Attachment A Subcategory],0)),"")</f>
        <v/>
      </c>
      <c r="X497" s="100" t="str">
        <f>IFERROR(INDEX(Table2[Treasury OIG Category], MATCH(contracts[[#This Row],[Attachment A Expenditure Subcategory]], Table2[Attachment A Subcategory],0)),"")</f>
        <v/>
      </c>
    </row>
    <row r="498" spans="2:24" x14ac:dyDescent="0.25">
      <c r="B498" s="21"/>
      <c r="C498" s="16"/>
      <c r="D498" s="16"/>
      <c r="E498" s="16"/>
      <c r="F498" s="16"/>
      <c r="G498" s="22"/>
      <c r="H498" s="31" t="s">
        <v>573</v>
      </c>
      <c r="I498" s="16"/>
      <c r="J498" s="66"/>
      <c r="K498" s="17"/>
      <c r="L498" s="49"/>
      <c r="M498" s="17"/>
      <c r="N498" s="17"/>
      <c r="O498" s="49"/>
      <c r="P498" s="49"/>
      <c r="Q498" s="70"/>
      <c r="R498" s="81">
        <f>contracts[[#This Row],[Total Contract Amount]]</f>
        <v>0</v>
      </c>
      <c r="S498" s="70"/>
      <c r="T498" s="81">
        <f>contracts[[#This Row],[Total Quarterly Obligation Amount]]</f>
        <v>0</v>
      </c>
      <c r="U498" s="151"/>
      <c r="V498" s="132">
        <f>contracts[[#This Row],[Total Quarterly Expenditure Amount]]</f>
        <v>0</v>
      </c>
      <c r="W498" s="99" t="str">
        <f>IFERROR(INDEX(Table2[Attachment A Category], MATCH(contracts[[#This Row],[Attachment A Expenditure Subcategory]], Table2[Attachment A Subcategory],0)),"")</f>
        <v/>
      </c>
      <c r="X498" s="100" t="str">
        <f>IFERROR(INDEX(Table2[Treasury OIG Category], MATCH(contracts[[#This Row],[Attachment A Expenditure Subcategory]], Table2[Attachment A Subcategory],0)),"")</f>
        <v/>
      </c>
    </row>
    <row r="499" spans="2:24" x14ac:dyDescent="0.25">
      <c r="B499" s="21"/>
      <c r="C499" s="16"/>
      <c r="D499" s="16"/>
      <c r="E499" s="16"/>
      <c r="F499" s="16"/>
      <c r="G499" s="22"/>
      <c r="H499" s="30" t="s">
        <v>574</v>
      </c>
      <c r="I499" s="16"/>
      <c r="J499" s="66"/>
      <c r="K499" s="17"/>
      <c r="L499" s="49"/>
      <c r="M499" s="17"/>
      <c r="N499" s="17"/>
      <c r="O499" s="49"/>
      <c r="P499" s="49"/>
      <c r="Q499" s="70"/>
      <c r="R499" s="81">
        <f>contracts[[#This Row],[Total Contract Amount]]</f>
        <v>0</v>
      </c>
      <c r="S499" s="70"/>
      <c r="T499" s="81">
        <f>contracts[[#This Row],[Total Quarterly Obligation Amount]]</f>
        <v>0</v>
      </c>
      <c r="U499" s="151"/>
      <c r="V499" s="132">
        <f>contracts[[#This Row],[Total Quarterly Expenditure Amount]]</f>
        <v>0</v>
      </c>
      <c r="W499" s="99" t="str">
        <f>IFERROR(INDEX(Table2[Attachment A Category], MATCH(contracts[[#This Row],[Attachment A Expenditure Subcategory]], Table2[Attachment A Subcategory],0)),"")</f>
        <v/>
      </c>
      <c r="X499" s="100" t="str">
        <f>IFERROR(INDEX(Table2[Treasury OIG Category], MATCH(contracts[[#This Row],[Attachment A Expenditure Subcategory]], Table2[Attachment A Subcategory],0)),"")</f>
        <v/>
      </c>
    </row>
    <row r="500" spans="2:24" x14ac:dyDescent="0.25">
      <c r="B500" s="21"/>
      <c r="C500" s="16"/>
      <c r="D500" s="16"/>
      <c r="E500" s="16"/>
      <c r="F500" s="16"/>
      <c r="G500" s="22"/>
      <c r="H500" s="31" t="s">
        <v>575</v>
      </c>
      <c r="I500" s="16"/>
      <c r="J500" s="66"/>
      <c r="K500" s="17"/>
      <c r="L500" s="49"/>
      <c r="M500" s="17"/>
      <c r="N500" s="17"/>
      <c r="O500" s="49"/>
      <c r="P500" s="49"/>
      <c r="Q500" s="70"/>
      <c r="R500" s="81">
        <f>contracts[[#This Row],[Total Contract Amount]]</f>
        <v>0</v>
      </c>
      <c r="S500" s="70"/>
      <c r="T500" s="81">
        <f>contracts[[#This Row],[Total Quarterly Obligation Amount]]</f>
        <v>0</v>
      </c>
      <c r="U500" s="151"/>
      <c r="V500" s="132">
        <f>contracts[[#This Row],[Total Quarterly Expenditure Amount]]</f>
        <v>0</v>
      </c>
      <c r="W500" s="99" t="str">
        <f>IFERROR(INDEX(Table2[Attachment A Category], MATCH(contracts[[#This Row],[Attachment A Expenditure Subcategory]], Table2[Attachment A Subcategory],0)),"")</f>
        <v/>
      </c>
      <c r="X500" s="100" t="str">
        <f>IFERROR(INDEX(Table2[Treasury OIG Category], MATCH(contracts[[#This Row],[Attachment A Expenditure Subcategory]], Table2[Attachment A Subcategory],0)),"")</f>
        <v/>
      </c>
    </row>
    <row r="501" spans="2:24" x14ac:dyDescent="0.25">
      <c r="B501" s="21"/>
      <c r="C501" s="16"/>
      <c r="D501" s="16"/>
      <c r="E501" s="16"/>
      <c r="F501" s="16"/>
      <c r="G501" s="22"/>
      <c r="H501" s="31" t="s">
        <v>576</v>
      </c>
      <c r="I501" s="16"/>
      <c r="J501" s="66"/>
      <c r="K501" s="17"/>
      <c r="L501" s="49"/>
      <c r="M501" s="17"/>
      <c r="N501" s="17"/>
      <c r="O501" s="49"/>
      <c r="P501" s="49"/>
      <c r="Q501" s="70"/>
      <c r="R501" s="81">
        <f>contracts[[#This Row],[Total Contract Amount]]</f>
        <v>0</v>
      </c>
      <c r="S501" s="70"/>
      <c r="T501" s="81">
        <f>contracts[[#This Row],[Total Quarterly Obligation Amount]]</f>
        <v>0</v>
      </c>
      <c r="U501" s="151"/>
      <c r="V501" s="132">
        <f>contracts[[#This Row],[Total Quarterly Expenditure Amount]]</f>
        <v>0</v>
      </c>
      <c r="W501" s="99" t="str">
        <f>IFERROR(INDEX(Table2[Attachment A Category], MATCH(contracts[[#This Row],[Attachment A Expenditure Subcategory]], Table2[Attachment A Subcategory],0)),"")</f>
        <v/>
      </c>
      <c r="X501" s="100" t="str">
        <f>IFERROR(INDEX(Table2[Treasury OIG Category], MATCH(contracts[[#This Row],[Attachment A Expenditure Subcategory]], Table2[Attachment A Subcategory],0)),"")</f>
        <v/>
      </c>
    </row>
    <row r="502" spans="2:24" x14ac:dyDescent="0.25">
      <c r="B502" s="21"/>
      <c r="C502" s="16"/>
      <c r="D502" s="16"/>
      <c r="E502" s="16"/>
      <c r="F502" s="16"/>
      <c r="G502" s="22"/>
      <c r="H502" s="31" t="s">
        <v>577</v>
      </c>
      <c r="I502" s="16"/>
      <c r="J502" s="66"/>
      <c r="K502" s="17"/>
      <c r="L502" s="49"/>
      <c r="M502" s="17"/>
      <c r="N502" s="17"/>
      <c r="O502" s="49"/>
      <c r="P502" s="49"/>
      <c r="Q502" s="70"/>
      <c r="R502" s="81">
        <f>contracts[[#This Row],[Total Contract Amount]]</f>
        <v>0</v>
      </c>
      <c r="S502" s="70"/>
      <c r="T502" s="81">
        <f>contracts[[#This Row],[Total Quarterly Obligation Amount]]</f>
        <v>0</v>
      </c>
      <c r="U502" s="151"/>
      <c r="V502" s="132">
        <f>contracts[[#This Row],[Total Quarterly Expenditure Amount]]</f>
        <v>0</v>
      </c>
      <c r="W502" s="99" t="str">
        <f>IFERROR(INDEX(Table2[Attachment A Category], MATCH(contracts[[#This Row],[Attachment A Expenditure Subcategory]], Table2[Attachment A Subcategory],0)),"")</f>
        <v/>
      </c>
      <c r="X502" s="100" t="str">
        <f>IFERROR(INDEX(Table2[Treasury OIG Category], MATCH(contracts[[#This Row],[Attachment A Expenditure Subcategory]], Table2[Attachment A Subcategory],0)),"")</f>
        <v/>
      </c>
    </row>
    <row r="503" spans="2:24" x14ac:dyDescent="0.25">
      <c r="B503" s="21"/>
      <c r="C503" s="16"/>
      <c r="D503" s="16"/>
      <c r="E503" s="16"/>
      <c r="F503" s="16"/>
      <c r="G503" s="22"/>
      <c r="H503" s="31" t="s">
        <v>578</v>
      </c>
      <c r="I503" s="16"/>
      <c r="J503" s="66"/>
      <c r="K503" s="17"/>
      <c r="L503" s="49"/>
      <c r="M503" s="17"/>
      <c r="N503" s="17"/>
      <c r="O503" s="49"/>
      <c r="P503" s="49"/>
      <c r="Q503" s="70"/>
      <c r="R503" s="81">
        <f>contracts[[#This Row],[Total Contract Amount]]</f>
        <v>0</v>
      </c>
      <c r="S503" s="70"/>
      <c r="T503" s="81">
        <f>contracts[[#This Row],[Total Quarterly Obligation Amount]]</f>
        <v>0</v>
      </c>
      <c r="U503" s="151"/>
      <c r="V503" s="132">
        <f>contracts[[#This Row],[Total Quarterly Expenditure Amount]]</f>
        <v>0</v>
      </c>
      <c r="W503" s="99" t="str">
        <f>IFERROR(INDEX(Table2[Attachment A Category], MATCH(contracts[[#This Row],[Attachment A Expenditure Subcategory]], Table2[Attachment A Subcategory],0)),"")</f>
        <v/>
      </c>
      <c r="X503" s="100" t="str">
        <f>IFERROR(INDEX(Table2[Treasury OIG Category], MATCH(contracts[[#This Row],[Attachment A Expenditure Subcategory]], Table2[Attachment A Subcategory],0)),"")</f>
        <v/>
      </c>
    </row>
    <row r="504" spans="2:24" x14ac:dyDescent="0.25">
      <c r="B504" s="21"/>
      <c r="C504" s="16"/>
      <c r="D504" s="16"/>
      <c r="E504" s="16"/>
      <c r="F504" s="16"/>
      <c r="G504" s="22"/>
      <c r="H504" s="30" t="s">
        <v>579</v>
      </c>
      <c r="I504" s="16"/>
      <c r="J504" s="66"/>
      <c r="K504" s="17"/>
      <c r="L504" s="49"/>
      <c r="M504" s="17"/>
      <c r="N504" s="17"/>
      <c r="O504" s="49"/>
      <c r="P504" s="49"/>
      <c r="Q504" s="70"/>
      <c r="R504" s="81">
        <f>contracts[[#This Row],[Total Contract Amount]]</f>
        <v>0</v>
      </c>
      <c r="S504" s="70"/>
      <c r="T504" s="81">
        <f>contracts[[#This Row],[Total Quarterly Obligation Amount]]</f>
        <v>0</v>
      </c>
      <c r="U504" s="151"/>
      <c r="V504" s="132">
        <f>contracts[[#This Row],[Total Quarterly Expenditure Amount]]</f>
        <v>0</v>
      </c>
      <c r="W504" s="99" t="str">
        <f>IFERROR(INDEX(Table2[Attachment A Category], MATCH(contracts[[#This Row],[Attachment A Expenditure Subcategory]], Table2[Attachment A Subcategory],0)),"")</f>
        <v/>
      </c>
      <c r="X504" s="100" t="str">
        <f>IFERROR(INDEX(Table2[Treasury OIG Category], MATCH(contracts[[#This Row],[Attachment A Expenditure Subcategory]], Table2[Attachment A Subcategory],0)),"")</f>
        <v/>
      </c>
    </row>
    <row r="505" spans="2:24" x14ac:dyDescent="0.25">
      <c r="B505" s="21"/>
      <c r="C505" s="16"/>
      <c r="D505" s="16"/>
      <c r="E505" s="16"/>
      <c r="F505" s="16"/>
      <c r="G505" s="22"/>
      <c r="H505" s="31" t="s">
        <v>580</v>
      </c>
      <c r="I505" s="16"/>
      <c r="J505" s="66"/>
      <c r="K505" s="17"/>
      <c r="L505" s="49"/>
      <c r="M505" s="17"/>
      <c r="N505" s="17"/>
      <c r="O505" s="49"/>
      <c r="P505" s="49"/>
      <c r="Q505" s="70"/>
      <c r="R505" s="81">
        <f>contracts[[#This Row],[Total Contract Amount]]</f>
        <v>0</v>
      </c>
      <c r="S505" s="70"/>
      <c r="T505" s="81">
        <f>contracts[[#This Row],[Total Quarterly Obligation Amount]]</f>
        <v>0</v>
      </c>
      <c r="U505" s="151"/>
      <c r="V505" s="132">
        <f>contracts[[#This Row],[Total Quarterly Expenditure Amount]]</f>
        <v>0</v>
      </c>
      <c r="W505" s="99" t="str">
        <f>IFERROR(INDEX(Table2[Attachment A Category], MATCH(contracts[[#This Row],[Attachment A Expenditure Subcategory]], Table2[Attachment A Subcategory],0)),"")</f>
        <v/>
      </c>
      <c r="X505" s="100" t="str">
        <f>IFERROR(INDEX(Table2[Treasury OIG Category], MATCH(contracts[[#This Row],[Attachment A Expenditure Subcategory]], Table2[Attachment A Subcategory],0)),"")</f>
        <v/>
      </c>
    </row>
    <row r="506" spans="2:24" x14ac:dyDescent="0.25">
      <c r="B506" s="21"/>
      <c r="C506" s="16"/>
      <c r="D506" s="16"/>
      <c r="E506" s="16"/>
      <c r="F506" s="16"/>
      <c r="G506" s="22"/>
      <c r="H506" s="31" t="s">
        <v>581</v>
      </c>
      <c r="I506" s="16"/>
      <c r="J506" s="66"/>
      <c r="K506" s="17"/>
      <c r="L506" s="49"/>
      <c r="M506" s="17"/>
      <c r="N506" s="17"/>
      <c r="O506" s="49"/>
      <c r="P506" s="49"/>
      <c r="Q506" s="70"/>
      <c r="R506" s="81">
        <f>contracts[[#This Row],[Total Contract Amount]]</f>
        <v>0</v>
      </c>
      <c r="S506" s="70"/>
      <c r="T506" s="81">
        <f>contracts[[#This Row],[Total Quarterly Obligation Amount]]</f>
        <v>0</v>
      </c>
      <c r="U506" s="151"/>
      <c r="V506" s="132">
        <f>contracts[[#This Row],[Total Quarterly Expenditure Amount]]</f>
        <v>0</v>
      </c>
      <c r="W506" s="99" t="str">
        <f>IFERROR(INDEX(Table2[Attachment A Category], MATCH(contracts[[#This Row],[Attachment A Expenditure Subcategory]], Table2[Attachment A Subcategory],0)),"")</f>
        <v/>
      </c>
      <c r="X506" s="100" t="str">
        <f>IFERROR(INDEX(Table2[Treasury OIG Category], MATCH(contracts[[#This Row],[Attachment A Expenditure Subcategory]], Table2[Attachment A Subcategory],0)),"")</f>
        <v/>
      </c>
    </row>
    <row r="507" spans="2:24" x14ac:dyDescent="0.25">
      <c r="B507" s="21"/>
      <c r="C507" s="16"/>
      <c r="D507" s="16"/>
      <c r="E507" s="16"/>
      <c r="F507" s="16"/>
      <c r="G507" s="22"/>
      <c r="H507" s="30" t="s">
        <v>582</v>
      </c>
      <c r="I507" s="16"/>
      <c r="J507" s="66"/>
      <c r="K507" s="17"/>
      <c r="L507" s="49"/>
      <c r="M507" s="17"/>
      <c r="N507" s="17"/>
      <c r="O507" s="49"/>
      <c r="P507" s="49"/>
      <c r="Q507" s="70"/>
      <c r="R507" s="81">
        <f>contracts[[#This Row],[Total Contract Amount]]</f>
        <v>0</v>
      </c>
      <c r="S507" s="70"/>
      <c r="T507" s="81">
        <f>contracts[[#This Row],[Total Quarterly Obligation Amount]]</f>
        <v>0</v>
      </c>
      <c r="U507" s="151"/>
      <c r="V507" s="132">
        <f>contracts[[#This Row],[Total Quarterly Expenditure Amount]]</f>
        <v>0</v>
      </c>
      <c r="W507" s="99" t="str">
        <f>IFERROR(INDEX(Table2[Attachment A Category], MATCH(contracts[[#This Row],[Attachment A Expenditure Subcategory]], Table2[Attachment A Subcategory],0)),"")</f>
        <v/>
      </c>
      <c r="X507" s="100" t="str">
        <f>IFERROR(INDEX(Table2[Treasury OIG Category], MATCH(contracts[[#This Row],[Attachment A Expenditure Subcategory]], Table2[Attachment A Subcategory],0)),"")</f>
        <v/>
      </c>
    </row>
    <row r="508" spans="2:24" x14ac:dyDescent="0.25">
      <c r="B508" s="21"/>
      <c r="C508" s="16"/>
      <c r="D508" s="16"/>
      <c r="E508" s="16"/>
      <c r="F508" s="16"/>
      <c r="G508" s="22"/>
      <c r="H508" s="31" t="s">
        <v>583</v>
      </c>
      <c r="I508" s="16"/>
      <c r="J508" s="66"/>
      <c r="K508" s="17"/>
      <c r="L508" s="49"/>
      <c r="M508" s="17"/>
      <c r="N508" s="17"/>
      <c r="O508" s="49"/>
      <c r="P508" s="49"/>
      <c r="Q508" s="70"/>
      <c r="R508" s="81">
        <f>contracts[[#This Row],[Total Contract Amount]]</f>
        <v>0</v>
      </c>
      <c r="S508" s="70"/>
      <c r="T508" s="81">
        <f>contracts[[#This Row],[Total Quarterly Obligation Amount]]</f>
        <v>0</v>
      </c>
      <c r="U508" s="151"/>
      <c r="V508" s="132">
        <f>contracts[[#This Row],[Total Quarterly Expenditure Amount]]</f>
        <v>0</v>
      </c>
      <c r="W508" s="99" t="str">
        <f>IFERROR(INDEX(Table2[Attachment A Category], MATCH(contracts[[#This Row],[Attachment A Expenditure Subcategory]], Table2[Attachment A Subcategory],0)),"")</f>
        <v/>
      </c>
      <c r="X508" s="100" t="str">
        <f>IFERROR(INDEX(Table2[Treasury OIG Category], MATCH(contracts[[#This Row],[Attachment A Expenditure Subcategory]], Table2[Attachment A Subcategory],0)),"")</f>
        <v/>
      </c>
    </row>
    <row r="509" spans="2:24" x14ac:dyDescent="0.25">
      <c r="B509" s="21"/>
      <c r="C509" s="16"/>
      <c r="D509" s="16"/>
      <c r="E509" s="16"/>
      <c r="F509" s="16"/>
      <c r="G509" s="22"/>
      <c r="H509" s="31" t="s">
        <v>584</v>
      </c>
      <c r="I509" s="16"/>
      <c r="J509" s="66"/>
      <c r="K509" s="17"/>
      <c r="L509" s="49"/>
      <c r="M509" s="17"/>
      <c r="N509" s="17"/>
      <c r="O509" s="49"/>
      <c r="P509" s="49"/>
      <c r="Q509" s="70"/>
      <c r="R509" s="81">
        <f>contracts[[#This Row],[Total Contract Amount]]</f>
        <v>0</v>
      </c>
      <c r="S509" s="70"/>
      <c r="T509" s="81">
        <f>contracts[[#This Row],[Total Quarterly Obligation Amount]]</f>
        <v>0</v>
      </c>
      <c r="U509" s="151"/>
      <c r="V509" s="132">
        <f>contracts[[#This Row],[Total Quarterly Expenditure Amount]]</f>
        <v>0</v>
      </c>
      <c r="W509" s="99" t="str">
        <f>IFERROR(INDEX(Table2[Attachment A Category], MATCH(contracts[[#This Row],[Attachment A Expenditure Subcategory]], Table2[Attachment A Subcategory],0)),"")</f>
        <v/>
      </c>
      <c r="X509" s="100" t="str">
        <f>IFERROR(INDEX(Table2[Treasury OIG Category], MATCH(contracts[[#This Row],[Attachment A Expenditure Subcategory]], Table2[Attachment A Subcategory],0)),"")</f>
        <v/>
      </c>
    </row>
    <row r="510" spans="2:24" x14ac:dyDescent="0.25">
      <c r="B510" s="21"/>
      <c r="C510" s="16"/>
      <c r="D510" s="16"/>
      <c r="E510" s="16"/>
      <c r="F510" s="16"/>
      <c r="G510" s="22"/>
      <c r="H510" s="31" t="s">
        <v>585</v>
      </c>
      <c r="I510" s="16"/>
      <c r="J510" s="66"/>
      <c r="K510" s="17"/>
      <c r="L510" s="49"/>
      <c r="M510" s="17"/>
      <c r="N510" s="17"/>
      <c r="O510" s="49"/>
      <c r="P510" s="49"/>
      <c r="Q510" s="70"/>
      <c r="R510" s="81">
        <f>contracts[[#This Row],[Total Contract Amount]]</f>
        <v>0</v>
      </c>
      <c r="S510" s="70"/>
      <c r="T510" s="81">
        <f>contracts[[#This Row],[Total Quarterly Obligation Amount]]</f>
        <v>0</v>
      </c>
      <c r="U510" s="151"/>
      <c r="V510" s="132">
        <f>contracts[[#This Row],[Total Quarterly Expenditure Amount]]</f>
        <v>0</v>
      </c>
      <c r="W510" s="99" t="str">
        <f>IFERROR(INDEX(Table2[Attachment A Category], MATCH(contracts[[#This Row],[Attachment A Expenditure Subcategory]], Table2[Attachment A Subcategory],0)),"")</f>
        <v/>
      </c>
      <c r="X510" s="100" t="str">
        <f>IFERROR(INDEX(Table2[Treasury OIG Category], MATCH(contracts[[#This Row],[Attachment A Expenditure Subcategory]], Table2[Attachment A Subcategory],0)),"")</f>
        <v/>
      </c>
    </row>
  </sheetData>
  <sheetProtection algorithmName="SHA-512" hashValue="yU0E3fxslxMhA74MELGSuG2gqLW5HWrfcjpz4IR0k0UygMKvbDW4tYqYvX5XpdKUldt2IiBKm3A7Je62GWdhqQ==" saltValue="E+1Mgz6rRNC3filuX+54RQ==" spinCount="100000" sheet="1" objects="1" scenarios="1"/>
  <mergeCells count="3">
    <mergeCell ref="B9:G9"/>
    <mergeCell ref="B5:G8"/>
    <mergeCell ref="H9:V9"/>
  </mergeCells>
  <phoneticPr fontId="3" type="noConversion"/>
  <dataValidations count="2">
    <dataValidation type="list" allowBlank="1" showInputMessage="1" showErrorMessage="1" sqref="J11:J510" xr:uid="{4F45C23D-1C75-4D69-ACC1-544E8127A0AE}">
      <formula1>"One-time, Ongoing"</formula1>
    </dataValidation>
    <dataValidation type="list" allowBlank="1" showInputMessage="1" showErrorMessage="1" sqref="P11:P510" xr:uid="{8D9A689A-3872-4239-B56D-948729511AE8}">
      <formula1>"No"</formula1>
    </dataValidation>
  </dataValidations>
  <pageMargins left="0.7" right="0.7" top="0.75" bottom="0.75" header="0.3" footer="0.3"/>
  <pageSetup orientation="portrait" horizontalDpi="300" verticalDpi="300" r:id="rId1"/>
  <ignoredErrors>
    <ignoredError sqref="H11:H510" numberStoredAsText="1"/>
  </ignoredErrors>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3107DBF-6ABA-4C46-9823-B97D5EEDE5A1}">
          <x14:formula1>
            <xm:f>lists!$B$2:$B$38</xm:f>
          </x14:formula1>
          <xm:sqref>O11:O510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F544-350C-4434-BC78-6CB21780BE03}">
  <sheetPr codeName="Sheet3">
    <tabColor rgb="FFFFC000"/>
  </sheetPr>
  <dimension ref="A1:X510"/>
  <sheetViews>
    <sheetView zoomScaleNormal="100" workbookViewId="0"/>
  </sheetViews>
  <sheetFormatPr defaultColWidth="9.140625" defaultRowHeight="15" x14ac:dyDescent="0.25"/>
  <cols>
    <col min="1" max="1" width="4.5703125" style="14" customWidth="1"/>
    <col min="2" max="6" width="21.7109375" style="14" customWidth="1"/>
    <col min="7" max="7" width="21.7109375" style="27" customWidth="1"/>
    <col min="8" max="14" width="21.7109375" style="14" customWidth="1"/>
    <col min="15" max="15" width="24.7109375" style="14" customWidth="1"/>
    <col min="16" max="16" width="21.7109375" style="14" hidden="1" customWidth="1"/>
    <col min="17" max="17" width="21.7109375" style="14" customWidth="1"/>
    <col min="18" max="18" width="21.7109375" style="14" hidden="1" customWidth="1"/>
    <col min="19" max="19" width="21.7109375" style="14" customWidth="1"/>
    <col min="20" max="20" width="21.7109375" style="14" hidden="1" customWidth="1"/>
    <col min="21" max="21" width="21.7109375" style="28" customWidth="1"/>
    <col min="22" max="22" width="21.7109375" style="28" hidden="1" customWidth="1"/>
    <col min="23" max="24" width="28.42578125" style="14" hidden="1" customWidth="1"/>
    <col min="25" max="25" width="9.140625" style="14" customWidth="1"/>
    <col min="26" max="16384" width="9.140625" style="14"/>
  </cols>
  <sheetData>
    <row r="1" spans="1:24" ht="20.100000000000001" customHeight="1" x14ac:dyDescent="0.3">
      <c r="A1" s="125" t="s">
        <v>586</v>
      </c>
      <c r="B1" s="97"/>
      <c r="C1" s="97"/>
      <c r="D1" s="97"/>
      <c r="E1" s="97"/>
      <c r="F1" s="97"/>
      <c r="G1" s="97"/>
      <c r="H1" s="97"/>
      <c r="I1" s="97"/>
      <c r="J1" s="88"/>
      <c r="K1" s="88"/>
      <c r="L1" s="88"/>
      <c r="M1" s="88"/>
      <c r="N1" s="88"/>
      <c r="O1" s="88"/>
      <c r="P1" s="88"/>
      <c r="Q1" s="88"/>
      <c r="R1" s="88"/>
      <c r="S1" s="88"/>
      <c r="T1" s="88"/>
      <c r="U1" s="93"/>
      <c r="V1" s="93"/>
    </row>
    <row r="2" spans="1:24" ht="15.95" customHeight="1" x14ac:dyDescent="0.25">
      <c r="A2" s="91" t="s">
        <v>587</v>
      </c>
      <c r="B2" s="96"/>
      <c r="C2" s="96"/>
      <c r="D2" s="96"/>
      <c r="E2" s="96"/>
      <c r="F2" s="96"/>
      <c r="G2" s="96"/>
      <c r="H2" s="96"/>
      <c r="I2" s="96"/>
      <c r="J2" s="91"/>
      <c r="K2" s="91"/>
      <c r="L2" s="91"/>
      <c r="M2" s="91"/>
      <c r="N2" s="91"/>
      <c r="O2" s="91"/>
      <c r="P2" s="91"/>
      <c r="Q2" s="91"/>
      <c r="R2" s="91"/>
      <c r="S2" s="91"/>
      <c r="T2" s="91"/>
      <c r="U2" s="94"/>
      <c r="V2" s="94"/>
    </row>
    <row r="4" spans="1:24" x14ac:dyDescent="0.25">
      <c r="B4" s="95" t="s">
        <v>58</v>
      </c>
      <c r="C4" s="35">
        <f>SUM(grants[Total Quarterly Expenditure Amount])</f>
        <v>0</v>
      </c>
    </row>
    <row r="5" spans="1:24" ht="15" customHeight="1" x14ac:dyDescent="0.25">
      <c r="B5" s="171" t="s">
        <v>588</v>
      </c>
      <c r="C5" s="171"/>
      <c r="D5" s="171"/>
      <c r="E5" s="171"/>
      <c r="F5" s="171"/>
      <c r="G5" s="171"/>
    </row>
    <row r="6" spans="1:24" x14ac:dyDescent="0.25">
      <c r="B6" s="171"/>
      <c r="C6" s="171"/>
      <c r="D6" s="171"/>
      <c r="E6" s="171"/>
      <c r="F6" s="171"/>
      <c r="G6" s="171"/>
      <c r="K6" s="36"/>
      <c r="L6" s="36"/>
      <c r="M6" s="36"/>
      <c r="N6" s="36"/>
    </row>
    <row r="7" spans="1:24" x14ac:dyDescent="0.25">
      <c r="B7" s="171"/>
      <c r="C7" s="171"/>
      <c r="D7" s="171"/>
      <c r="E7" s="171"/>
      <c r="F7" s="171"/>
      <c r="G7" s="171"/>
      <c r="K7" s="36"/>
      <c r="L7" s="36"/>
      <c r="M7" s="36"/>
      <c r="N7" s="36"/>
    </row>
    <row r="8" spans="1:24" x14ac:dyDescent="0.25">
      <c r="B8" s="172"/>
      <c r="C8" s="172"/>
      <c r="D8" s="172"/>
      <c r="E8" s="172"/>
      <c r="F8" s="172"/>
      <c r="G8" s="172"/>
      <c r="K8" s="36"/>
      <c r="L8" s="36"/>
      <c r="M8" s="36"/>
      <c r="N8" s="36"/>
    </row>
    <row r="9" spans="1:24" x14ac:dyDescent="0.25">
      <c r="B9" s="168" t="s">
        <v>60</v>
      </c>
      <c r="C9" s="169"/>
      <c r="D9" s="169"/>
      <c r="E9" s="169"/>
      <c r="F9" s="169"/>
      <c r="G9" s="170"/>
      <c r="H9" s="168" t="s">
        <v>589</v>
      </c>
      <c r="I9" s="169"/>
      <c r="J9" s="169"/>
      <c r="K9" s="169"/>
      <c r="L9" s="169"/>
      <c r="M9" s="169"/>
      <c r="N9" s="169"/>
      <c r="O9" s="169"/>
      <c r="P9" s="169"/>
      <c r="Q9" s="169"/>
      <c r="R9" s="169"/>
      <c r="S9" s="169"/>
      <c r="T9" s="169"/>
      <c r="U9" s="169"/>
      <c r="V9" s="170"/>
      <c r="W9" s="42"/>
      <c r="X9" s="43"/>
    </row>
    <row r="10" spans="1:24" s="26" customFormat="1" ht="30" customHeight="1" x14ac:dyDescent="0.25">
      <c r="B10" s="37" t="s">
        <v>590</v>
      </c>
      <c r="C10" s="19" t="s">
        <v>63</v>
      </c>
      <c r="D10" s="19" t="s">
        <v>64</v>
      </c>
      <c r="E10" s="19" t="s">
        <v>65</v>
      </c>
      <c r="F10" s="19" t="s">
        <v>66</v>
      </c>
      <c r="G10" s="20" t="s">
        <v>67</v>
      </c>
      <c r="H10" s="18" t="s">
        <v>591</v>
      </c>
      <c r="I10" s="19" t="s">
        <v>592</v>
      </c>
      <c r="J10" s="19" t="s">
        <v>593</v>
      </c>
      <c r="K10" s="19" t="s">
        <v>594</v>
      </c>
      <c r="L10" s="19" t="s">
        <v>72</v>
      </c>
      <c r="M10" s="19" t="s">
        <v>73</v>
      </c>
      <c r="N10" s="19" t="s">
        <v>74</v>
      </c>
      <c r="O10" s="19" t="s">
        <v>75</v>
      </c>
      <c r="P10" s="19" t="s">
        <v>76</v>
      </c>
      <c r="Q10" s="33" t="s">
        <v>595</v>
      </c>
      <c r="R10" s="33" t="s">
        <v>596</v>
      </c>
      <c r="S10" s="33" t="s">
        <v>79</v>
      </c>
      <c r="T10" s="33" t="s">
        <v>80</v>
      </c>
      <c r="U10" s="33" t="s">
        <v>81</v>
      </c>
      <c r="V10" s="29" t="s">
        <v>82</v>
      </c>
      <c r="W10" s="44" t="s">
        <v>83</v>
      </c>
      <c r="X10" s="45" t="s">
        <v>84</v>
      </c>
    </row>
    <row r="11" spans="1:24" x14ac:dyDescent="0.25">
      <c r="A11" s="80"/>
      <c r="B11" s="21"/>
      <c r="C11" s="16"/>
      <c r="D11" s="16"/>
      <c r="E11" s="16"/>
      <c r="F11" s="16"/>
      <c r="G11" s="22"/>
      <c r="H11" s="30" t="s">
        <v>85</v>
      </c>
      <c r="I11" s="16"/>
      <c r="J11" s="16"/>
      <c r="K11" s="17"/>
      <c r="L11" s="49"/>
      <c r="M11" s="17"/>
      <c r="N11" s="17"/>
      <c r="O11" s="49"/>
      <c r="P11" s="49"/>
      <c r="Q11" s="154"/>
      <c r="R11" s="81">
        <f>grants[[#This Row],[Total Grant Amount]]</f>
        <v>0</v>
      </c>
      <c r="S11" s="154"/>
      <c r="T11" s="81">
        <f>grants[[#This Row],[Total Quarterly Obligation Amount]]</f>
        <v>0</v>
      </c>
      <c r="U11" s="154"/>
      <c r="V11" s="81">
        <f>grants[[#This Row],[Total Quarterly Expenditure Amount]]</f>
        <v>0</v>
      </c>
      <c r="W11" s="99" t="str">
        <f>IFERROR(INDEX(Table2[Attachment A Category], MATCH(grants[[#This Row],[Attachment A Expenditure Subcategory]], Table2[Attachment A Subcategory],0)),"")</f>
        <v/>
      </c>
      <c r="X11" s="100" t="str">
        <f>IFERROR(INDEX(Table2[Treasury OIG Category], MATCH(grants[[#This Row],[Attachment A Expenditure Subcategory]], Table2[Attachment A Subcategory],0)),"")</f>
        <v/>
      </c>
    </row>
    <row r="12" spans="1:24" x14ac:dyDescent="0.25">
      <c r="A12" s="80"/>
      <c r="B12" s="21"/>
      <c r="C12" s="16"/>
      <c r="D12" s="16"/>
      <c r="E12" s="16"/>
      <c r="F12" s="16"/>
      <c r="G12" s="22"/>
      <c r="H12" s="31" t="s">
        <v>86</v>
      </c>
      <c r="I12" s="16"/>
      <c r="J12" s="16"/>
      <c r="K12" s="17"/>
      <c r="L12" s="49"/>
      <c r="M12" s="17"/>
      <c r="N12" s="17"/>
      <c r="O12" s="49"/>
      <c r="P12" s="49"/>
      <c r="Q12" s="154"/>
      <c r="R12" s="81">
        <f>grants[[#This Row],[Total Grant Amount]]</f>
        <v>0</v>
      </c>
      <c r="S12" s="154"/>
      <c r="T12" s="81">
        <f>grants[[#This Row],[Total Quarterly Obligation Amount]]</f>
        <v>0</v>
      </c>
      <c r="U12" s="154"/>
      <c r="V12" s="81">
        <f>grants[[#This Row],[Total Quarterly Expenditure Amount]]</f>
        <v>0</v>
      </c>
      <c r="W12" s="99" t="str">
        <f>IFERROR(INDEX(Table2[Attachment A Category], MATCH(grants[[#This Row],[Attachment A Expenditure Subcategory]], Table2[Attachment A Subcategory],0)),"")</f>
        <v/>
      </c>
      <c r="X12" s="100" t="str">
        <f>IFERROR(INDEX(Table2[Treasury OIG Category], MATCH(grants[[#This Row],[Attachment A Expenditure Subcategory]], Table2[Attachment A Subcategory],0)),"")</f>
        <v/>
      </c>
    </row>
    <row r="13" spans="1:24" x14ac:dyDescent="0.25">
      <c r="A13" s="80"/>
      <c r="B13" s="21"/>
      <c r="C13" s="16"/>
      <c r="D13" s="16"/>
      <c r="E13" s="16"/>
      <c r="F13" s="16"/>
      <c r="G13" s="22"/>
      <c r="H13" s="31" t="s">
        <v>87</v>
      </c>
      <c r="I13" s="16"/>
      <c r="J13" s="16"/>
      <c r="K13" s="17"/>
      <c r="L13" s="49"/>
      <c r="M13" s="17"/>
      <c r="N13" s="17"/>
      <c r="O13" s="49"/>
      <c r="P13" s="49"/>
      <c r="Q13" s="154"/>
      <c r="R13" s="81">
        <f>grants[[#This Row],[Total Grant Amount]]</f>
        <v>0</v>
      </c>
      <c r="S13" s="154"/>
      <c r="T13" s="81">
        <f>grants[[#This Row],[Total Quarterly Obligation Amount]]</f>
        <v>0</v>
      </c>
      <c r="U13" s="154"/>
      <c r="V13" s="81">
        <f>grants[[#This Row],[Total Quarterly Expenditure Amount]]</f>
        <v>0</v>
      </c>
      <c r="W13" s="99" t="str">
        <f>IFERROR(INDEX(Table2[Attachment A Category], MATCH(grants[[#This Row],[Attachment A Expenditure Subcategory]], Table2[Attachment A Subcategory],0)),"")</f>
        <v/>
      </c>
      <c r="X13" s="100" t="str">
        <f>IFERROR(INDEX(Table2[Treasury OIG Category], MATCH(grants[[#This Row],[Attachment A Expenditure Subcategory]], Table2[Attachment A Subcategory],0)),"")</f>
        <v/>
      </c>
    </row>
    <row r="14" spans="1:24" x14ac:dyDescent="0.25">
      <c r="A14" s="80"/>
      <c r="B14" s="21"/>
      <c r="C14" s="16"/>
      <c r="D14" s="16"/>
      <c r="E14" s="16"/>
      <c r="F14" s="16"/>
      <c r="G14" s="22"/>
      <c r="H14" s="31" t="s">
        <v>88</v>
      </c>
      <c r="I14" s="16"/>
      <c r="J14" s="16"/>
      <c r="K14" s="17"/>
      <c r="L14" s="49"/>
      <c r="M14" s="17"/>
      <c r="N14" s="17"/>
      <c r="O14" s="49"/>
      <c r="P14" s="49"/>
      <c r="Q14" s="154"/>
      <c r="R14" s="81">
        <f>grants[[#This Row],[Total Grant Amount]]</f>
        <v>0</v>
      </c>
      <c r="S14" s="154"/>
      <c r="T14" s="81">
        <f>grants[[#This Row],[Total Quarterly Obligation Amount]]</f>
        <v>0</v>
      </c>
      <c r="U14" s="154"/>
      <c r="V14" s="81">
        <f>grants[[#This Row],[Total Quarterly Expenditure Amount]]</f>
        <v>0</v>
      </c>
      <c r="W14" s="99" t="str">
        <f>IFERROR(INDEX(Table2[Attachment A Category], MATCH(grants[[#This Row],[Attachment A Expenditure Subcategory]], Table2[Attachment A Subcategory],0)),"")</f>
        <v/>
      </c>
      <c r="X14" s="100" t="str">
        <f>IFERROR(INDEX(Table2[Treasury OIG Category], MATCH(grants[[#This Row],[Attachment A Expenditure Subcategory]], Table2[Attachment A Subcategory],0)),"")</f>
        <v/>
      </c>
    </row>
    <row r="15" spans="1:24" x14ac:dyDescent="0.25">
      <c r="A15" s="80"/>
      <c r="B15" s="21"/>
      <c r="C15" s="16"/>
      <c r="D15" s="16"/>
      <c r="E15" s="16"/>
      <c r="F15" s="16"/>
      <c r="G15" s="22"/>
      <c r="H15" s="31" t="s">
        <v>89</v>
      </c>
      <c r="I15" s="16"/>
      <c r="J15" s="16"/>
      <c r="K15" s="17"/>
      <c r="L15" s="49"/>
      <c r="M15" s="17"/>
      <c r="N15" s="17"/>
      <c r="O15" s="49"/>
      <c r="P15" s="49"/>
      <c r="Q15" s="154"/>
      <c r="R15" s="81">
        <f>grants[[#This Row],[Total Grant Amount]]</f>
        <v>0</v>
      </c>
      <c r="S15" s="154"/>
      <c r="T15" s="81">
        <f>grants[[#This Row],[Total Quarterly Obligation Amount]]</f>
        <v>0</v>
      </c>
      <c r="U15" s="154"/>
      <c r="V15" s="81">
        <f>grants[[#This Row],[Total Quarterly Expenditure Amount]]</f>
        <v>0</v>
      </c>
      <c r="W15" s="99" t="str">
        <f>IFERROR(INDEX(Table2[Attachment A Category], MATCH(grants[[#This Row],[Attachment A Expenditure Subcategory]], Table2[Attachment A Subcategory],0)),"")</f>
        <v/>
      </c>
      <c r="X15" s="100" t="str">
        <f>IFERROR(INDEX(Table2[Treasury OIG Category], MATCH(grants[[#This Row],[Attachment A Expenditure Subcategory]], Table2[Attachment A Subcategory],0)),"")</f>
        <v/>
      </c>
    </row>
    <row r="16" spans="1:24" x14ac:dyDescent="0.25">
      <c r="A16" s="80"/>
      <c r="B16" s="21"/>
      <c r="C16" s="16"/>
      <c r="D16" s="16"/>
      <c r="E16" s="16"/>
      <c r="F16" s="16"/>
      <c r="G16" s="22"/>
      <c r="H16" s="30" t="s">
        <v>90</v>
      </c>
      <c r="I16" s="16"/>
      <c r="J16" s="16"/>
      <c r="K16" s="17"/>
      <c r="L16" s="49"/>
      <c r="M16" s="17"/>
      <c r="N16" s="17"/>
      <c r="O16" s="49"/>
      <c r="P16" s="49"/>
      <c r="Q16" s="154"/>
      <c r="R16" s="81">
        <f>grants[[#This Row],[Total Grant Amount]]</f>
        <v>0</v>
      </c>
      <c r="S16" s="154"/>
      <c r="T16" s="81">
        <f>grants[[#This Row],[Total Quarterly Obligation Amount]]</f>
        <v>0</v>
      </c>
      <c r="U16" s="154"/>
      <c r="V16" s="81">
        <f>grants[[#This Row],[Total Quarterly Expenditure Amount]]</f>
        <v>0</v>
      </c>
      <c r="W16" s="99" t="str">
        <f>IFERROR(INDEX(Table2[Attachment A Category], MATCH(grants[[#This Row],[Attachment A Expenditure Subcategory]], Table2[Attachment A Subcategory],0)),"")</f>
        <v/>
      </c>
      <c r="X16" s="100" t="str">
        <f>IFERROR(INDEX(Table2[Treasury OIG Category], MATCH(grants[[#This Row],[Attachment A Expenditure Subcategory]], Table2[Attachment A Subcategory],0)),"")</f>
        <v/>
      </c>
    </row>
    <row r="17" spans="1:24" x14ac:dyDescent="0.25">
      <c r="A17" s="80"/>
      <c r="B17" s="21"/>
      <c r="C17" s="16"/>
      <c r="D17" s="16"/>
      <c r="E17" s="16"/>
      <c r="F17" s="16"/>
      <c r="G17" s="22"/>
      <c r="H17" s="31" t="s">
        <v>91</v>
      </c>
      <c r="I17" s="16"/>
      <c r="J17" s="16"/>
      <c r="K17" s="17"/>
      <c r="L17" s="49"/>
      <c r="M17" s="17"/>
      <c r="N17" s="17"/>
      <c r="O17" s="49"/>
      <c r="P17" s="49"/>
      <c r="Q17" s="154"/>
      <c r="R17" s="81">
        <f>grants[[#This Row],[Total Grant Amount]]</f>
        <v>0</v>
      </c>
      <c r="S17" s="154"/>
      <c r="T17" s="81">
        <f>grants[[#This Row],[Total Quarterly Obligation Amount]]</f>
        <v>0</v>
      </c>
      <c r="U17" s="154"/>
      <c r="V17" s="81">
        <f>grants[[#This Row],[Total Quarterly Expenditure Amount]]</f>
        <v>0</v>
      </c>
      <c r="W17" s="99" t="str">
        <f>IFERROR(INDEX(Table2[Attachment A Category], MATCH(grants[[#This Row],[Attachment A Expenditure Subcategory]], Table2[Attachment A Subcategory],0)),"")</f>
        <v/>
      </c>
      <c r="X17" s="100" t="str">
        <f>IFERROR(INDEX(Table2[Treasury OIG Category], MATCH(grants[[#This Row],[Attachment A Expenditure Subcategory]], Table2[Attachment A Subcategory],0)),"")</f>
        <v/>
      </c>
    </row>
    <row r="18" spans="1:24" x14ac:dyDescent="0.25">
      <c r="A18" s="80"/>
      <c r="B18" s="21"/>
      <c r="C18" s="16"/>
      <c r="D18" s="16"/>
      <c r="E18" s="16"/>
      <c r="F18" s="16"/>
      <c r="G18" s="22"/>
      <c r="H18" s="31" t="s">
        <v>92</v>
      </c>
      <c r="I18" s="16"/>
      <c r="J18" s="16"/>
      <c r="K18" s="17"/>
      <c r="L18" s="49"/>
      <c r="M18" s="17"/>
      <c r="N18" s="17"/>
      <c r="O18" s="49"/>
      <c r="P18" s="49"/>
      <c r="Q18" s="154"/>
      <c r="R18" s="81">
        <f>grants[[#This Row],[Total Grant Amount]]</f>
        <v>0</v>
      </c>
      <c r="S18" s="154"/>
      <c r="T18" s="81">
        <f>grants[[#This Row],[Total Quarterly Obligation Amount]]</f>
        <v>0</v>
      </c>
      <c r="U18" s="154"/>
      <c r="V18" s="81">
        <f>grants[[#This Row],[Total Quarterly Expenditure Amount]]</f>
        <v>0</v>
      </c>
      <c r="W18" s="99" t="str">
        <f>IFERROR(INDEX(Table2[Attachment A Category], MATCH(grants[[#This Row],[Attachment A Expenditure Subcategory]], Table2[Attachment A Subcategory],0)),"")</f>
        <v/>
      </c>
      <c r="X18" s="100" t="str">
        <f>IFERROR(INDEX(Table2[Treasury OIG Category], MATCH(grants[[#This Row],[Attachment A Expenditure Subcategory]], Table2[Attachment A Subcategory],0)),"")</f>
        <v/>
      </c>
    </row>
    <row r="19" spans="1:24" x14ac:dyDescent="0.25">
      <c r="A19" s="80"/>
      <c r="B19" s="21"/>
      <c r="C19" s="16"/>
      <c r="D19" s="16"/>
      <c r="E19" s="16"/>
      <c r="F19" s="16"/>
      <c r="G19" s="22"/>
      <c r="H19" s="30" t="s">
        <v>93</v>
      </c>
      <c r="I19" s="16"/>
      <c r="J19" s="16"/>
      <c r="K19" s="17"/>
      <c r="L19" s="49"/>
      <c r="M19" s="17"/>
      <c r="N19" s="17"/>
      <c r="O19" s="49"/>
      <c r="P19" s="49"/>
      <c r="Q19" s="154"/>
      <c r="R19" s="81">
        <f>grants[[#This Row],[Total Grant Amount]]</f>
        <v>0</v>
      </c>
      <c r="S19" s="154"/>
      <c r="T19" s="81">
        <f>grants[[#This Row],[Total Quarterly Obligation Amount]]</f>
        <v>0</v>
      </c>
      <c r="U19" s="154"/>
      <c r="V19" s="81">
        <f>grants[[#This Row],[Total Quarterly Expenditure Amount]]</f>
        <v>0</v>
      </c>
      <c r="W19" s="99" t="str">
        <f>IFERROR(INDEX(Table2[Attachment A Category], MATCH(grants[[#This Row],[Attachment A Expenditure Subcategory]], Table2[Attachment A Subcategory],0)),"")</f>
        <v/>
      </c>
      <c r="X19" s="100" t="str">
        <f>IFERROR(INDEX(Table2[Treasury OIG Category], MATCH(grants[[#This Row],[Attachment A Expenditure Subcategory]], Table2[Attachment A Subcategory],0)),"")</f>
        <v/>
      </c>
    </row>
    <row r="20" spans="1:24" x14ac:dyDescent="0.25">
      <c r="A20" s="80"/>
      <c r="B20" s="21"/>
      <c r="C20" s="16"/>
      <c r="D20" s="16"/>
      <c r="E20" s="16"/>
      <c r="F20" s="16"/>
      <c r="G20" s="22"/>
      <c r="H20" s="31" t="s">
        <v>94</v>
      </c>
      <c r="I20" s="16"/>
      <c r="J20" s="16"/>
      <c r="K20" s="17"/>
      <c r="L20" s="49"/>
      <c r="M20" s="17"/>
      <c r="N20" s="17"/>
      <c r="O20" s="49"/>
      <c r="P20" s="49"/>
      <c r="Q20" s="154"/>
      <c r="R20" s="81">
        <f>grants[[#This Row],[Total Grant Amount]]</f>
        <v>0</v>
      </c>
      <c r="S20" s="154"/>
      <c r="T20" s="81">
        <f>grants[[#This Row],[Total Quarterly Obligation Amount]]</f>
        <v>0</v>
      </c>
      <c r="U20" s="154"/>
      <c r="V20" s="81">
        <f>grants[[#This Row],[Total Quarterly Expenditure Amount]]</f>
        <v>0</v>
      </c>
      <c r="W20" s="99" t="str">
        <f>IFERROR(INDEX(Table2[Attachment A Category], MATCH(grants[[#This Row],[Attachment A Expenditure Subcategory]], Table2[Attachment A Subcategory],0)),"")</f>
        <v/>
      </c>
      <c r="X20" s="100" t="str">
        <f>IFERROR(INDEX(Table2[Treasury OIG Category], MATCH(grants[[#This Row],[Attachment A Expenditure Subcategory]], Table2[Attachment A Subcategory],0)),"")</f>
        <v/>
      </c>
    </row>
    <row r="21" spans="1:24" x14ac:dyDescent="0.25">
      <c r="A21" s="80"/>
      <c r="B21" s="21"/>
      <c r="C21" s="16"/>
      <c r="D21" s="16"/>
      <c r="E21" s="16"/>
      <c r="F21" s="16"/>
      <c r="G21" s="22"/>
      <c r="H21" s="31" t="s">
        <v>95</v>
      </c>
      <c r="I21" s="16"/>
      <c r="J21" s="16"/>
      <c r="K21" s="17"/>
      <c r="L21" s="49"/>
      <c r="M21" s="17"/>
      <c r="N21" s="17"/>
      <c r="O21" s="49"/>
      <c r="P21" s="49"/>
      <c r="Q21" s="154"/>
      <c r="R21" s="81">
        <f>grants[[#This Row],[Total Grant Amount]]</f>
        <v>0</v>
      </c>
      <c r="S21" s="154"/>
      <c r="T21" s="81">
        <f>grants[[#This Row],[Total Quarterly Obligation Amount]]</f>
        <v>0</v>
      </c>
      <c r="U21" s="154"/>
      <c r="V21" s="81">
        <f>grants[[#This Row],[Total Quarterly Expenditure Amount]]</f>
        <v>0</v>
      </c>
      <c r="W21" s="99" t="str">
        <f>IFERROR(INDEX(Table2[Attachment A Category], MATCH(grants[[#This Row],[Attachment A Expenditure Subcategory]], Table2[Attachment A Subcategory],0)),"")</f>
        <v/>
      </c>
      <c r="X21" s="100" t="str">
        <f>IFERROR(INDEX(Table2[Treasury OIG Category], MATCH(grants[[#This Row],[Attachment A Expenditure Subcategory]], Table2[Attachment A Subcategory],0)),"")</f>
        <v/>
      </c>
    </row>
    <row r="22" spans="1:24" x14ac:dyDescent="0.25">
      <c r="A22" s="80"/>
      <c r="B22" s="21"/>
      <c r="C22" s="16"/>
      <c r="D22" s="16"/>
      <c r="E22" s="16"/>
      <c r="F22" s="16"/>
      <c r="G22" s="22"/>
      <c r="H22" s="31" t="s">
        <v>96</v>
      </c>
      <c r="I22" s="16"/>
      <c r="J22" s="16"/>
      <c r="K22" s="17"/>
      <c r="L22" s="49"/>
      <c r="M22" s="17"/>
      <c r="N22" s="17"/>
      <c r="O22" s="49"/>
      <c r="P22" s="49"/>
      <c r="Q22" s="154"/>
      <c r="R22" s="81">
        <f>grants[[#This Row],[Total Grant Amount]]</f>
        <v>0</v>
      </c>
      <c r="S22" s="154"/>
      <c r="T22" s="81">
        <f>grants[[#This Row],[Total Quarterly Obligation Amount]]</f>
        <v>0</v>
      </c>
      <c r="U22" s="154"/>
      <c r="V22" s="81">
        <f>grants[[#This Row],[Total Quarterly Expenditure Amount]]</f>
        <v>0</v>
      </c>
      <c r="W22" s="99" t="str">
        <f>IFERROR(INDEX(Table2[Attachment A Category], MATCH(grants[[#This Row],[Attachment A Expenditure Subcategory]], Table2[Attachment A Subcategory],0)),"")</f>
        <v/>
      </c>
      <c r="X22" s="100" t="str">
        <f>IFERROR(INDEX(Table2[Treasury OIG Category], MATCH(grants[[#This Row],[Attachment A Expenditure Subcategory]], Table2[Attachment A Subcategory],0)),"")</f>
        <v/>
      </c>
    </row>
    <row r="23" spans="1:24" x14ac:dyDescent="0.25">
      <c r="A23" s="80"/>
      <c r="B23" s="21"/>
      <c r="C23" s="16"/>
      <c r="D23" s="16"/>
      <c r="E23" s="16"/>
      <c r="F23" s="16"/>
      <c r="G23" s="22"/>
      <c r="H23" s="31" t="s">
        <v>97</v>
      </c>
      <c r="I23" s="16"/>
      <c r="J23" s="16"/>
      <c r="K23" s="17"/>
      <c r="L23" s="49"/>
      <c r="M23" s="17"/>
      <c r="N23" s="17"/>
      <c r="O23" s="49"/>
      <c r="P23" s="49"/>
      <c r="Q23" s="154"/>
      <c r="R23" s="81">
        <f>grants[[#This Row],[Total Grant Amount]]</f>
        <v>0</v>
      </c>
      <c r="S23" s="154"/>
      <c r="T23" s="81">
        <f>grants[[#This Row],[Total Quarterly Obligation Amount]]</f>
        <v>0</v>
      </c>
      <c r="U23" s="154"/>
      <c r="V23" s="81">
        <f>grants[[#This Row],[Total Quarterly Expenditure Amount]]</f>
        <v>0</v>
      </c>
      <c r="W23" s="99" t="str">
        <f>IFERROR(INDEX(Table2[Attachment A Category], MATCH(grants[[#This Row],[Attachment A Expenditure Subcategory]], Table2[Attachment A Subcategory],0)),"")</f>
        <v/>
      </c>
      <c r="X23" s="100" t="str">
        <f>IFERROR(INDEX(Table2[Treasury OIG Category], MATCH(grants[[#This Row],[Attachment A Expenditure Subcategory]], Table2[Attachment A Subcategory],0)),"")</f>
        <v/>
      </c>
    </row>
    <row r="24" spans="1:24" x14ac:dyDescent="0.25">
      <c r="A24" s="80"/>
      <c r="B24" s="21"/>
      <c r="C24" s="16"/>
      <c r="D24" s="16"/>
      <c r="E24" s="16"/>
      <c r="F24" s="16"/>
      <c r="G24" s="22"/>
      <c r="H24" s="30" t="s">
        <v>98</v>
      </c>
      <c r="I24" s="16"/>
      <c r="J24" s="16"/>
      <c r="K24" s="17"/>
      <c r="L24" s="49"/>
      <c r="M24" s="17"/>
      <c r="N24" s="17"/>
      <c r="O24" s="49"/>
      <c r="P24" s="49"/>
      <c r="Q24" s="154"/>
      <c r="R24" s="81">
        <f>grants[[#This Row],[Total Grant Amount]]</f>
        <v>0</v>
      </c>
      <c r="S24" s="154"/>
      <c r="T24" s="81">
        <f>grants[[#This Row],[Total Quarterly Obligation Amount]]</f>
        <v>0</v>
      </c>
      <c r="U24" s="154"/>
      <c r="V24" s="81">
        <f>grants[[#This Row],[Total Quarterly Expenditure Amount]]</f>
        <v>0</v>
      </c>
      <c r="W24" s="99" t="str">
        <f>IFERROR(INDEX(Table2[Attachment A Category], MATCH(grants[[#This Row],[Attachment A Expenditure Subcategory]], Table2[Attachment A Subcategory],0)),"")</f>
        <v/>
      </c>
      <c r="X24" s="100" t="str">
        <f>IFERROR(INDEX(Table2[Treasury OIG Category], MATCH(grants[[#This Row],[Attachment A Expenditure Subcategory]], Table2[Attachment A Subcategory],0)),"")</f>
        <v/>
      </c>
    </row>
    <row r="25" spans="1:24" x14ac:dyDescent="0.25">
      <c r="A25" s="80"/>
      <c r="B25" s="21"/>
      <c r="C25" s="16"/>
      <c r="D25" s="16"/>
      <c r="E25" s="16"/>
      <c r="F25" s="16"/>
      <c r="G25" s="22"/>
      <c r="H25" s="31" t="s">
        <v>99</v>
      </c>
      <c r="I25" s="16"/>
      <c r="J25" s="16"/>
      <c r="K25" s="17"/>
      <c r="L25" s="49"/>
      <c r="M25" s="17"/>
      <c r="N25" s="17"/>
      <c r="O25" s="49"/>
      <c r="P25" s="49"/>
      <c r="Q25" s="154"/>
      <c r="R25" s="81">
        <f>grants[[#This Row],[Total Grant Amount]]</f>
        <v>0</v>
      </c>
      <c r="S25" s="154"/>
      <c r="T25" s="81">
        <f>grants[[#This Row],[Total Quarterly Obligation Amount]]</f>
        <v>0</v>
      </c>
      <c r="U25" s="154"/>
      <c r="V25" s="81">
        <f>grants[[#This Row],[Total Quarterly Expenditure Amount]]</f>
        <v>0</v>
      </c>
      <c r="W25" s="99" t="str">
        <f>IFERROR(INDEX(Table2[Attachment A Category], MATCH(grants[[#This Row],[Attachment A Expenditure Subcategory]], Table2[Attachment A Subcategory],0)),"")</f>
        <v/>
      </c>
      <c r="X25" s="100" t="str">
        <f>IFERROR(INDEX(Table2[Treasury OIG Category], MATCH(grants[[#This Row],[Attachment A Expenditure Subcategory]], Table2[Attachment A Subcategory],0)),"")</f>
        <v/>
      </c>
    </row>
    <row r="26" spans="1:24" x14ac:dyDescent="0.25">
      <c r="A26" s="80"/>
      <c r="B26" s="21"/>
      <c r="C26" s="16"/>
      <c r="D26" s="16"/>
      <c r="E26" s="16"/>
      <c r="F26" s="16"/>
      <c r="G26" s="22"/>
      <c r="H26" s="31" t="s">
        <v>100</v>
      </c>
      <c r="I26" s="16"/>
      <c r="J26" s="16"/>
      <c r="K26" s="17"/>
      <c r="L26" s="49"/>
      <c r="M26" s="17"/>
      <c r="N26" s="17"/>
      <c r="O26" s="49"/>
      <c r="P26" s="49"/>
      <c r="Q26" s="154"/>
      <c r="R26" s="81">
        <f>grants[[#This Row],[Total Grant Amount]]</f>
        <v>0</v>
      </c>
      <c r="S26" s="154"/>
      <c r="T26" s="81">
        <f>grants[[#This Row],[Total Quarterly Obligation Amount]]</f>
        <v>0</v>
      </c>
      <c r="U26" s="154"/>
      <c r="V26" s="81">
        <f>grants[[#This Row],[Total Quarterly Expenditure Amount]]</f>
        <v>0</v>
      </c>
      <c r="W26" s="99" t="str">
        <f>IFERROR(INDEX(Table2[Attachment A Category], MATCH(grants[[#This Row],[Attachment A Expenditure Subcategory]], Table2[Attachment A Subcategory],0)),"")</f>
        <v/>
      </c>
      <c r="X26" s="100" t="str">
        <f>IFERROR(INDEX(Table2[Treasury OIG Category], MATCH(grants[[#This Row],[Attachment A Expenditure Subcategory]], Table2[Attachment A Subcategory],0)),"")</f>
        <v/>
      </c>
    </row>
    <row r="27" spans="1:24" x14ac:dyDescent="0.25">
      <c r="A27" s="80"/>
      <c r="B27" s="21"/>
      <c r="C27" s="16"/>
      <c r="D27" s="16"/>
      <c r="E27" s="16"/>
      <c r="F27" s="16"/>
      <c r="G27" s="22"/>
      <c r="H27" s="30" t="s">
        <v>101</v>
      </c>
      <c r="I27" s="16"/>
      <c r="J27" s="16"/>
      <c r="K27" s="17"/>
      <c r="L27" s="49"/>
      <c r="M27" s="17"/>
      <c r="N27" s="17"/>
      <c r="O27" s="49"/>
      <c r="P27" s="49"/>
      <c r="Q27" s="154"/>
      <c r="R27" s="81">
        <f>grants[[#This Row],[Total Grant Amount]]</f>
        <v>0</v>
      </c>
      <c r="S27" s="154"/>
      <c r="T27" s="81">
        <f>grants[[#This Row],[Total Quarterly Obligation Amount]]</f>
        <v>0</v>
      </c>
      <c r="U27" s="154"/>
      <c r="V27" s="81">
        <f>grants[[#This Row],[Total Quarterly Expenditure Amount]]</f>
        <v>0</v>
      </c>
      <c r="W27" s="99" t="str">
        <f>IFERROR(INDEX(Table2[Attachment A Category], MATCH(grants[[#This Row],[Attachment A Expenditure Subcategory]], Table2[Attachment A Subcategory],0)),"")</f>
        <v/>
      </c>
      <c r="X27" s="100" t="str">
        <f>IFERROR(INDEX(Table2[Treasury OIG Category], MATCH(grants[[#This Row],[Attachment A Expenditure Subcategory]], Table2[Attachment A Subcategory],0)),"")</f>
        <v/>
      </c>
    </row>
    <row r="28" spans="1:24" x14ac:dyDescent="0.25">
      <c r="A28" s="80"/>
      <c r="B28" s="21"/>
      <c r="C28" s="16"/>
      <c r="D28" s="16"/>
      <c r="E28" s="16"/>
      <c r="F28" s="16"/>
      <c r="G28" s="22"/>
      <c r="H28" s="31" t="s">
        <v>102</v>
      </c>
      <c r="I28" s="16"/>
      <c r="J28" s="16"/>
      <c r="K28" s="17"/>
      <c r="L28" s="49"/>
      <c r="M28" s="17"/>
      <c r="N28" s="17"/>
      <c r="O28" s="49"/>
      <c r="P28" s="49"/>
      <c r="Q28" s="154"/>
      <c r="R28" s="81">
        <f>grants[[#This Row],[Total Grant Amount]]</f>
        <v>0</v>
      </c>
      <c r="S28" s="154"/>
      <c r="T28" s="81">
        <f>grants[[#This Row],[Total Quarterly Obligation Amount]]</f>
        <v>0</v>
      </c>
      <c r="U28" s="154"/>
      <c r="V28" s="81">
        <f>grants[[#This Row],[Total Quarterly Expenditure Amount]]</f>
        <v>0</v>
      </c>
      <c r="W28" s="99" t="str">
        <f>IFERROR(INDEX(Table2[Attachment A Category], MATCH(grants[[#This Row],[Attachment A Expenditure Subcategory]], Table2[Attachment A Subcategory],0)),"")</f>
        <v/>
      </c>
      <c r="X28" s="100" t="str">
        <f>IFERROR(INDEX(Table2[Treasury OIG Category], MATCH(grants[[#This Row],[Attachment A Expenditure Subcategory]], Table2[Attachment A Subcategory],0)),"")</f>
        <v/>
      </c>
    </row>
    <row r="29" spans="1:24" x14ac:dyDescent="0.25">
      <c r="A29" s="98"/>
      <c r="B29" s="21"/>
      <c r="C29" s="16"/>
      <c r="D29" s="16"/>
      <c r="E29" s="16"/>
      <c r="F29" s="16"/>
      <c r="G29" s="22"/>
      <c r="H29" s="31" t="s">
        <v>103</v>
      </c>
      <c r="I29" s="16"/>
      <c r="J29" s="16"/>
      <c r="K29" s="17"/>
      <c r="L29" s="49"/>
      <c r="M29" s="17"/>
      <c r="N29" s="17"/>
      <c r="O29" s="49"/>
      <c r="P29" s="49"/>
      <c r="Q29" s="154"/>
      <c r="R29" s="81">
        <f>grants[[#This Row],[Total Grant Amount]]</f>
        <v>0</v>
      </c>
      <c r="S29" s="154"/>
      <c r="T29" s="81">
        <f>grants[[#This Row],[Total Quarterly Obligation Amount]]</f>
        <v>0</v>
      </c>
      <c r="U29" s="154"/>
      <c r="V29" s="81">
        <f>grants[[#This Row],[Total Quarterly Expenditure Amount]]</f>
        <v>0</v>
      </c>
      <c r="W29" s="99" t="str">
        <f>IFERROR(INDEX(Table2[Attachment A Category], MATCH(grants[[#This Row],[Attachment A Expenditure Subcategory]], Table2[Attachment A Subcategory],0)),"")</f>
        <v/>
      </c>
      <c r="X29" s="100" t="str">
        <f>IFERROR(INDEX(Table2[Treasury OIG Category], MATCH(grants[[#This Row],[Attachment A Expenditure Subcategory]], Table2[Attachment A Subcategory],0)),"")</f>
        <v/>
      </c>
    </row>
    <row r="30" spans="1:24" x14ac:dyDescent="0.25">
      <c r="A30" s="80"/>
      <c r="B30" s="21"/>
      <c r="C30" s="16"/>
      <c r="D30" s="16"/>
      <c r="E30" s="16"/>
      <c r="F30" s="16"/>
      <c r="G30" s="22"/>
      <c r="H30" s="31" t="s">
        <v>104</v>
      </c>
      <c r="I30" s="16"/>
      <c r="J30" s="16"/>
      <c r="K30" s="17"/>
      <c r="L30" s="49"/>
      <c r="M30" s="17"/>
      <c r="N30" s="17"/>
      <c r="O30" s="49"/>
      <c r="P30" s="49"/>
      <c r="Q30" s="154"/>
      <c r="R30" s="81">
        <f>grants[[#This Row],[Total Grant Amount]]</f>
        <v>0</v>
      </c>
      <c r="S30" s="154"/>
      <c r="T30" s="81">
        <f>grants[[#This Row],[Total Quarterly Obligation Amount]]</f>
        <v>0</v>
      </c>
      <c r="U30" s="154"/>
      <c r="V30" s="81">
        <f>grants[[#This Row],[Total Quarterly Expenditure Amount]]</f>
        <v>0</v>
      </c>
      <c r="W30" s="99" t="str">
        <f>IFERROR(INDEX(Table2[Attachment A Category], MATCH(grants[[#This Row],[Attachment A Expenditure Subcategory]], Table2[Attachment A Subcategory],0)),"")</f>
        <v/>
      </c>
      <c r="X30" s="100" t="str">
        <f>IFERROR(INDEX(Table2[Treasury OIG Category], MATCH(grants[[#This Row],[Attachment A Expenditure Subcategory]], Table2[Attachment A Subcategory],0)),"")</f>
        <v/>
      </c>
    </row>
    <row r="31" spans="1:24" x14ac:dyDescent="0.25">
      <c r="A31" s="80"/>
      <c r="B31" s="21"/>
      <c r="C31" s="16"/>
      <c r="D31" s="16"/>
      <c r="E31" s="16"/>
      <c r="F31" s="16"/>
      <c r="G31" s="22"/>
      <c r="H31" s="31" t="s">
        <v>105</v>
      </c>
      <c r="I31" s="16"/>
      <c r="J31" s="16"/>
      <c r="K31" s="17"/>
      <c r="L31" s="49"/>
      <c r="M31" s="17"/>
      <c r="N31" s="17"/>
      <c r="O31" s="49"/>
      <c r="P31" s="49"/>
      <c r="Q31" s="154"/>
      <c r="R31" s="81">
        <f>grants[[#This Row],[Total Grant Amount]]</f>
        <v>0</v>
      </c>
      <c r="S31" s="154"/>
      <c r="T31" s="81">
        <f>grants[[#This Row],[Total Quarterly Obligation Amount]]</f>
        <v>0</v>
      </c>
      <c r="U31" s="154"/>
      <c r="V31" s="81">
        <f>grants[[#This Row],[Total Quarterly Expenditure Amount]]</f>
        <v>0</v>
      </c>
      <c r="W31" s="99" t="str">
        <f>IFERROR(INDEX(Table2[Attachment A Category], MATCH(grants[[#This Row],[Attachment A Expenditure Subcategory]], Table2[Attachment A Subcategory],0)),"")</f>
        <v/>
      </c>
      <c r="X31" s="100" t="str">
        <f>IFERROR(INDEX(Table2[Treasury OIG Category], MATCH(grants[[#This Row],[Attachment A Expenditure Subcategory]], Table2[Attachment A Subcategory],0)),"")</f>
        <v/>
      </c>
    </row>
    <row r="32" spans="1:24" x14ac:dyDescent="0.25">
      <c r="A32" s="80"/>
      <c r="B32" s="21"/>
      <c r="C32" s="16"/>
      <c r="D32" s="16"/>
      <c r="E32" s="16"/>
      <c r="F32" s="16"/>
      <c r="G32" s="22"/>
      <c r="H32" s="30" t="s">
        <v>106</v>
      </c>
      <c r="I32" s="16"/>
      <c r="J32" s="16"/>
      <c r="K32" s="17"/>
      <c r="L32" s="49"/>
      <c r="M32" s="17"/>
      <c r="N32" s="17"/>
      <c r="O32" s="49"/>
      <c r="P32" s="49"/>
      <c r="Q32" s="154"/>
      <c r="R32" s="81">
        <f>grants[[#This Row],[Total Grant Amount]]</f>
        <v>0</v>
      </c>
      <c r="S32" s="154"/>
      <c r="T32" s="81">
        <f>grants[[#This Row],[Total Quarterly Obligation Amount]]</f>
        <v>0</v>
      </c>
      <c r="U32" s="154"/>
      <c r="V32" s="81">
        <f>grants[[#This Row],[Total Quarterly Expenditure Amount]]</f>
        <v>0</v>
      </c>
      <c r="W32" s="99" t="str">
        <f>IFERROR(INDEX(Table2[Attachment A Category], MATCH(grants[[#This Row],[Attachment A Expenditure Subcategory]], Table2[Attachment A Subcategory],0)),"")</f>
        <v/>
      </c>
      <c r="X32" s="100" t="str">
        <f>IFERROR(INDEX(Table2[Treasury OIG Category], MATCH(grants[[#This Row],[Attachment A Expenditure Subcategory]], Table2[Attachment A Subcategory],0)),"")</f>
        <v/>
      </c>
    </row>
    <row r="33" spans="1:24" x14ac:dyDescent="0.25">
      <c r="A33" s="80"/>
      <c r="B33" s="21"/>
      <c r="C33" s="16"/>
      <c r="D33" s="16"/>
      <c r="E33" s="16"/>
      <c r="F33" s="16"/>
      <c r="G33" s="22"/>
      <c r="H33" s="31" t="s">
        <v>107</v>
      </c>
      <c r="I33" s="16"/>
      <c r="J33" s="16"/>
      <c r="K33" s="17"/>
      <c r="L33" s="49"/>
      <c r="M33" s="17"/>
      <c r="N33" s="17"/>
      <c r="O33" s="49"/>
      <c r="P33" s="49"/>
      <c r="Q33" s="154"/>
      <c r="R33" s="81">
        <f>grants[[#This Row],[Total Grant Amount]]</f>
        <v>0</v>
      </c>
      <c r="S33" s="154"/>
      <c r="T33" s="81">
        <f>grants[[#This Row],[Total Quarterly Obligation Amount]]</f>
        <v>0</v>
      </c>
      <c r="U33" s="154"/>
      <c r="V33" s="81">
        <f>grants[[#This Row],[Total Quarterly Expenditure Amount]]</f>
        <v>0</v>
      </c>
      <c r="W33" s="99" t="str">
        <f>IFERROR(INDEX(Table2[Attachment A Category], MATCH(grants[[#This Row],[Attachment A Expenditure Subcategory]], Table2[Attachment A Subcategory],0)),"")</f>
        <v/>
      </c>
      <c r="X33" s="100" t="str">
        <f>IFERROR(INDEX(Table2[Treasury OIG Category], MATCH(grants[[#This Row],[Attachment A Expenditure Subcategory]], Table2[Attachment A Subcategory],0)),"")</f>
        <v/>
      </c>
    </row>
    <row r="34" spans="1:24" x14ac:dyDescent="0.25">
      <c r="A34" s="80"/>
      <c r="B34" s="21"/>
      <c r="C34" s="16"/>
      <c r="D34" s="16"/>
      <c r="E34" s="16"/>
      <c r="F34" s="16"/>
      <c r="G34" s="22"/>
      <c r="H34" s="31" t="s">
        <v>108</v>
      </c>
      <c r="I34" s="16"/>
      <c r="J34" s="16"/>
      <c r="K34" s="17"/>
      <c r="L34" s="49"/>
      <c r="M34" s="17"/>
      <c r="N34" s="17"/>
      <c r="O34" s="49"/>
      <c r="P34" s="49"/>
      <c r="Q34" s="154"/>
      <c r="R34" s="81">
        <f>grants[[#This Row],[Total Grant Amount]]</f>
        <v>0</v>
      </c>
      <c r="S34" s="154"/>
      <c r="T34" s="81">
        <f>grants[[#This Row],[Total Quarterly Obligation Amount]]</f>
        <v>0</v>
      </c>
      <c r="U34" s="154"/>
      <c r="V34" s="81">
        <f>grants[[#This Row],[Total Quarterly Expenditure Amount]]</f>
        <v>0</v>
      </c>
      <c r="W34" s="99" t="str">
        <f>IFERROR(INDEX(Table2[Attachment A Category], MATCH(grants[[#This Row],[Attachment A Expenditure Subcategory]], Table2[Attachment A Subcategory],0)),"")</f>
        <v/>
      </c>
      <c r="X34" s="100" t="str">
        <f>IFERROR(INDEX(Table2[Treasury OIG Category], MATCH(grants[[#This Row],[Attachment A Expenditure Subcategory]], Table2[Attachment A Subcategory],0)),"")</f>
        <v/>
      </c>
    </row>
    <row r="35" spans="1:24" x14ac:dyDescent="0.25">
      <c r="A35" s="80"/>
      <c r="B35" s="21"/>
      <c r="C35" s="16"/>
      <c r="D35" s="16"/>
      <c r="E35" s="16"/>
      <c r="F35" s="16"/>
      <c r="G35" s="22"/>
      <c r="H35" s="31" t="s">
        <v>109</v>
      </c>
      <c r="I35" s="16"/>
      <c r="J35" s="16"/>
      <c r="K35" s="17"/>
      <c r="L35" s="49"/>
      <c r="M35" s="17"/>
      <c r="N35" s="17"/>
      <c r="O35" s="49"/>
      <c r="P35" s="49"/>
      <c r="Q35" s="154"/>
      <c r="R35" s="81">
        <f>grants[[#This Row],[Total Grant Amount]]</f>
        <v>0</v>
      </c>
      <c r="S35" s="154"/>
      <c r="T35" s="81">
        <f>grants[[#This Row],[Total Quarterly Obligation Amount]]</f>
        <v>0</v>
      </c>
      <c r="U35" s="154"/>
      <c r="V35" s="81">
        <f>grants[[#This Row],[Total Quarterly Expenditure Amount]]</f>
        <v>0</v>
      </c>
      <c r="W35" s="99" t="str">
        <f>IFERROR(INDEX(Table2[Attachment A Category], MATCH(grants[[#This Row],[Attachment A Expenditure Subcategory]], Table2[Attachment A Subcategory],0)),"")</f>
        <v/>
      </c>
      <c r="X35" s="100" t="str">
        <f>IFERROR(INDEX(Table2[Treasury OIG Category], MATCH(grants[[#This Row],[Attachment A Expenditure Subcategory]], Table2[Attachment A Subcategory],0)),"")</f>
        <v/>
      </c>
    </row>
    <row r="36" spans="1:24" x14ac:dyDescent="0.25">
      <c r="B36" s="21"/>
      <c r="C36" s="16"/>
      <c r="D36" s="16"/>
      <c r="E36" s="16"/>
      <c r="F36" s="16"/>
      <c r="G36" s="120"/>
      <c r="H36" s="31" t="s">
        <v>110</v>
      </c>
      <c r="I36" s="120"/>
      <c r="J36" s="16"/>
      <c r="K36" s="17"/>
      <c r="L36" s="49"/>
      <c r="M36" s="17"/>
      <c r="N36" s="17"/>
      <c r="O36" s="49"/>
      <c r="P36" s="49"/>
      <c r="Q36" s="154"/>
      <c r="R36" s="81">
        <f>grants[[#This Row],[Total Grant Amount]]</f>
        <v>0</v>
      </c>
      <c r="S36" s="154"/>
      <c r="T36" s="81">
        <f>grants[[#This Row],[Total Quarterly Obligation Amount]]</f>
        <v>0</v>
      </c>
      <c r="U36" s="154"/>
      <c r="V36" s="81">
        <f>grants[[#This Row],[Total Quarterly Expenditure Amount]]</f>
        <v>0</v>
      </c>
      <c r="W36" s="99" t="str">
        <f>IFERROR(INDEX(Table2[Attachment A Category], MATCH(grants[[#This Row],[Attachment A Expenditure Subcategory]], Table2[Attachment A Subcategory],0)),"")</f>
        <v/>
      </c>
      <c r="X36" s="100" t="str">
        <f>IFERROR(INDEX(Table2[Treasury OIG Category], MATCH(grants[[#This Row],[Attachment A Expenditure Subcategory]], Table2[Attachment A Subcategory],0)),"")</f>
        <v/>
      </c>
    </row>
    <row r="37" spans="1:24" x14ac:dyDescent="0.25">
      <c r="B37" s="108"/>
      <c r="C37" s="109"/>
      <c r="D37" s="109"/>
      <c r="E37" s="109"/>
      <c r="F37" s="109"/>
      <c r="G37" s="121"/>
      <c r="H37" s="31" t="s">
        <v>111</v>
      </c>
      <c r="I37" s="121"/>
      <c r="J37" s="16"/>
      <c r="K37" s="110"/>
      <c r="L37" s="111"/>
      <c r="M37" s="110"/>
      <c r="N37" s="110"/>
      <c r="O37" s="49"/>
      <c r="P37" s="49"/>
      <c r="Q37" s="154"/>
      <c r="R37" s="81">
        <f>grants[[#This Row],[Total Grant Amount]]</f>
        <v>0</v>
      </c>
      <c r="S37" s="154"/>
      <c r="T37" s="81">
        <f>grants[[#This Row],[Total Quarterly Obligation Amount]]</f>
        <v>0</v>
      </c>
      <c r="U37" s="154"/>
      <c r="V37" s="81">
        <f>grants[[#This Row],[Total Quarterly Expenditure Amount]]</f>
        <v>0</v>
      </c>
      <c r="W37" s="99" t="str">
        <f>IFERROR(INDEX(Table2[Attachment A Category], MATCH(grants[[#This Row],[Attachment A Expenditure Subcategory]], Table2[Attachment A Subcategory],0)),"")</f>
        <v/>
      </c>
      <c r="X37" s="100" t="str">
        <f>IFERROR(INDEX(Table2[Treasury OIG Category], MATCH(grants[[#This Row],[Attachment A Expenditure Subcategory]], Table2[Attachment A Subcategory],0)),"")</f>
        <v/>
      </c>
    </row>
    <row r="38" spans="1:24" x14ac:dyDescent="0.25">
      <c r="B38" s="108"/>
      <c r="C38" s="109"/>
      <c r="D38" s="109"/>
      <c r="E38" s="109"/>
      <c r="F38" s="109"/>
      <c r="G38" s="121"/>
      <c r="H38" s="31" t="s">
        <v>112</v>
      </c>
      <c r="I38" s="121"/>
      <c r="J38" s="16"/>
      <c r="K38" s="110"/>
      <c r="L38" s="111"/>
      <c r="M38" s="110"/>
      <c r="N38" s="110"/>
      <c r="O38" s="49"/>
      <c r="P38" s="49"/>
      <c r="Q38" s="154"/>
      <c r="R38" s="81">
        <f>grants[[#This Row],[Total Grant Amount]]</f>
        <v>0</v>
      </c>
      <c r="S38" s="154"/>
      <c r="T38" s="81">
        <f>grants[[#This Row],[Total Quarterly Obligation Amount]]</f>
        <v>0</v>
      </c>
      <c r="U38" s="154"/>
      <c r="V38" s="81">
        <f>grants[[#This Row],[Total Quarterly Expenditure Amount]]</f>
        <v>0</v>
      </c>
      <c r="W38" s="99" t="str">
        <f>IFERROR(INDEX(Table2[Attachment A Category], MATCH(grants[[#This Row],[Attachment A Expenditure Subcategory]], Table2[Attachment A Subcategory],0)),"")</f>
        <v/>
      </c>
      <c r="X38" s="100" t="str">
        <f>IFERROR(INDEX(Table2[Treasury OIG Category], MATCH(grants[[#This Row],[Attachment A Expenditure Subcategory]], Table2[Attachment A Subcategory],0)),"")</f>
        <v/>
      </c>
    </row>
    <row r="39" spans="1:24" x14ac:dyDescent="0.25">
      <c r="B39" s="108"/>
      <c r="C39" s="109"/>
      <c r="D39" s="109"/>
      <c r="E39" s="109"/>
      <c r="F39" s="109"/>
      <c r="G39" s="121"/>
      <c r="H39" s="31" t="s">
        <v>113</v>
      </c>
      <c r="I39" s="121"/>
      <c r="J39" s="16"/>
      <c r="K39" s="110"/>
      <c r="L39" s="111"/>
      <c r="M39" s="110"/>
      <c r="N39" s="110"/>
      <c r="O39" s="49"/>
      <c r="P39" s="49"/>
      <c r="Q39" s="154"/>
      <c r="R39" s="81">
        <f>grants[[#This Row],[Total Grant Amount]]</f>
        <v>0</v>
      </c>
      <c r="S39" s="154"/>
      <c r="T39" s="81">
        <f>grants[[#This Row],[Total Quarterly Obligation Amount]]</f>
        <v>0</v>
      </c>
      <c r="U39" s="154"/>
      <c r="V39" s="81">
        <f>grants[[#This Row],[Total Quarterly Expenditure Amount]]</f>
        <v>0</v>
      </c>
      <c r="W39" s="99" t="str">
        <f>IFERROR(INDEX(Table2[Attachment A Category], MATCH(grants[[#This Row],[Attachment A Expenditure Subcategory]], Table2[Attachment A Subcategory],0)),"")</f>
        <v/>
      </c>
      <c r="X39" s="100" t="str">
        <f>IFERROR(INDEX(Table2[Treasury OIG Category], MATCH(grants[[#This Row],[Attachment A Expenditure Subcategory]], Table2[Attachment A Subcategory],0)),"")</f>
        <v/>
      </c>
    </row>
    <row r="40" spans="1:24" x14ac:dyDescent="0.25">
      <c r="B40" s="108"/>
      <c r="C40" s="109"/>
      <c r="D40" s="109"/>
      <c r="E40" s="109"/>
      <c r="F40" s="109"/>
      <c r="G40" s="121"/>
      <c r="H40" s="31" t="s">
        <v>114</v>
      </c>
      <c r="I40" s="121"/>
      <c r="J40" s="16"/>
      <c r="K40" s="110"/>
      <c r="L40" s="111"/>
      <c r="M40" s="110"/>
      <c r="N40" s="110"/>
      <c r="O40" s="49"/>
      <c r="P40" s="49"/>
      <c r="Q40" s="154"/>
      <c r="R40" s="81">
        <f>grants[[#This Row],[Total Grant Amount]]</f>
        <v>0</v>
      </c>
      <c r="S40" s="154"/>
      <c r="T40" s="81">
        <f>grants[[#This Row],[Total Quarterly Obligation Amount]]</f>
        <v>0</v>
      </c>
      <c r="U40" s="154"/>
      <c r="V40" s="81">
        <f>grants[[#This Row],[Total Quarterly Expenditure Amount]]</f>
        <v>0</v>
      </c>
      <c r="W40" s="99" t="str">
        <f>IFERROR(INDEX(Table2[Attachment A Category], MATCH(grants[[#This Row],[Attachment A Expenditure Subcategory]], Table2[Attachment A Subcategory],0)),"")</f>
        <v/>
      </c>
      <c r="X40" s="100" t="str">
        <f>IFERROR(INDEX(Table2[Treasury OIG Category], MATCH(grants[[#This Row],[Attachment A Expenditure Subcategory]], Table2[Attachment A Subcategory],0)),"")</f>
        <v/>
      </c>
    </row>
    <row r="41" spans="1:24" x14ac:dyDescent="0.25">
      <c r="B41" s="108"/>
      <c r="C41" s="109"/>
      <c r="D41" s="109"/>
      <c r="E41" s="109"/>
      <c r="F41" s="109"/>
      <c r="G41" s="121"/>
      <c r="H41" s="31" t="s">
        <v>115</v>
      </c>
      <c r="I41" s="121"/>
      <c r="J41" s="16"/>
      <c r="K41" s="110"/>
      <c r="L41" s="111"/>
      <c r="M41" s="110"/>
      <c r="N41" s="110"/>
      <c r="O41" s="49"/>
      <c r="P41" s="49"/>
      <c r="Q41" s="154"/>
      <c r="R41" s="81">
        <f>grants[[#This Row],[Total Grant Amount]]</f>
        <v>0</v>
      </c>
      <c r="S41" s="154"/>
      <c r="T41" s="81">
        <f>grants[[#This Row],[Total Quarterly Obligation Amount]]</f>
        <v>0</v>
      </c>
      <c r="U41" s="154"/>
      <c r="V41" s="81">
        <f>grants[[#This Row],[Total Quarterly Expenditure Amount]]</f>
        <v>0</v>
      </c>
      <c r="W41" s="99" t="str">
        <f>IFERROR(INDEX(Table2[Attachment A Category], MATCH(grants[[#This Row],[Attachment A Expenditure Subcategory]], Table2[Attachment A Subcategory],0)),"")</f>
        <v/>
      </c>
      <c r="X41" s="100" t="str">
        <f>IFERROR(INDEX(Table2[Treasury OIG Category], MATCH(grants[[#This Row],[Attachment A Expenditure Subcategory]], Table2[Attachment A Subcategory],0)),"")</f>
        <v/>
      </c>
    </row>
    <row r="42" spans="1:24" x14ac:dyDescent="0.25">
      <c r="B42" s="108"/>
      <c r="C42" s="109"/>
      <c r="D42" s="109"/>
      <c r="E42" s="109"/>
      <c r="F42" s="109"/>
      <c r="G42" s="121"/>
      <c r="H42" s="31" t="s">
        <v>116</v>
      </c>
      <c r="I42" s="121"/>
      <c r="J42" s="16"/>
      <c r="K42" s="110"/>
      <c r="L42" s="111"/>
      <c r="M42" s="110"/>
      <c r="N42" s="110"/>
      <c r="O42" s="49"/>
      <c r="P42" s="49"/>
      <c r="Q42" s="154"/>
      <c r="R42" s="81">
        <f>grants[[#This Row],[Total Grant Amount]]</f>
        <v>0</v>
      </c>
      <c r="S42" s="154"/>
      <c r="T42" s="81">
        <f>grants[[#This Row],[Total Quarterly Obligation Amount]]</f>
        <v>0</v>
      </c>
      <c r="U42" s="154"/>
      <c r="V42" s="81">
        <f>grants[[#This Row],[Total Quarterly Expenditure Amount]]</f>
        <v>0</v>
      </c>
      <c r="W42" s="99" t="str">
        <f>IFERROR(INDEX(Table2[Attachment A Category], MATCH(grants[[#This Row],[Attachment A Expenditure Subcategory]], Table2[Attachment A Subcategory],0)),"")</f>
        <v/>
      </c>
      <c r="X42" s="100" t="str">
        <f>IFERROR(INDEX(Table2[Treasury OIG Category], MATCH(grants[[#This Row],[Attachment A Expenditure Subcategory]], Table2[Attachment A Subcategory],0)),"")</f>
        <v/>
      </c>
    </row>
    <row r="43" spans="1:24" x14ac:dyDescent="0.25">
      <c r="B43" s="108"/>
      <c r="C43" s="109"/>
      <c r="D43" s="109"/>
      <c r="E43" s="109"/>
      <c r="F43" s="109"/>
      <c r="G43" s="121"/>
      <c r="H43" s="31" t="s">
        <v>117</v>
      </c>
      <c r="I43" s="121"/>
      <c r="J43" s="16"/>
      <c r="K43" s="110"/>
      <c r="L43" s="111"/>
      <c r="M43" s="110"/>
      <c r="N43" s="110"/>
      <c r="O43" s="49"/>
      <c r="P43" s="49"/>
      <c r="Q43" s="154"/>
      <c r="R43" s="81">
        <f>grants[[#This Row],[Total Grant Amount]]</f>
        <v>0</v>
      </c>
      <c r="S43" s="154"/>
      <c r="T43" s="81">
        <f>grants[[#This Row],[Total Quarterly Obligation Amount]]</f>
        <v>0</v>
      </c>
      <c r="U43" s="154"/>
      <c r="V43" s="81">
        <f>grants[[#This Row],[Total Quarterly Expenditure Amount]]</f>
        <v>0</v>
      </c>
      <c r="W43" s="99" t="str">
        <f>IFERROR(INDEX(Table2[Attachment A Category], MATCH(grants[[#This Row],[Attachment A Expenditure Subcategory]], Table2[Attachment A Subcategory],0)),"")</f>
        <v/>
      </c>
      <c r="X43" s="100" t="str">
        <f>IFERROR(INDEX(Table2[Treasury OIG Category], MATCH(grants[[#This Row],[Attachment A Expenditure Subcategory]], Table2[Attachment A Subcategory],0)),"")</f>
        <v/>
      </c>
    </row>
    <row r="44" spans="1:24" x14ac:dyDescent="0.25">
      <c r="B44" s="108"/>
      <c r="C44" s="109"/>
      <c r="D44" s="109"/>
      <c r="E44" s="109"/>
      <c r="F44" s="109"/>
      <c r="G44" s="121"/>
      <c r="H44" s="31" t="s">
        <v>118</v>
      </c>
      <c r="I44" s="121"/>
      <c r="J44" s="16"/>
      <c r="K44" s="110"/>
      <c r="L44" s="111"/>
      <c r="M44" s="110"/>
      <c r="N44" s="110"/>
      <c r="O44" s="49"/>
      <c r="P44" s="49"/>
      <c r="Q44" s="154"/>
      <c r="R44" s="81">
        <f>grants[[#This Row],[Total Grant Amount]]</f>
        <v>0</v>
      </c>
      <c r="S44" s="154"/>
      <c r="T44" s="81">
        <f>grants[[#This Row],[Total Quarterly Obligation Amount]]</f>
        <v>0</v>
      </c>
      <c r="U44" s="154"/>
      <c r="V44" s="81">
        <f>grants[[#This Row],[Total Quarterly Expenditure Amount]]</f>
        <v>0</v>
      </c>
      <c r="W44" s="99" t="str">
        <f>IFERROR(INDEX(Table2[Attachment A Category], MATCH(grants[[#This Row],[Attachment A Expenditure Subcategory]], Table2[Attachment A Subcategory],0)),"")</f>
        <v/>
      </c>
      <c r="X44" s="100" t="str">
        <f>IFERROR(INDEX(Table2[Treasury OIG Category], MATCH(grants[[#This Row],[Attachment A Expenditure Subcategory]], Table2[Attachment A Subcategory],0)),"")</f>
        <v/>
      </c>
    </row>
    <row r="45" spans="1:24" x14ac:dyDescent="0.25">
      <c r="B45" s="108"/>
      <c r="C45" s="109"/>
      <c r="D45" s="109"/>
      <c r="E45" s="109"/>
      <c r="F45" s="109"/>
      <c r="G45" s="121"/>
      <c r="H45" s="31" t="s">
        <v>119</v>
      </c>
      <c r="I45" s="121"/>
      <c r="J45" s="16"/>
      <c r="K45" s="110"/>
      <c r="L45" s="111"/>
      <c r="M45" s="110"/>
      <c r="N45" s="110"/>
      <c r="O45" s="49"/>
      <c r="P45" s="49"/>
      <c r="Q45" s="154"/>
      <c r="R45" s="81">
        <f>grants[[#This Row],[Total Grant Amount]]</f>
        <v>0</v>
      </c>
      <c r="S45" s="154"/>
      <c r="T45" s="81">
        <f>grants[[#This Row],[Total Quarterly Obligation Amount]]</f>
        <v>0</v>
      </c>
      <c r="U45" s="154"/>
      <c r="V45" s="81">
        <f>grants[[#This Row],[Total Quarterly Expenditure Amount]]</f>
        <v>0</v>
      </c>
      <c r="W45" s="99" t="str">
        <f>IFERROR(INDEX(Table2[Attachment A Category], MATCH(grants[[#This Row],[Attachment A Expenditure Subcategory]], Table2[Attachment A Subcategory],0)),"")</f>
        <v/>
      </c>
      <c r="X45" s="100" t="str">
        <f>IFERROR(INDEX(Table2[Treasury OIG Category], MATCH(grants[[#This Row],[Attachment A Expenditure Subcategory]], Table2[Attachment A Subcategory],0)),"")</f>
        <v/>
      </c>
    </row>
    <row r="46" spans="1:24" x14ac:dyDescent="0.25">
      <c r="B46" s="108"/>
      <c r="C46" s="109"/>
      <c r="D46" s="109"/>
      <c r="E46" s="109"/>
      <c r="F46" s="109"/>
      <c r="G46" s="121"/>
      <c r="H46" s="31" t="s">
        <v>120</v>
      </c>
      <c r="I46" s="121"/>
      <c r="J46" s="16"/>
      <c r="K46" s="110"/>
      <c r="L46" s="111"/>
      <c r="M46" s="110"/>
      <c r="N46" s="110"/>
      <c r="O46" s="49"/>
      <c r="P46" s="49"/>
      <c r="Q46" s="154"/>
      <c r="R46" s="81">
        <f>grants[[#This Row],[Total Grant Amount]]</f>
        <v>0</v>
      </c>
      <c r="S46" s="154"/>
      <c r="T46" s="81">
        <f>grants[[#This Row],[Total Quarterly Obligation Amount]]</f>
        <v>0</v>
      </c>
      <c r="U46" s="154"/>
      <c r="V46" s="81">
        <f>grants[[#This Row],[Total Quarterly Expenditure Amount]]</f>
        <v>0</v>
      </c>
      <c r="W46" s="99" t="str">
        <f>IFERROR(INDEX(Table2[Attachment A Category], MATCH(grants[[#This Row],[Attachment A Expenditure Subcategory]], Table2[Attachment A Subcategory],0)),"")</f>
        <v/>
      </c>
      <c r="X46" s="100" t="str">
        <f>IFERROR(INDEX(Table2[Treasury OIG Category], MATCH(grants[[#This Row],[Attachment A Expenditure Subcategory]], Table2[Attachment A Subcategory],0)),"")</f>
        <v/>
      </c>
    </row>
    <row r="47" spans="1:24" x14ac:dyDescent="0.25">
      <c r="B47" s="108"/>
      <c r="C47" s="109"/>
      <c r="D47" s="109"/>
      <c r="E47" s="109"/>
      <c r="F47" s="109"/>
      <c r="G47" s="121"/>
      <c r="H47" s="31" t="s">
        <v>121</v>
      </c>
      <c r="I47" s="121"/>
      <c r="J47" s="16"/>
      <c r="K47" s="110"/>
      <c r="L47" s="111"/>
      <c r="M47" s="110"/>
      <c r="N47" s="110"/>
      <c r="O47" s="49"/>
      <c r="P47" s="49"/>
      <c r="Q47" s="154"/>
      <c r="R47" s="81">
        <f>grants[[#This Row],[Total Grant Amount]]</f>
        <v>0</v>
      </c>
      <c r="S47" s="154"/>
      <c r="T47" s="81">
        <f>grants[[#This Row],[Total Quarterly Obligation Amount]]</f>
        <v>0</v>
      </c>
      <c r="U47" s="154"/>
      <c r="V47" s="81">
        <f>grants[[#This Row],[Total Quarterly Expenditure Amount]]</f>
        <v>0</v>
      </c>
      <c r="W47" s="99" t="str">
        <f>IFERROR(INDEX(Table2[Attachment A Category], MATCH(grants[[#This Row],[Attachment A Expenditure Subcategory]], Table2[Attachment A Subcategory],0)),"")</f>
        <v/>
      </c>
      <c r="X47" s="100" t="str">
        <f>IFERROR(INDEX(Table2[Treasury OIG Category], MATCH(grants[[#This Row],[Attachment A Expenditure Subcategory]], Table2[Attachment A Subcategory],0)),"")</f>
        <v/>
      </c>
    </row>
    <row r="48" spans="1:24" x14ac:dyDescent="0.25">
      <c r="B48" s="108"/>
      <c r="C48" s="109"/>
      <c r="D48" s="109"/>
      <c r="E48" s="109"/>
      <c r="F48" s="109"/>
      <c r="G48" s="121"/>
      <c r="H48" s="31" t="s">
        <v>122</v>
      </c>
      <c r="I48" s="121"/>
      <c r="J48" s="16"/>
      <c r="K48" s="110"/>
      <c r="L48" s="111"/>
      <c r="M48" s="110"/>
      <c r="N48" s="110"/>
      <c r="O48" s="49"/>
      <c r="P48" s="49"/>
      <c r="Q48" s="154"/>
      <c r="R48" s="81">
        <f>grants[[#This Row],[Total Grant Amount]]</f>
        <v>0</v>
      </c>
      <c r="S48" s="154"/>
      <c r="T48" s="81">
        <f>grants[[#This Row],[Total Quarterly Obligation Amount]]</f>
        <v>0</v>
      </c>
      <c r="U48" s="154"/>
      <c r="V48" s="81">
        <f>grants[[#This Row],[Total Quarterly Expenditure Amount]]</f>
        <v>0</v>
      </c>
      <c r="W48" s="99" t="str">
        <f>IFERROR(INDEX(Table2[Attachment A Category], MATCH(grants[[#This Row],[Attachment A Expenditure Subcategory]], Table2[Attachment A Subcategory],0)),"")</f>
        <v/>
      </c>
      <c r="X48" s="100" t="str">
        <f>IFERROR(INDEX(Table2[Treasury OIG Category], MATCH(grants[[#This Row],[Attachment A Expenditure Subcategory]], Table2[Attachment A Subcategory],0)),"")</f>
        <v/>
      </c>
    </row>
    <row r="49" spans="2:24" x14ac:dyDescent="0.25">
      <c r="B49" s="108"/>
      <c r="C49" s="109"/>
      <c r="D49" s="109"/>
      <c r="E49" s="109"/>
      <c r="F49" s="109"/>
      <c r="G49" s="121"/>
      <c r="H49" s="31" t="s">
        <v>123</v>
      </c>
      <c r="I49" s="121"/>
      <c r="J49" s="16"/>
      <c r="K49" s="110"/>
      <c r="L49" s="111"/>
      <c r="M49" s="110"/>
      <c r="N49" s="110"/>
      <c r="O49" s="49"/>
      <c r="P49" s="49"/>
      <c r="Q49" s="154"/>
      <c r="R49" s="81">
        <f>grants[[#This Row],[Total Grant Amount]]</f>
        <v>0</v>
      </c>
      <c r="S49" s="154"/>
      <c r="T49" s="81">
        <f>grants[[#This Row],[Total Quarterly Obligation Amount]]</f>
        <v>0</v>
      </c>
      <c r="U49" s="154"/>
      <c r="V49" s="81">
        <f>grants[[#This Row],[Total Quarterly Expenditure Amount]]</f>
        <v>0</v>
      </c>
      <c r="W49" s="99" t="str">
        <f>IFERROR(INDEX(Table2[Attachment A Category], MATCH(grants[[#This Row],[Attachment A Expenditure Subcategory]], Table2[Attachment A Subcategory],0)),"")</f>
        <v/>
      </c>
      <c r="X49" s="100" t="str">
        <f>IFERROR(INDEX(Table2[Treasury OIG Category], MATCH(grants[[#This Row],[Attachment A Expenditure Subcategory]], Table2[Attachment A Subcategory],0)),"")</f>
        <v/>
      </c>
    </row>
    <row r="50" spans="2:24" x14ac:dyDescent="0.25">
      <c r="B50" s="108"/>
      <c r="C50" s="109"/>
      <c r="D50" s="109"/>
      <c r="E50" s="109"/>
      <c r="F50" s="109"/>
      <c r="G50" s="121"/>
      <c r="H50" s="31" t="s">
        <v>124</v>
      </c>
      <c r="I50" s="121"/>
      <c r="J50" s="16"/>
      <c r="K50" s="110"/>
      <c r="L50" s="111"/>
      <c r="M50" s="110"/>
      <c r="N50" s="110"/>
      <c r="O50" s="49"/>
      <c r="P50" s="49"/>
      <c r="Q50" s="154"/>
      <c r="R50" s="81">
        <f>grants[[#This Row],[Total Grant Amount]]</f>
        <v>0</v>
      </c>
      <c r="S50" s="154"/>
      <c r="T50" s="81">
        <f>grants[[#This Row],[Total Quarterly Obligation Amount]]</f>
        <v>0</v>
      </c>
      <c r="U50" s="154"/>
      <c r="V50" s="81">
        <f>grants[[#This Row],[Total Quarterly Expenditure Amount]]</f>
        <v>0</v>
      </c>
      <c r="W50" s="99" t="str">
        <f>IFERROR(INDEX(Table2[Attachment A Category], MATCH(grants[[#This Row],[Attachment A Expenditure Subcategory]], Table2[Attachment A Subcategory],0)),"")</f>
        <v/>
      </c>
      <c r="X50" s="100" t="str">
        <f>IFERROR(INDEX(Table2[Treasury OIG Category], MATCH(grants[[#This Row],[Attachment A Expenditure Subcategory]], Table2[Attachment A Subcategory],0)),"")</f>
        <v/>
      </c>
    </row>
    <row r="51" spans="2:24" x14ac:dyDescent="0.25">
      <c r="B51" s="108"/>
      <c r="C51" s="109"/>
      <c r="D51" s="109"/>
      <c r="E51" s="109"/>
      <c r="F51" s="109"/>
      <c r="G51" s="121"/>
      <c r="H51" s="31" t="s">
        <v>125</v>
      </c>
      <c r="I51" s="121"/>
      <c r="J51" s="16"/>
      <c r="K51" s="110"/>
      <c r="L51" s="111"/>
      <c r="M51" s="110"/>
      <c r="N51" s="110"/>
      <c r="O51" s="49"/>
      <c r="P51" s="49"/>
      <c r="Q51" s="154"/>
      <c r="R51" s="81">
        <f>grants[[#This Row],[Total Grant Amount]]</f>
        <v>0</v>
      </c>
      <c r="S51" s="154"/>
      <c r="T51" s="81">
        <f>grants[[#This Row],[Total Quarterly Obligation Amount]]</f>
        <v>0</v>
      </c>
      <c r="U51" s="154"/>
      <c r="V51" s="81">
        <f>grants[[#This Row],[Total Quarterly Expenditure Amount]]</f>
        <v>0</v>
      </c>
      <c r="W51" s="99" t="str">
        <f>IFERROR(INDEX(Table2[Attachment A Category], MATCH(grants[[#This Row],[Attachment A Expenditure Subcategory]], Table2[Attachment A Subcategory],0)),"")</f>
        <v/>
      </c>
      <c r="X51" s="100" t="str">
        <f>IFERROR(INDEX(Table2[Treasury OIG Category], MATCH(grants[[#This Row],[Attachment A Expenditure Subcategory]], Table2[Attachment A Subcategory],0)),"")</f>
        <v/>
      </c>
    </row>
    <row r="52" spans="2:24" x14ac:dyDescent="0.25">
      <c r="B52" s="108"/>
      <c r="C52" s="109"/>
      <c r="D52" s="109"/>
      <c r="E52" s="109"/>
      <c r="F52" s="109"/>
      <c r="G52" s="121"/>
      <c r="H52" s="31" t="s">
        <v>126</v>
      </c>
      <c r="I52" s="121"/>
      <c r="J52" s="16"/>
      <c r="K52" s="110"/>
      <c r="L52" s="111"/>
      <c r="M52" s="110"/>
      <c r="N52" s="110"/>
      <c r="O52" s="49"/>
      <c r="P52" s="49"/>
      <c r="Q52" s="154"/>
      <c r="R52" s="81">
        <f>grants[[#This Row],[Total Grant Amount]]</f>
        <v>0</v>
      </c>
      <c r="S52" s="154"/>
      <c r="T52" s="81">
        <f>grants[[#This Row],[Total Quarterly Obligation Amount]]</f>
        <v>0</v>
      </c>
      <c r="U52" s="154"/>
      <c r="V52" s="81">
        <f>grants[[#This Row],[Total Quarterly Expenditure Amount]]</f>
        <v>0</v>
      </c>
      <c r="W52" s="99" t="str">
        <f>IFERROR(INDEX(Table2[Attachment A Category], MATCH(grants[[#This Row],[Attachment A Expenditure Subcategory]], Table2[Attachment A Subcategory],0)),"")</f>
        <v/>
      </c>
      <c r="X52" s="100" t="str">
        <f>IFERROR(INDEX(Table2[Treasury OIG Category], MATCH(grants[[#This Row],[Attachment A Expenditure Subcategory]], Table2[Attachment A Subcategory],0)),"")</f>
        <v/>
      </c>
    </row>
    <row r="53" spans="2:24" x14ac:dyDescent="0.25">
      <c r="B53" s="108"/>
      <c r="C53" s="109"/>
      <c r="D53" s="109"/>
      <c r="E53" s="109"/>
      <c r="F53" s="109"/>
      <c r="G53" s="121"/>
      <c r="H53" s="31" t="s">
        <v>127</v>
      </c>
      <c r="I53" s="121"/>
      <c r="J53" s="16"/>
      <c r="K53" s="110"/>
      <c r="L53" s="111"/>
      <c r="M53" s="110"/>
      <c r="N53" s="110"/>
      <c r="O53" s="49"/>
      <c r="P53" s="49"/>
      <c r="Q53" s="154"/>
      <c r="R53" s="81">
        <f>grants[[#This Row],[Total Grant Amount]]</f>
        <v>0</v>
      </c>
      <c r="S53" s="154"/>
      <c r="T53" s="81">
        <f>grants[[#This Row],[Total Quarterly Obligation Amount]]</f>
        <v>0</v>
      </c>
      <c r="U53" s="154"/>
      <c r="V53" s="81">
        <f>grants[[#This Row],[Total Quarterly Expenditure Amount]]</f>
        <v>0</v>
      </c>
      <c r="W53" s="99" t="str">
        <f>IFERROR(INDEX(Table2[Attachment A Category], MATCH(grants[[#This Row],[Attachment A Expenditure Subcategory]], Table2[Attachment A Subcategory],0)),"")</f>
        <v/>
      </c>
      <c r="X53" s="100" t="str">
        <f>IFERROR(INDEX(Table2[Treasury OIG Category], MATCH(grants[[#This Row],[Attachment A Expenditure Subcategory]], Table2[Attachment A Subcategory],0)),"")</f>
        <v/>
      </c>
    </row>
    <row r="54" spans="2:24" x14ac:dyDescent="0.25">
      <c r="B54" s="108"/>
      <c r="C54" s="109"/>
      <c r="D54" s="109"/>
      <c r="E54" s="109"/>
      <c r="F54" s="109"/>
      <c r="G54" s="121"/>
      <c r="H54" s="31" t="s">
        <v>128</v>
      </c>
      <c r="I54" s="121"/>
      <c r="J54" s="16"/>
      <c r="K54" s="110"/>
      <c r="L54" s="111"/>
      <c r="M54" s="110"/>
      <c r="N54" s="110"/>
      <c r="O54" s="49"/>
      <c r="P54" s="49"/>
      <c r="Q54" s="154"/>
      <c r="R54" s="81">
        <f>grants[[#This Row],[Total Grant Amount]]</f>
        <v>0</v>
      </c>
      <c r="S54" s="154"/>
      <c r="T54" s="81">
        <f>grants[[#This Row],[Total Quarterly Obligation Amount]]</f>
        <v>0</v>
      </c>
      <c r="U54" s="154"/>
      <c r="V54" s="81">
        <f>grants[[#This Row],[Total Quarterly Expenditure Amount]]</f>
        <v>0</v>
      </c>
      <c r="W54" s="99" t="str">
        <f>IFERROR(INDEX(Table2[Attachment A Category], MATCH(grants[[#This Row],[Attachment A Expenditure Subcategory]], Table2[Attachment A Subcategory],0)),"")</f>
        <v/>
      </c>
      <c r="X54" s="100" t="str">
        <f>IFERROR(INDEX(Table2[Treasury OIG Category], MATCH(grants[[#This Row],[Attachment A Expenditure Subcategory]], Table2[Attachment A Subcategory],0)),"")</f>
        <v/>
      </c>
    </row>
    <row r="55" spans="2:24" x14ac:dyDescent="0.25">
      <c r="B55" s="108"/>
      <c r="C55" s="109"/>
      <c r="D55" s="109"/>
      <c r="E55" s="109"/>
      <c r="F55" s="109"/>
      <c r="G55" s="121"/>
      <c r="H55" s="31" t="s">
        <v>129</v>
      </c>
      <c r="I55" s="121"/>
      <c r="J55" s="16"/>
      <c r="K55" s="110"/>
      <c r="L55" s="111"/>
      <c r="M55" s="110"/>
      <c r="N55" s="110"/>
      <c r="O55" s="49"/>
      <c r="P55" s="49"/>
      <c r="Q55" s="154"/>
      <c r="R55" s="81">
        <f>grants[[#This Row],[Total Grant Amount]]</f>
        <v>0</v>
      </c>
      <c r="S55" s="154"/>
      <c r="T55" s="81">
        <f>grants[[#This Row],[Total Quarterly Obligation Amount]]</f>
        <v>0</v>
      </c>
      <c r="U55" s="154"/>
      <c r="V55" s="81">
        <f>grants[[#This Row],[Total Quarterly Expenditure Amount]]</f>
        <v>0</v>
      </c>
      <c r="W55" s="99" t="str">
        <f>IFERROR(INDEX(Table2[Attachment A Category], MATCH(grants[[#This Row],[Attachment A Expenditure Subcategory]], Table2[Attachment A Subcategory],0)),"")</f>
        <v/>
      </c>
      <c r="X55" s="100" t="str">
        <f>IFERROR(INDEX(Table2[Treasury OIG Category], MATCH(grants[[#This Row],[Attachment A Expenditure Subcategory]], Table2[Attachment A Subcategory],0)),"")</f>
        <v/>
      </c>
    </row>
    <row r="56" spans="2:24" x14ac:dyDescent="0.25">
      <c r="B56" s="108"/>
      <c r="C56" s="109"/>
      <c r="D56" s="109"/>
      <c r="E56" s="109"/>
      <c r="F56" s="109"/>
      <c r="G56" s="121"/>
      <c r="H56" s="31" t="s">
        <v>130</v>
      </c>
      <c r="I56" s="121"/>
      <c r="J56" s="16"/>
      <c r="K56" s="110"/>
      <c r="L56" s="111"/>
      <c r="M56" s="110"/>
      <c r="N56" s="110"/>
      <c r="O56" s="49"/>
      <c r="P56" s="49"/>
      <c r="Q56" s="154"/>
      <c r="R56" s="81">
        <f>grants[[#This Row],[Total Grant Amount]]</f>
        <v>0</v>
      </c>
      <c r="S56" s="154"/>
      <c r="T56" s="81">
        <f>grants[[#This Row],[Total Quarterly Obligation Amount]]</f>
        <v>0</v>
      </c>
      <c r="U56" s="154"/>
      <c r="V56" s="81">
        <f>grants[[#This Row],[Total Quarterly Expenditure Amount]]</f>
        <v>0</v>
      </c>
      <c r="W56" s="99" t="str">
        <f>IFERROR(INDEX(Table2[Attachment A Category], MATCH(grants[[#This Row],[Attachment A Expenditure Subcategory]], Table2[Attachment A Subcategory],0)),"")</f>
        <v/>
      </c>
      <c r="X56" s="100" t="str">
        <f>IFERROR(INDEX(Table2[Treasury OIG Category], MATCH(grants[[#This Row],[Attachment A Expenditure Subcategory]], Table2[Attachment A Subcategory],0)),"")</f>
        <v/>
      </c>
    </row>
    <row r="57" spans="2:24" x14ac:dyDescent="0.25">
      <c r="B57" s="108"/>
      <c r="C57" s="109"/>
      <c r="D57" s="109"/>
      <c r="E57" s="109"/>
      <c r="F57" s="109"/>
      <c r="G57" s="121"/>
      <c r="H57" s="31" t="s">
        <v>131</v>
      </c>
      <c r="I57" s="121"/>
      <c r="J57" s="16"/>
      <c r="K57" s="110"/>
      <c r="L57" s="111"/>
      <c r="M57" s="110"/>
      <c r="N57" s="110"/>
      <c r="O57" s="49"/>
      <c r="P57" s="49"/>
      <c r="Q57" s="154"/>
      <c r="R57" s="81">
        <f>grants[[#This Row],[Total Grant Amount]]</f>
        <v>0</v>
      </c>
      <c r="S57" s="154"/>
      <c r="T57" s="81">
        <f>grants[[#This Row],[Total Quarterly Obligation Amount]]</f>
        <v>0</v>
      </c>
      <c r="U57" s="154"/>
      <c r="V57" s="81">
        <f>grants[[#This Row],[Total Quarterly Expenditure Amount]]</f>
        <v>0</v>
      </c>
      <c r="W57" s="99" t="str">
        <f>IFERROR(INDEX(Table2[Attachment A Category], MATCH(grants[[#This Row],[Attachment A Expenditure Subcategory]], Table2[Attachment A Subcategory],0)),"")</f>
        <v/>
      </c>
      <c r="X57" s="100" t="str">
        <f>IFERROR(INDEX(Table2[Treasury OIG Category], MATCH(grants[[#This Row],[Attachment A Expenditure Subcategory]], Table2[Attachment A Subcategory],0)),"")</f>
        <v/>
      </c>
    </row>
    <row r="58" spans="2:24" x14ac:dyDescent="0.25">
      <c r="B58" s="108"/>
      <c r="C58" s="109"/>
      <c r="D58" s="109"/>
      <c r="E58" s="109"/>
      <c r="F58" s="109"/>
      <c r="G58" s="121"/>
      <c r="H58" s="31" t="s">
        <v>132</v>
      </c>
      <c r="I58" s="121"/>
      <c r="J58" s="16"/>
      <c r="K58" s="110"/>
      <c r="L58" s="111"/>
      <c r="M58" s="110"/>
      <c r="N58" s="110"/>
      <c r="O58" s="49"/>
      <c r="P58" s="49"/>
      <c r="Q58" s="154"/>
      <c r="R58" s="81">
        <f>grants[[#This Row],[Total Grant Amount]]</f>
        <v>0</v>
      </c>
      <c r="S58" s="154"/>
      <c r="T58" s="81">
        <f>grants[[#This Row],[Total Quarterly Obligation Amount]]</f>
        <v>0</v>
      </c>
      <c r="U58" s="154"/>
      <c r="V58" s="81">
        <f>grants[[#This Row],[Total Quarterly Expenditure Amount]]</f>
        <v>0</v>
      </c>
      <c r="W58" s="99" t="str">
        <f>IFERROR(INDEX(Table2[Attachment A Category], MATCH(grants[[#This Row],[Attachment A Expenditure Subcategory]], Table2[Attachment A Subcategory],0)),"")</f>
        <v/>
      </c>
      <c r="X58" s="100" t="str">
        <f>IFERROR(INDEX(Table2[Treasury OIG Category], MATCH(grants[[#This Row],[Attachment A Expenditure Subcategory]], Table2[Attachment A Subcategory],0)),"")</f>
        <v/>
      </c>
    </row>
    <row r="59" spans="2:24" x14ac:dyDescent="0.25">
      <c r="B59" s="108"/>
      <c r="C59" s="109"/>
      <c r="D59" s="109"/>
      <c r="E59" s="109"/>
      <c r="F59" s="109"/>
      <c r="G59" s="121"/>
      <c r="H59" s="31" t="s">
        <v>133</v>
      </c>
      <c r="I59" s="121"/>
      <c r="J59" s="16"/>
      <c r="K59" s="110"/>
      <c r="L59" s="111"/>
      <c r="M59" s="110"/>
      <c r="N59" s="110"/>
      <c r="O59" s="49"/>
      <c r="P59" s="49"/>
      <c r="Q59" s="154"/>
      <c r="R59" s="81">
        <f>grants[[#This Row],[Total Grant Amount]]</f>
        <v>0</v>
      </c>
      <c r="S59" s="154"/>
      <c r="T59" s="81">
        <f>grants[[#This Row],[Total Quarterly Obligation Amount]]</f>
        <v>0</v>
      </c>
      <c r="U59" s="154"/>
      <c r="V59" s="81">
        <f>grants[[#This Row],[Total Quarterly Expenditure Amount]]</f>
        <v>0</v>
      </c>
      <c r="W59" s="99" t="str">
        <f>IFERROR(INDEX(Table2[Attachment A Category], MATCH(grants[[#This Row],[Attachment A Expenditure Subcategory]], Table2[Attachment A Subcategory],0)),"")</f>
        <v/>
      </c>
      <c r="X59" s="100" t="str">
        <f>IFERROR(INDEX(Table2[Treasury OIG Category], MATCH(grants[[#This Row],[Attachment A Expenditure Subcategory]], Table2[Attachment A Subcategory],0)),"")</f>
        <v/>
      </c>
    </row>
    <row r="60" spans="2:24" x14ac:dyDescent="0.25">
      <c r="B60" s="108"/>
      <c r="C60" s="109"/>
      <c r="D60" s="109"/>
      <c r="E60" s="109"/>
      <c r="F60" s="109"/>
      <c r="G60" s="121"/>
      <c r="H60" s="31" t="s">
        <v>134</v>
      </c>
      <c r="I60" s="121"/>
      <c r="J60" s="16"/>
      <c r="K60" s="110"/>
      <c r="L60" s="111"/>
      <c r="M60" s="110"/>
      <c r="N60" s="110"/>
      <c r="O60" s="49"/>
      <c r="P60" s="49"/>
      <c r="Q60" s="154"/>
      <c r="R60" s="81">
        <f>grants[[#This Row],[Total Grant Amount]]</f>
        <v>0</v>
      </c>
      <c r="S60" s="154"/>
      <c r="T60" s="81">
        <f>grants[[#This Row],[Total Quarterly Obligation Amount]]</f>
        <v>0</v>
      </c>
      <c r="U60" s="154"/>
      <c r="V60" s="81">
        <f>grants[[#This Row],[Total Quarterly Expenditure Amount]]</f>
        <v>0</v>
      </c>
      <c r="W60" s="99" t="str">
        <f>IFERROR(INDEX(Table2[Attachment A Category], MATCH(grants[[#This Row],[Attachment A Expenditure Subcategory]], Table2[Attachment A Subcategory],0)),"")</f>
        <v/>
      </c>
      <c r="X60" s="100" t="str">
        <f>IFERROR(INDEX(Table2[Treasury OIG Category], MATCH(grants[[#This Row],[Attachment A Expenditure Subcategory]], Table2[Attachment A Subcategory],0)),"")</f>
        <v/>
      </c>
    </row>
    <row r="61" spans="2:24" x14ac:dyDescent="0.25">
      <c r="B61" s="108"/>
      <c r="C61" s="109"/>
      <c r="D61" s="109"/>
      <c r="E61" s="109"/>
      <c r="F61" s="109"/>
      <c r="G61" s="121"/>
      <c r="H61" s="31" t="s">
        <v>135</v>
      </c>
      <c r="I61" s="121"/>
      <c r="J61" s="16"/>
      <c r="K61" s="110"/>
      <c r="L61" s="111"/>
      <c r="M61" s="110"/>
      <c r="N61" s="110"/>
      <c r="O61" s="49"/>
      <c r="P61" s="49"/>
      <c r="Q61" s="154"/>
      <c r="R61" s="81">
        <f>grants[[#This Row],[Total Grant Amount]]</f>
        <v>0</v>
      </c>
      <c r="S61" s="154"/>
      <c r="T61" s="81">
        <f>grants[[#This Row],[Total Quarterly Obligation Amount]]</f>
        <v>0</v>
      </c>
      <c r="U61" s="154"/>
      <c r="V61" s="81">
        <f>grants[[#This Row],[Total Quarterly Expenditure Amount]]</f>
        <v>0</v>
      </c>
      <c r="W61" s="99" t="str">
        <f>IFERROR(INDEX(Table2[Attachment A Category], MATCH(grants[[#This Row],[Attachment A Expenditure Subcategory]], Table2[Attachment A Subcategory],0)),"")</f>
        <v/>
      </c>
      <c r="X61" s="100" t="str">
        <f>IFERROR(INDEX(Table2[Treasury OIG Category], MATCH(grants[[#This Row],[Attachment A Expenditure Subcategory]], Table2[Attachment A Subcategory],0)),"")</f>
        <v/>
      </c>
    </row>
    <row r="62" spans="2:24" x14ac:dyDescent="0.25">
      <c r="B62" s="108"/>
      <c r="C62" s="109"/>
      <c r="D62" s="109"/>
      <c r="E62" s="109"/>
      <c r="F62" s="109"/>
      <c r="G62" s="121"/>
      <c r="H62" s="31" t="s">
        <v>137</v>
      </c>
      <c r="I62" s="121"/>
      <c r="J62" s="16"/>
      <c r="K62" s="110"/>
      <c r="L62" s="111"/>
      <c r="M62" s="110"/>
      <c r="N62" s="110"/>
      <c r="O62" s="49"/>
      <c r="P62" s="49"/>
      <c r="Q62" s="154"/>
      <c r="R62" s="81">
        <f>grants[[#This Row],[Total Grant Amount]]</f>
        <v>0</v>
      </c>
      <c r="S62" s="154"/>
      <c r="T62" s="81">
        <f>grants[[#This Row],[Total Quarterly Obligation Amount]]</f>
        <v>0</v>
      </c>
      <c r="U62" s="154"/>
      <c r="V62" s="81">
        <f>grants[[#This Row],[Total Quarterly Expenditure Amount]]</f>
        <v>0</v>
      </c>
      <c r="W62" s="99" t="str">
        <f>IFERROR(INDEX(Table2[Attachment A Category], MATCH(grants[[#This Row],[Attachment A Expenditure Subcategory]], Table2[Attachment A Subcategory],0)),"")</f>
        <v/>
      </c>
      <c r="X62" s="100" t="str">
        <f>IFERROR(INDEX(Table2[Treasury OIG Category], MATCH(grants[[#This Row],[Attachment A Expenditure Subcategory]], Table2[Attachment A Subcategory],0)),"")</f>
        <v/>
      </c>
    </row>
    <row r="63" spans="2:24" x14ac:dyDescent="0.25">
      <c r="B63" s="108"/>
      <c r="C63" s="109"/>
      <c r="D63" s="109"/>
      <c r="E63" s="109"/>
      <c r="F63" s="109"/>
      <c r="G63" s="121"/>
      <c r="H63" s="31" t="s">
        <v>138</v>
      </c>
      <c r="I63" s="121"/>
      <c r="J63" s="16"/>
      <c r="K63" s="110"/>
      <c r="L63" s="111"/>
      <c r="M63" s="110"/>
      <c r="N63" s="110"/>
      <c r="O63" s="49"/>
      <c r="P63" s="49"/>
      <c r="Q63" s="154"/>
      <c r="R63" s="81">
        <f>grants[[#This Row],[Total Grant Amount]]</f>
        <v>0</v>
      </c>
      <c r="S63" s="154"/>
      <c r="T63" s="81">
        <f>grants[[#This Row],[Total Quarterly Obligation Amount]]</f>
        <v>0</v>
      </c>
      <c r="U63" s="154"/>
      <c r="V63" s="81">
        <f>grants[[#This Row],[Total Quarterly Expenditure Amount]]</f>
        <v>0</v>
      </c>
      <c r="W63" s="99" t="str">
        <f>IFERROR(INDEX(Table2[Attachment A Category], MATCH(grants[[#This Row],[Attachment A Expenditure Subcategory]], Table2[Attachment A Subcategory],0)),"")</f>
        <v/>
      </c>
      <c r="X63" s="100" t="str">
        <f>IFERROR(INDEX(Table2[Treasury OIG Category], MATCH(grants[[#This Row],[Attachment A Expenditure Subcategory]], Table2[Attachment A Subcategory],0)),"")</f>
        <v/>
      </c>
    </row>
    <row r="64" spans="2:24" x14ac:dyDescent="0.25">
      <c r="B64" s="108"/>
      <c r="C64" s="109"/>
      <c r="D64" s="109"/>
      <c r="E64" s="109"/>
      <c r="F64" s="109"/>
      <c r="G64" s="121"/>
      <c r="H64" s="31" t="s">
        <v>139</v>
      </c>
      <c r="I64" s="121"/>
      <c r="J64" s="16"/>
      <c r="K64" s="110"/>
      <c r="L64" s="111"/>
      <c r="M64" s="110"/>
      <c r="N64" s="110"/>
      <c r="O64" s="49"/>
      <c r="P64" s="49"/>
      <c r="Q64" s="154"/>
      <c r="R64" s="81">
        <f>grants[[#This Row],[Total Grant Amount]]</f>
        <v>0</v>
      </c>
      <c r="S64" s="154"/>
      <c r="T64" s="81">
        <f>grants[[#This Row],[Total Quarterly Obligation Amount]]</f>
        <v>0</v>
      </c>
      <c r="U64" s="154"/>
      <c r="V64" s="81">
        <f>grants[[#This Row],[Total Quarterly Expenditure Amount]]</f>
        <v>0</v>
      </c>
      <c r="W64" s="99" t="str">
        <f>IFERROR(INDEX(Table2[Attachment A Category], MATCH(grants[[#This Row],[Attachment A Expenditure Subcategory]], Table2[Attachment A Subcategory],0)),"")</f>
        <v/>
      </c>
      <c r="X64" s="100" t="str">
        <f>IFERROR(INDEX(Table2[Treasury OIG Category], MATCH(grants[[#This Row],[Attachment A Expenditure Subcategory]], Table2[Attachment A Subcategory],0)),"")</f>
        <v/>
      </c>
    </row>
    <row r="65" spans="2:24" x14ac:dyDescent="0.25">
      <c r="B65" s="108"/>
      <c r="C65" s="109"/>
      <c r="D65" s="109"/>
      <c r="E65" s="109"/>
      <c r="F65" s="109"/>
      <c r="G65" s="121"/>
      <c r="H65" s="31" t="s">
        <v>140</v>
      </c>
      <c r="I65" s="121"/>
      <c r="J65" s="16"/>
      <c r="K65" s="110"/>
      <c r="L65" s="111"/>
      <c r="M65" s="110"/>
      <c r="N65" s="110"/>
      <c r="O65" s="49"/>
      <c r="P65" s="49"/>
      <c r="Q65" s="154"/>
      <c r="R65" s="81">
        <f>grants[[#This Row],[Total Grant Amount]]</f>
        <v>0</v>
      </c>
      <c r="S65" s="154"/>
      <c r="T65" s="81">
        <f>grants[[#This Row],[Total Quarterly Obligation Amount]]</f>
        <v>0</v>
      </c>
      <c r="U65" s="154"/>
      <c r="V65" s="81">
        <f>grants[[#This Row],[Total Quarterly Expenditure Amount]]</f>
        <v>0</v>
      </c>
      <c r="W65" s="99" t="str">
        <f>IFERROR(INDEX(Table2[Attachment A Category], MATCH(grants[[#This Row],[Attachment A Expenditure Subcategory]], Table2[Attachment A Subcategory],0)),"")</f>
        <v/>
      </c>
      <c r="X65" s="100" t="str">
        <f>IFERROR(INDEX(Table2[Treasury OIG Category], MATCH(grants[[#This Row],[Attachment A Expenditure Subcategory]], Table2[Attachment A Subcategory],0)),"")</f>
        <v/>
      </c>
    </row>
    <row r="66" spans="2:24" x14ac:dyDescent="0.25">
      <c r="B66" s="108"/>
      <c r="C66" s="109"/>
      <c r="D66" s="109"/>
      <c r="E66" s="109"/>
      <c r="F66" s="109"/>
      <c r="G66" s="121"/>
      <c r="H66" s="31" t="s">
        <v>141</v>
      </c>
      <c r="I66" s="121"/>
      <c r="J66" s="16"/>
      <c r="K66" s="110"/>
      <c r="L66" s="111"/>
      <c r="M66" s="110"/>
      <c r="N66" s="110"/>
      <c r="O66" s="49"/>
      <c r="P66" s="49"/>
      <c r="Q66" s="154"/>
      <c r="R66" s="81">
        <f>grants[[#This Row],[Total Grant Amount]]</f>
        <v>0</v>
      </c>
      <c r="S66" s="154"/>
      <c r="T66" s="81">
        <f>grants[[#This Row],[Total Quarterly Obligation Amount]]</f>
        <v>0</v>
      </c>
      <c r="U66" s="154"/>
      <c r="V66" s="81">
        <f>grants[[#This Row],[Total Quarterly Expenditure Amount]]</f>
        <v>0</v>
      </c>
      <c r="W66" s="99" t="str">
        <f>IFERROR(INDEX(Table2[Attachment A Category], MATCH(grants[[#This Row],[Attachment A Expenditure Subcategory]], Table2[Attachment A Subcategory],0)),"")</f>
        <v/>
      </c>
      <c r="X66" s="100" t="str">
        <f>IFERROR(INDEX(Table2[Treasury OIG Category], MATCH(grants[[#This Row],[Attachment A Expenditure Subcategory]], Table2[Attachment A Subcategory],0)),"")</f>
        <v/>
      </c>
    </row>
    <row r="67" spans="2:24" x14ac:dyDescent="0.25">
      <c r="B67" s="108"/>
      <c r="C67" s="109"/>
      <c r="D67" s="109"/>
      <c r="E67" s="109"/>
      <c r="F67" s="109"/>
      <c r="G67" s="121"/>
      <c r="H67" s="31" t="s">
        <v>142</v>
      </c>
      <c r="I67" s="121"/>
      <c r="J67" s="16"/>
      <c r="K67" s="110"/>
      <c r="L67" s="111"/>
      <c r="M67" s="110"/>
      <c r="N67" s="110"/>
      <c r="O67" s="49"/>
      <c r="P67" s="49"/>
      <c r="Q67" s="154"/>
      <c r="R67" s="81">
        <f>grants[[#This Row],[Total Grant Amount]]</f>
        <v>0</v>
      </c>
      <c r="S67" s="154"/>
      <c r="T67" s="81">
        <f>grants[[#This Row],[Total Quarterly Obligation Amount]]</f>
        <v>0</v>
      </c>
      <c r="U67" s="154"/>
      <c r="V67" s="81">
        <f>grants[[#This Row],[Total Quarterly Expenditure Amount]]</f>
        <v>0</v>
      </c>
      <c r="W67" s="99" t="str">
        <f>IFERROR(INDEX(Table2[Attachment A Category], MATCH(grants[[#This Row],[Attachment A Expenditure Subcategory]], Table2[Attachment A Subcategory],0)),"")</f>
        <v/>
      </c>
      <c r="X67" s="100" t="str">
        <f>IFERROR(INDEX(Table2[Treasury OIG Category], MATCH(grants[[#This Row],[Attachment A Expenditure Subcategory]], Table2[Attachment A Subcategory],0)),"")</f>
        <v/>
      </c>
    </row>
    <row r="68" spans="2:24" x14ac:dyDescent="0.25">
      <c r="B68" s="108"/>
      <c r="C68" s="109"/>
      <c r="D68" s="109"/>
      <c r="E68" s="109"/>
      <c r="F68" s="109"/>
      <c r="G68" s="121"/>
      <c r="H68" s="31" t="s">
        <v>143</v>
      </c>
      <c r="I68" s="121"/>
      <c r="J68" s="16"/>
      <c r="K68" s="110"/>
      <c r="L68" s="111"/>
      <c r="M68" s="110"/>
      <c r="N68" s="110"/>
      <c r="O68" s="49"/>
      <c r="P68" s="49"/>
      <c r="Q68" s="154"/>
      <c r="R68" s="81">
        <f>grants[[#This Row],[Total Grant Amount]]</f>
        <v>0</v>
      </c>
      <c r="S68" s="154"/>
      <c r="T68" s="81">
        <f>grants[[#This Row],[Total Quarterly Obligation Amount]]</f>
        <v>0</v>
      </c>
      <c r="U68" s="154"/>
      <c r="V68" s="81">
        <f>grants[[#This Row],[Total Quarterly Expenditure Amount]]</f>
        <v>0</v>
      </c>
      <c r="W68" s="99" t="str">
        <f>IFERROR(INDEX(Table2[Attachment A Category], MATCH(grants[[#This Row],[Attachment A Expenditure Subcategory]], Table2[Attachment A Subcategory],0)),"")</f>
        <v/>
      </c>
      <c r="X68" s="100" t="str">
        <f>IFERROR(INDEX(Table2[Treasury OIG Category], MATCH(grants[[#This Row],[Attachment A Expenditure Subcategory]], Table2[Attachment A Subcategory],0)),"")</f>
        <v/>
      </c>
    </row>
    <row r="69" spans="2:24" x14ac:dyDescent="0.25">
      <c r="B69" s="108"/>
      <c r="C69" s="109"/>
      <c r="D69" s="109"/>
      <c r="E69" s="109"/>
      <c r="F69" s="109"/>
      <c r="G69" s="121"/>
      <c r="H69" s="31" t="s">
        <v>144</v>
      </c>
      <c r="I69" s="121"/>
      <c r="J69" s="16"/>
      <c r="K69" s="110"/>
      <c r="L69" s="111"/>
      <c r="M69" s="110"/>
      <c r="N69" s="110"/>
      <c r="O69" s="49"/>
      <c r="P69" s="49"/>
      <c r="Q69" s="154"/>
      <c r="R69" s="81">
        <f>grants[[#This Row],[Total Grant Amount]]</f>
        <v>0</v>
      </c>
      <c r="S69" s="154"/>
      <c r="T69" s="81">
        <f>grants[[#This Row],[Total Quarterly Obligation Amount]]</f>
        <v>0</v>
      </c>
      <c r="U69" s="154"/>
      <c r="V69" s="81">
        <f>grants[[#This Row],[Total Quarterly Expenditure Amount]]</f>
        <v>0</v>
      </c>
      <c r="W69" s="99" t="str">
        <f>IFERROR(INDEX(Table2[Attachment A Category], MATCH(grants[[#This Row],[Attachment A Expenditure Subcategory]], Table2[Attachment A Subcategory],0)),"")</f>
        <v/>
      </c>
      <c r="X69" s="100" t="str">
        <f>IFERROR(INDEX(Table2[Treasury OIG Category], MATCH(grants[[#This Row],[Attachment A Expenditure Subcategory]], Table2[Attachment A Subcategory],0)),"")</f>
        <v/>
      </c>
    </row>
    <row r="70" spans="2:24" x14ac:dyDescent="0.25">
      <c r="B70" s="108"/>
      <c r="C70" s="109"/>
      <c r="D70" s="109"/>
      <c r="E70" s="109"/>
      <c r="F70" s="109"/>
      <c r="G70" s="121"/>
      <c r="H70" s="31" t="s">
        <v>145</v>
      </c>
      <c r="I70" s="121"/>
      <c r="J70" s="16"/>
      <c r="K70" s="110"/>
      <c r="L70" s="111"/>
      <c r="M70" s="110"/>
      <c r="N70" s="110"/>
      <c r="O70" s="49"/>
      <c r="P70" s="49"/>
      <c r="Q70" s="154"/>
      <c r="R70" s="81">
        <f>grants[[#This Row],[Total Grant Amount]]</f>
        <v>0</v>
      </c>
      <c r="S70" s="154"/>
      <c r="T70" s="81">
        <f>grants[[#This Row],[Total Quarterly Obligation Amount]]</f>
        <v>0</v>
      </c>
      <c r="U70" s="154"/>
      <c r="V70" s="81">
        <f>grants[[#This Row],[Total Quarterly Expenditure Amount]]</f>
        <v>0</v>
      </c>
      <c r="W70" s="99" t="str">
        <f>IFERROR(INDEX(Table2[Attachment A Category], MATCH(grants[[#This Row],[Attachment A Expenditure Subcategory]], Table2[Attachment A Subcategory],0)),"")</f>
        <v/>
      </c>
      <c r="X70" s="100" t="str">
        <f>IFERROR(INDEX(Table2[Treasury OIG Category], MATCH(grants[[#This Row],[Attachment A Expenditure Subcategory]], Table2[Attachment A Subcategory],0)),"")</f>
        <v/>
      </c>
    </row>
    <row r="71" spans="2:24" x14ac:dyDescent="0.25">
      <c r="B71" s="108"/>
      <c r="C71" s="109"/>
      <c r="D71" s="109"/>
      <c r="E71" s="109"/>
      <c r="F71" s="109"/>
      <c r="G71" s="121"/>
      <c r="H71" s="31" t="s">
        <v>146</v>
      </c>
      <c r="I71" s="121"/>
      <c r="J71" s="16"/>
      <c r="K71" s="110"/>
      <c r="L71" s="111"/>
      <c r="M71" s="110"/>
      <c r="N71" s="110"/>
      <c r="O71" s="49"/>
      <c r="P71" s="49"/>
      <c r="Q71" s="154"/>
      <c r="R71" s="81">
        <f>grants[[#This Row],[Total Grant Amount]]</f>
        <v>0</v>
      </c>
      <c r="S71" s="154"/>
      <c r="T71" s="81">
        <f>grants[[#This Row],[Total Quarterly Obligation Amount]]</f>
        <v>0</v>
      </c>
      <c r="U71" s="154"/>
      <c r="V71" s="81">
        <f>grants[[#This Row],[Total Quarterly Expenditure Amount]]</f>
        <v>0</v>
      </c>
      <c r="W71" s="99" t="str">
        <f>IFERROR(INDEX(Table2[Attachment A Category], MATCH(grants[[#This Row],[Attachment A Expenditure Subcategory]], Table2[Attachment A Subcategory],0)),"")</f>
        <v/>
      </c>
      <c r="X71" s="100" t="str">
        <f>IFERROR(INDEX(Table2[Treasury OIG Category], MATCH(grants[[#This Row],[Attachment A Expenditure Subcategory]], Table2[Attachment A Subcategory],0)),"")</f>
        <v/>
      </c>
    </row>
    <row r="72" spans="2:24" x14ac:dyDescent="0.25">
      <c r="B72" s="108"/>
      <c r="C72" s="109"/>
      <c r="D72" s="109"/>
      <c r="E72" s="109"/>
      <c r="F72" s="109"/>
      <c r="G72" s="121"/>
      <c r="H72" s="31" t="s">
        <v>147</v>
      </c>
      <c r="I72" s="121"/>
      <c r="J72" s="16"/>
      <c r="K72" s="110"/>
      <c r="L72" s="111"/>
      <c r="M72" s="110"/>
      <c r="N72" s="110"/>
      <c r="O72" s="49"/>
      <c r="P72" s="49"/>
      <c r="Q72" s="154"/>
      <c r="R72" s="81">
        <f>grants[[#This Row],[Total Grant Amount]]</f>
        <v>0</v>
      </c>
      <c r="S72" s="154"/>
      <c r="T72" s="81">
        <f>grants[[#This Row],[Total Quarterly Obligation Amount]]</f>
        <v>0</v>
      </c>
      <c r="U72" s="154"/>
      <c r="V72" s="81">
        <f>grants[[#This Row],[Total Quarterly Expenditure Amount]]</f>
        <v>0</v>
      </c>
      <c r="W72" s="99" t="str">
        <f>IFERROR(INDEX(Table2[Attachment A Category], MATCH(grants[[#This Row],[Attachment A Expenditure Subcategory]], Table2[Attachment A Subcategory],0)),"")</f>
        <v/>
      </c>
      <c r="X72" s="100" t="str">
        <f>IFERROR(INDEX(Table2[Treasury OIG Category], MATCH(grants[[#This Row],[Attachment A Expenditure Subcategory]], Table2[Attachment A Subcategory],0)),"")</f>
        <v/>
      </c>
    </row>
    <row r="73" spans="2:24" x14ac:dyDescent="0.25">
      <c r="B73" s="108"/>
      <c r="C73" s="109"/>
      <c r="D73" s="109"/>
      <c r="E73" s="109"/>
      <c r="F73" s="109"/>
      <c r="G73" s="121"/>
      <c r="H73" s="31" t="s">
        <v>148</v>
      </c>
      <c r="I73" s="121"/>
      <c r="J73" s="16"/>
      <c r="K73" s="110"/>
      <c r="L73" s="111"/>
      <c r="M73" s="110"/>
      <c r="N73" s="110"/>
      <c r="O73" s="49"/>
      <c r="P73" s="49"/>
      <c r="Q73" s="154"/>
      <c r="R73" s="81">
        <f>grants[[#This Row],[Total Grant Amount]]</f>
        <v>0</v>
      </c>
      <c r="S73" s="154"/>
      <c r="T73" s="81">
        <f>grants[[#This Row],[Total Quarterly Obligation Amount]]</f>
        <v>0</v>
      </c>
      <c r="U73" s="154"/>
      <c r="V73" s="81">
        <f>grants[[#This Row],[Total Quarterly Expenditure Amount]]</f>
        <v>0</v>
      </c>
      <c r="W73" s="99" t="str">
        <f>IFERROR(INDEX(Table2[Attachment A Category], MATCH(grants[[#This Row],[Attachment A Expenditure Subcategory]], Table2[Attachment A Subcategory],0)),"")</f>
        <v/>
      </c>
      <c r="X73" s="100" t="str">
        <f>IFERROR(INDEX(Table2[Treasury OIG Category], MATCH(grants[[#This Row],[Attachment A Expenditure Subcategory]], Table2[Attachment A Subcategory],0)),"")</f>
        <v/>
      </c>
    </row>
    <row r="74" spans="2:24" x14ac:dyDescent="0.25">
      <c r="B74" s="108"/>
      <c r="C74" s="109"/>
      <c r="D74" s="109"/>
      <c r="E74" s="109"/>
      <c r="F74" s="109"/>
      <c r="G74" s="121"/>
      <c r="H74" s="31" t="s">
        <v>149</v>
      </c>
      <c r="I74" s="121"/>
      <c r="J74" s="16"/>
      <c r="K74" s="110"/>
      <c r="L74" s="111"/>
      <c r="M74" s="110"/>
      <c r="N74" s="110"/>
      <c r="O74" s="49"/>
      <c r="P74" s="49"/>
      <c r="Q74" s="154"/>
      <c r="R74" s="81">
        <f>grants[[#This Row],[Total Grant Amount]]</f>
        <v>0</v>
      </c>
      <c r="S74" s="154"/>
      <c r="T74" s="81">
        <f>grants[[#This Row],[Total Quarterly Obligation Amount]]</f>
        <v>0</v>
      </c>
      <c r="U74" s="154"/>
      <c r="V74" s="81">
        <f>grants[[#This Row],[Total Quarterly Expenditure Amount]]</f>
        <v>0</v>
      </c>
      <c r="W74" s="99" t="str">
        <f>IFERROR(INDEX(Table2[Attachment A Category], MATCH(grants[[#This Row],[Attachment A Expenditure Subcategory]], Table2[Attachment A Subcategory],0)),"")</f>
        <v/>
      </c>
      <c r="X74" s="100" t="str">
        <f>IFERROR(INDEX(Table2[Treasury OIG Category], MATCH(grants[[#This Row],[Attachment A Expenditure Subcategory]], Table2[Attachment A Subcategory],0)),"")</f>
        <v/>
      </c>
    </row>
    <row r="75" spans="2:24" x14ac:dyDescent="0.25">
      <c r="B75" s="108"/>
      <c r="C75" s="109"/>
      <c r="D75" s="109"/>
      <c r="E75" s="109"/>
      <c r="F75" s="109"/>
      <c r="G75" s="121"/>
      <c r="H75" s="31" t="s">
        <v>150</v>
      </c>
      <c r="I75" s="121"/>
      <c r="J75" s="16"/>
      <c r="K75" s="110"/>
      <c r="L75" s="111"/>
      <c r="M75" s="110"/>
      <c r="N75" s="110"/>
      <c r="O75" s="49"/>
      <c r="P75" s="49"/>
      <c r="Q75" s="154"/>
      <c r="R75" s="81">
        <f>grants[[#This Row],[Total Grant Amount]]</f>
        <v>0</v>
      </c>
      <c r="S75" s="154"/>
      <c r="T75" s="81">
        <f>grants[[#This Row],[Total Quarterly Obligation Amount]]</f>
        <v>0</v>
      </c>
      <c r="U75" s="154"/>
      <c r="V75" s="81">
        <f>grants[[#This Row],[Total Quarterly Expenditure Amount]]</f>
        <v>0</v>
      </c>
      <c r="W75" s="99" t="str">
        <f>IFERROR(INDEX(Table2[Attachment A Category], MATCH(grants[[#This Row],[Attachment A Expenditure Subcategory]], Table2[Attachment A Subcategory],0)),"")</f>
        <v/>
      </c>
      <c r="X75" s="100" t="str">
        <f>IFERROR(INDEX(Table2[Treasury OIG Category], MATCH(grants[[#This Row],[Attachment A Expenditure Subcategory]], Table2[Attachment A Subcategory],0)),"")</f>
        <v/>
      </c>
    </row>
    <row r="76" spans="2:24" x14ac:dyDescent="0.25">
      <c r="B76" s="108"/>
      <c r="C76" s="109"/>
      <c r="D76" s="109"/>
      <c r="E76" s="109"/>
      <c r="F76" s="109"/>
      <c r="G76" s="121"/>
      <c r="H76" s="31" t="s">
        <v>151</v>
      </c>
      <c r="I76" s="121"/>
      <c r="J76" s="16"/>
      <c r="K76" s="110"/>
      <c r="L76" s="111"/>
      <c r="M76" s="110"/>
      <c r="N76" s="110"/>
      <c r="O76" s="49"/>
      <c r="P76" s="49"/>
      <c r="Q76" s="154"/>
      <c r="R76" s="81">
        <f>grants[[#This Row],[Total Grant Amount]]</f>
        <v>0</v>
      </c>
      <c r="S76" s="154"/>
      <c r="T76" s="81">
        <f>grants[[#This Row],[Total Quarterly Obligation Amount]]</f>
        <v>0</v>
      </c>
      <c r="U76" s="154"/>
      <c r="V76" s="81">
        <f>grants[[#This Row],[Total Quarterly Expenditure Amount]]</f>
        <v>0</v>
      </c>
      <c r="W76" s="99" t="str">
        <f>IFERROR(INDEX(Table2[Attachment A Category], MATCH(grants[[#This Row],[Attachment A Expenditure Subcategory]], Table2[Attachment A Subcategory],0)),"")</f>
        <v/>
      </c>
      <c r="X76" s="100" t="str">
        <f>IFERROR(INDEX(Table2[Treasury OIG Category], MATCH(grants[[#This Row],[Attachment A Expenditure Subcategory]], Table2[Attachment A Subcategory],0)),"")</f>
        <v/>
      </c>
    </row>
    <row r="77" spans="2:24" x14ac:dyDescent="0.25">
      <c r="B77" s="108"/>
      <c r="C77" s="109"/>
      <c r="D77" s="109"/>
      <c r="E77" s="109"/>
      <c r="F77" s="109"/>
      <c r="G77" s="121"/>
      <c r="H77" s="31" t="s">
        <v>152</v>
      </c>
      <c r="I77" s="121"/>
      <c r="J77" s="16"/>
      <c r="K77" s="110"/>
      <c r="L77" s="111"/>
      <c r="M77" s="110"/>
      <c r="N77" s="110"/>
      <c r="O77" s="49"/>
      <c r="P77" s="49"/>
      <c r="Q77" s="154"/>
      <c r="R77" s="81">
        <f>grants[[#This Row],[Total Grant Amount]]</f>
        <v>0</v>
      </c>
      <c r="S77" s="154"/>
      <c r="T77" s="81">
        <f>grants[[#This Row],[Total Quarterly Obligation Amount]]</f>
        <v>0</v>
      </c>
      <c r="U77" s="154"/>
      <c r="V77" s="81">
        <f>grants[[#This Row],[Total Quarterly Expenditure Amount]]</f>
        <v>0</v>
      </c>
      <c r="W77" s="99" t="str">
        <f>IFERROR(INDEX(Table2[Attachment A Category], MATCH(grants[[#This Row],[Attachment A Expenditure Subcategory]], Table2[Attachment A Subcategory],0)),"")</f>
        <v/>
      </c>
      <c r="X77" s="100" t="str">
        <f>IFERROR(INDEX(Table2[Treasury OIG Category], MATCH(grants[[#This Row],[Attachment A Expenditure Subcategory]], Table2[Attachment A Subcategory],0)),"")</f>
        <v/>
      </c>
    </row>
    <row r="78" spans="2:24" x14ac:dyDescent="0.25">
      <c r="B78" s="108"/>
      <c r="C78" s="109"/>
      <c r="D78" s="109"/>
      <c r="E78" s="109"/>
      <c r="F78" s="109"/>
      <c r="G78" s="121"/>
      <c r="H78" s="31" t="s">
        <v>153</v>
      </c>
      <c r="I78" s="121"/>
      <c r="J78" s="16"/>
      <c r="K78" s="110"/>
      <c r="L78" s="111"/>
      <c r="M78" s="110"/>
      <c r="N78" s="110"/>
      <c r="O78" s="49"/>
      <c r="P78" s="49"/>
      <c r="Q78" s="154"/>
      <c r="R78" s="81">
        <f>grants[[#This Row],[Total Grant Amount]]</f>
        <v>0</v>
      </c>
      <c r="S78" s="154"/>
      <c r="T78" s="81">
        <f>grants[[#This Row],[Total Quarterly Obligation Amount]]</f>
        <v>0</v>
      </c>
      <c r="U78" s="154"/>
      <c r="V78" s="81">
        <f>grants[[#This Row],[Total Quarterly Expenditure Amount]]</f>
        <v>0</v>
      </c>
      <c r="W78" s="99" t="str">
        <f>IFERROR(INDEX(Table2[Attachment A Category], MATCH(grants[[#This Row],[Attachment A Expenditure Subcategory]], Table2[Attachment A Subcategory],0)),"")</f>
        <v/>
      </c>
      <c r="X78" s="100" t="str">
        <f>IFERROR(INDEX(Table2[Treasury OIG Category], MATCH(grants[[#This Row],[Attachment A Expenditure Subcategory]], Table2[Attachment A Subcategory],0)),"")</f>
        <v/>
      </c>
    </row>
    <row r="79" spans="2:24" x14ac:dyDescent="0.25">
      <c r="B79" s="108"/>
      <c r="C79" s="109"/>
      <c r="D79" s="109"/>
      <c r="E79" s="109"/>
      <c r="F79" s="109"/>
      <c r="G79" s="121"/>
      <c r="H79" s="31" t="s">
        <v>154</v>
      </c>
      <c r="I79" s="121"/>
      <c r="J79" s="16"/>
      <c r="K79" s="110"/>
      <c r="L79" s="111"/>
      <c r="M79" s="110"/>
      <c r="N79" s="110"/>
      <c r="O79" s="49"/>
      <c r="P79" s="49"/>
      <c r="Q79" s="154"/>
      <c r="R79" s="81">
        <f>grants[[#This Row],[Total Grant Amount]]</f>
        <v>0</v>
      </c>
      <c r="S79" s="154"/>
      <c r="T79" s="81">
        <f>grants[[#This Row],[Total Quarterly Obligation Amount]]</f>
        <v>0</v>
      </c>
      <c r="U79" s="154"/>
      <c r="V79" s="81">
        <f>grants[[#This Row],[Total Quarterly Expenditure Amount]]</f>
        <v>0</v>
      </c>
      <c r="W79" s="99" t="str">
        <f>IFERROR(INDEX(Table2[Attachment A Category], MATCH(grants[[#This Row],[Attachment A Expenditure Subcategory]], Table2[Attachment A Subcategory],0)),"")</f>
        <v/>
      </c>
      <c r="X79" s="100" t="str">
        <f>IFERROR(INDEX(Table2[Treasury OIG Category], MATCH(grants[[#This Row],[Attachment A Expenditure Subcategory]], Table2[Attachment A Subcategory],0)),"")</f>
        <v/>
      </c>
    </row>
    <row r="80" spans="2:24" x14ac:dyDescent="0.25">
      <c r="B80" s="108"/>
      <c r="C80" s="109"/>
      <c r="D80" s="109"/>
      <c r="E80" s="109"/>
      <c r="F80" s="109"/>
      <c r="G80" s="121"/>
      <c r="H80" s="31" t="s">
        <v>155</v>
      </c>
      <c r="I80" s="121"/>
      <c r="J80" s="16"/>
      <c r="K80" s="110"/>
      <c r="L80" s="111"/>
      <c r="M80" s="110"/>
      <c r="N80" s="110"/>
      <c r="O80" s="49"/>
      <c r="P80" s="49"/>
      <c r="Q80" s="154"/>
      <c r="R80" s="81">
        <f>grants[[#This Row],[Total Grant Amount]]</f>
        <v>0</v>
      </c>
      <c r="S80" s="154"/>
      <c r="T80" s="81">
        <f>grants[[#This Row],[Total Quarterly Obligation Amount]]</f>
        <v>0</v>
      </c>
      <c r="U80" s="154"/>
      <c r="V80" s="81">
        <f>grants[[#This Row],[Total Quarterly Expenditure Amount]]</f>
        <v>0</v>
      </c>
      <c r="W80" s="99" t="str">
        <f>IFERROR(INDEX(Table2[Attachment A Category], MATCH(grants[[#This Row],[Attachment A Expenditure Subcategory]], Table2[Attachment A Subcategory],0)),"")</f>
        <v/>
      </c>
      <c r="X80" s="100" t="str">
        <f>IFERROR(INDEX(Table2[Treasury OIG Category], MATCH(grants[[#This Row],[Attachment A Expenditure Subcategory]], Table2[Attachment A Subcategory],0)),"")</f>
        <v/>
      </c>
    </row>
    <row r="81" spans="2:24" x14ac:dyDescent="0.25">
      <c r="B81" s="108"/>
      <c r="C81" s="109"/>
      <c r="D81" s="109"/>
      <c r="E81" s="109"/>
      <c r="F81" s="109"/>
      <c r="G81" s="121"/>
      <c r="H81" s="31" t="s">
        <v>156</v>
      </c>
      <c r="I81" s="121"/>
      <c r="J81" s="16"/>
      <c r="K81" s="110"/>
      <c r="L81" s="111"/>
      <c r="M81" s="110"/>
      <c r="N81" s="110"/>
      <c r="O81" s="49"/>
      <c r="P81" s="49"/>
      <c r="Q81" s="154"/>
      <c r="R81" s="81">
        <f>grants[[#This Row],[Total Grant Amount]]</f>
        <v>0</v>
      </c>
      <c r="S81" s="154"/>
      <c r="T81" s="81">
        <f>grants[[#This Row],[Total Quarterly Obligation Amount]]</f>
        <v>0</v>
      </c>
      <c r="U81" s="154"/>
      <c r="V81" s="81">
        <f>grants[[#This Row],[Total Quarterly Expenditure Amount]]</f>
        <v>0</v>
      </c>
      <c r="W81" s="99" t="str">
        <f>IFERROR(INDEX(Table2[Attachment A Category], MATCH(grants[[#This Row],[Attachment A Expenditure Subcategory]], Table2[Attachment A Subcategory],0)),"")</f>
        <v/>
      </c>
      <c r="X81" s="100" t="str">
        <f>IFERROR(INDEX(Table2[Treasury OIG Category], MATCH(grants[[#This Row],[Attachment A Expenditure Subcategory]], Table2[Attachment A Subcategory],0)),"")</f>
        <v/>
      </c>
    </row>
    <row r="82" spans="2:24" x14ac:dyDescent="0.25">
      <c r="B82" s="108"/>
      <c r="C82" s="109"/>
      <c r="D82" s="109"/>
      <c r="E82" s="109"/>
      <c r="F82" s="109"/>
      <c r="G82" s="121"/>
      <c r="H82" s="31" t="s">
        <v>157</v>
      </c>
      <c r="I82" s="121"/>
      <c r="J82" s="16"/>
      <c r="K82" s="110"/>
      <c r="L82" s="111"/>
      <c r="M82" s="110"/>
      <c r="N82" s="110"/>
      <c r="O82" s="49"/>
      <c r="P82" s="49"/>
      <c r="Q82" s="154"/>
      <c r="R82" s="81">
        <f>grants[[#This Row],[Total Grant Amount]]</f>
        <v>0</v>
      </c>
      <c r="S82" s="154"/>
      <c r="T82" s="81">
        <f>grants[[#This Row],[Total Quarterly Obligation Amount]]</f>
        <v>0</v>
      </c>
      <c r="U82" s="154"/>
      <c r="V82" s="81">
        <f>grants[[#This Row],[Total Quarterly Expenditure Amount]]</f>
        <v>0</v>
      </c>
      <c r="W82" s="99" t="str">
        <f>IFERROR(INDEX(Table2[Attachment A Category], MATCH(grants[[#This Row],[Attachment A Expenditure Subcategory]], Table2[Attachment A Subcategory],0)),"")</f>
        <v/>
      </c>
      <c r="X82" s="100" t="str">
        <f>IFERROR(INDEX(Table2[Treasury OIG Category], MATCH(grants[[#This Row],[Attachment A Expenditure Subcategory]], Table2[Attachment A Subcategory],0)),"")</f>
        <v/>
      </c>
    </row>
    <row r="83" spans="2:24" x14ac:dyDescent="0.25">
      <c r="B83" s="108"/>
      <c r="C83" s="109"/>
      <c r="D83" s="109"/>
      <c r="E83" s="109"/>
      <c r="F83" s="109"/>
      <c r="G83" s="121"/>
      <c r="H83" s="31" t="s">
        <v>158</v>
      </c>
      <c r="I83" s="121"/>
      <c r="J83" s="16"/>
      <c r="K83" s="110"/>
      <c r="L83" s="111"/>
      <c r="M83" s="110"/>
      <c r="N83" s="110"/>
      <c r="O83" s="49"/>
      <c r="P83" s="49"/>
      <c r="Q83" s="154"/>
      <c r="R83" s="81">
        <f>grants[[#This Row],[Total Grant Amount]]</f>
        <v>0</v>
      </c>
      <c r="S83" s="154"/>
      <c r="T83" s="81">
        <f>grants[[#This Row],[Total Quarterly Obligation Amount]]</f>
        <v>0</v>
      </c>
      <c r="U83" s="154"/>
      <c r="V83" s="81">
        <f>grants[[#This Row],[Total Quarterly Expenditure Amount]]</f>
        <v>0</v>
      </c>
      <c r="W83" s="99" t="str">
        <f>IFERROR(INDEX(Table2[Attachment A Category], MATCH(grants[[#This Row],[Attachment A Expenditure Subcategory]], Table2[Attachment A Subcategory],0)),"")</f>
        <v/>
      </c>
      <c r="X83" s="100" t="str">
        <f>IFERROR(INDEX(Table2[Treasury OIG Category], MATCH(grants[[#This Row],[Attachment A Expenditure Subcategory]], Table2[Attachment A Subcategory],0)),"")</f>
        <v/>
      </c>
    </row>
    <row r="84" spans="2:24" x14ac:dyDescent="0.25">
      <c r="B84" s="108"/>
      <c r="C84" s="109"/>
      <c r="D84" s="109"/>
      <c r="E84" s="109"/>
      <c r="F84" s="109"/>
      <c r="G84" s="121"/>
      <c r="H84" s="31" t="s">
        <v>159</v>
      </c>
      <c r="I84" s="121"/>
      <c r="J84" s="16"/>
      <c r="K84" s="110"/>
      <c r="L84" s="111"/>
      <c r="M84" s="110"/>
      <c r="N84" s="110"/>
      <c r="O84" s="49"/>
      <c r="P84" s="49"/>
      <c r="Q84" s="154"/>
      <c r="R84" s="81">
        <f>grants[[#This Row],[Total Grant Amount]]</f>
        <v>0</v>
      </c>
      <c r="S84" s="154"/>
      <c r="T84" s="81">
        <f>grants[[#This Row],[Total Quarterly Obligation Amount]]</f>
        <v>0</v>
      </c>
      <c r="U84" s="154"/>
      <c r="V84" s="81">
        <f>grants[[#This Row],[Total Quarterly Expenditure Amount]]</f>
        <v>0</v>
      </c>
      <c r="W84" s="99" t="str">
        <f>IFERROR(INDEX(Table2[Attachment A Category], MATCH(grants[[#This Row],[Attachment A Expenditure Subcategory]], Table2[Attachment A Subcategory],0)),"")</f>
        <v/>
      </c>
      <c r="X84" s="100" t="str">
        <f>IFERROR(INDEX(Table2[Treasury OIG Category], MATCH(grants[[#This Row],[Attachment A Expenditure Subcategory]], Table2[Attachment A Subcategory],0)),"")</f>
        <v/>
      </c>
    </row>
    <row r="85" spans="2:24" x14ac:dyDescent="0.25">
      <c r="B85" s="108"/>
      <c r="C85" s="109"/>
      <c r="D85" s="109"/>
      <c r="E85" s="109"/>
      <c r="F85" s="109"/>
      <c r="G85" s="121"/>
      <c r="H85" s="31" t="s">
        <v>160</v>
      </c>
      <c r="I85" s="121"/>
      <c r="J85" s="16"/>
      <c r="K85" s="110"/>
      <c r="L85" s="111"/>
      <c r="M85" s="110"/>
      <c r="N85" s="110"/>
      <c r="O85" s="49"/>
      <c r="P85" s="49"/>
      <c r="Q85" s="154"/>
      <c r="R85" s="81">
        <f>grants[[#This Row],[Total Grant Amount]]</f>
        <v>0</v>
      </c>
      <c r="S85" s="154"/>
      <c r="T85" s="81">
        <f>grants[[#This Row],[Total Quarterly Obligation Amount]]</f>
        <v>0</v>
      </c>
      <c r="U85" s="154"/>
      <c r="V85" s="81">
        <f>grants[[#This Row],[Total Quarterly Expenditure Amount]]</f>
        <v>0</v>
      </c>
      <c r="W85" s="99" t="str">
        <f>IFERROR(INDEX(Table2[Attachment A Category], MATCH(grants[[#This Row],[Attachment A Expenditure Subcategory]], Table2[Attachment A Subcategory],0)),"")</f>
        <v/>
      </c>
      <c r="X85" s="100" t="str">
        <f>IFERROR(INDEX(Table2[Treasury OIG Category], MATCH(grants[[#This Row],[Attachment A Expenditure Subcategory]], Table2[Attachment A Subcategory],0)),"")</f>
        <v/>
      </c>
    </row>
    <row r="86" spans="2:24" x14ac:dyDescent="0.25">
      <c r="B86" s="108"/>
      <c r="C86" s="109"/>
      <c r="D86" s="109"/>
      <c r="E86" s="109"/>
      <c r="F86" s="109"/>
      <c r="G86" s="121"/>
      <c r="H86" s="31" t="s">
        <v>161</v>
      </c>
      <c r="I86" s="121"/>
      <c r="J86" s="16"/>
      <c r="K86" s="110"/>
      <c r="L86" s="111"/>
      <c r="M86" s="110"/>
      <c r="N86" s="110"/>
      <c r="O86" s="49"/>
      <c r="P86" s="49"/>
      <c r="Q86" s="154"/>
      <c r="R86" s="81">
        <f>grants[[#This Row],[Total Grant Amount]]</f>
        <v>0</v>
      </c>
      <c r="S86" s="154"/>
      <c r="T86" s="81">
        <f>grants[[#This Row],[Total Quarterly Obligation Amount]]</f>
        <v>0</v>
      </c>
      <c r="U86" s="154"/>
      <c r="V86" s="81">
        <f>grants[[#This Row],[Total Quarterly Expenditure Amount]]</f>
        <v>0</v>
      </c>
      <c r="W86" s="99" t="str">
        <f>IFERROR(INDEX(Table2[Attachment A Category], MATCH(grants[[#This Row],[Attachment A Expenditure Subcategory]], Table2[Attachment A Subcategory],0)),"")</f>
        <v/>
      </c>
      <c r="X86" s="100" t="str">
        <f>IFERROR(INDEX(Table2[Treasury OIG Category], MATCH(grants[[#This Row],[Attachment A Expenditure Subcategory]], Table2[Attachment A Subcategory],0)),"")</f>
        <v/>
      </c>
    </row>
    <row r="87" spans="2:24" x14ac:dyDescent="0.25">
      <c r="B87" s="108"/>
      <c r="C87" s="109"/>
      <c r="D87" s="109"/>
      <c r="E87" s="109"/>
      <c r="F87" s="109"/>
      <c r="G87" s="121"/>
      <c r="H87" s="31" t="s">
        <v>162</v>
      </c>
      <c r="I87" s="121"/>
      <c r="J87" s="16"/>
      <c r="K87" s="110"/>
      <c r="L87" s="111"/>
      <c r="M87" s="110"/>
      <c r="N87" s="110"/>
      <c r="O87" s="49"/>
      <c r="P87" s="49"/>
      <c r="Q87" s="154"/>
      <c r="R87" s="81">
        <f>grants[[#This Row],[Total Grant Amount]]</f>
        <v>0</v>
      </c>
      <c r="S87" s="154"/>
      <c r="T87" s="81">
        <f>grants[[#This Row],[Total Quarterly Obligation Amount]]</f>
        <v>0</v>
      </c>
      <c r="U87" s="154"/>
      <c r="V87" s="81">
        <f>grants[[#This Row],[Total Quarterly Expenditure Amount]]</f>
        <v>0</v>
      </c>
      <c r="W87" s="99" t="str">
        <f>IFERROR(INDEX(Table2[Attachment A Category], MATCH(grants[[#This Row],[Attachment A Expenditure Subcategory]], Table2[Attachment A Subcategory],0)),"")</f>
        <v/>
      </c>
      <c r="X87" s="100" t="str">
        <f>IFERROR(INDEX(Table2[Treasury OIG Category], MATCH(grants[[#This Row],[Attachment A Expenditure Subcategory]], Table2[Attachment A Subcategory],0)),"")</f>
        <v/>
      </c>
    </row>
    <row r="88" spans="2:24" x14ac:dyDescent="0.25">
      <c r="B88" s="108"/>
      <c r="C88" s="109"/>
      <c r="D88" s="109"/>
      <c r="E88" s="109"/>
      <c r="F88" s="109"/>
      <c r="G88" s="121"/>
      <c r="H88" s="31" t="s">
        <v>163</v>
      </c>
      <c r="I88" s="121"/>
      <c r="J88" s="16"/>
      <c r="K88" s="110"/>
      <c r="L88" s="111"/>
      <c r="M88" s="110"/>
      <c r="N88" s="110"/>
      <c r="O88" s="49"/>
      <c r="P88" s="49"/>
      <c r="Q88" s="154"/>
      <c r="R88" s="81">
        <f>grants[[#This Row],[Total Grant Amount]]</f>
        <v>0</v>
      </c>
      <c r="S88" s="154"/>
      <c r="T88" s="81">
        <f>grants[[#This Row],[Total Quarterly Obligation Amount]]</f>
        <v>0</v>
      </c>
      <c r="U88" s="154"/>
      <c r="V88" s="81">
        <f>grants[[#This Row],[Total Quarterly Expenditure Amount]]</f>
        <v>0</v>
      </c>
      <c r="W88" s="99" t="str">
        <f>IFERROR(INDEX(Table2[Attachment A Category], MATCH(grants[[#This Row],[Attachment A Expenditure Subcategory]], Table2[Attachment A Subcategory],0)),"")</f>
        <v/>
      </c>
      <c r="X88" s="100" t="str">
        <f>IFERROR(INDEX(Table2[Treasury OIG Category], MATCH(grants[[#This Row],[Attachment A Expenditure Subcategory]], Table2[Attachment A Subcategory],0)),"")</f>
        <v/>
      </c>
    </row>
    <row r="89" spans="2:24" x14ac:dyDescent="0.25">
      <c r="B89" s="108"/>
      <c r="C89" s="109"/>
      <c r="D89" s="109"/>
      <c r="E89" s="109"/>
      <c r="F89" s="109"/>
      <c r="G89" s="121"/>
      <c r="H89" s="31" t="s">
        <v>164</v>
      </c>
      <c r="I89" s="121"/>
      <c r="J89" s="16"/>
      <c r="K89" s="110"/>
      <c r="L89" s="111"/>
      <c r="M89" s="110"/>
      <c r="N89" s="110"/>
      <c r="O89" s="49"/>
      <c r="P89" s="49"/>
      <c r="Q89" s="154"/>
      <c r="R89" s="81">
        <f>grants[[#This Row],[Total Grant Amount]]</f>
        <v>0</v>
      </c>
      <c r="S89" s="154"/>
      <c r="T89" s="81">
        <f>grants[[#This Row],[Total Quarterly Obligation Amount]]</f>
        <v>0</v>
      </c>
      <c r="U89" s="154"/>
      <c r="V89" s="81">
        <f>grants[[#This Row],[Total Quarterly Expenditure Amount]]</f>
        <v>0</v>
      </c>
      <c r="W89" s="99" t="str">
        <f>IFERROR(INDEX(Table2[Attachment A Category], MATCH(grants[[#This Row],[Attachment A Expenditure Subcategory]], Table2[Attachment A Subcategory],0)),"")</f>
        <v/>
      </c>
      <c r="X89" s="100" t="str">
        <f>IFERROR(INDEX(Table2[Treasury OIG Category], MATCH(grants[[#This Row],[Attachment A Expenditure Subcategory]], Table2[Attachment A Subcategory],0)),"")</f>
        <v/>
      </c>
    </row>
    <row r="90" spans="2:24" x14ac:dyDescent="0.25">
      <c r="B90" s="108"/>
      <c r="C90" s="109"/>
      <c r="D90" s="109"/>
      <c r="E90" s="109"/>
      <c r="F90" s="109"/>
      <c r="G90" s="121"/>
      <c r="H90" s="31" t="s">
        <v>165</v>
      </c>
      <c r="I90" s="121"/>
      <c r="J90" s="16"/>
      <c r="K90" s="110"/>
      <c r="L90" s="111"/>
      <c r="M90" s="110"/>
      <c r="N90" s="110"/>
      <c r="O90" s="49"/>
      <c r="P90" s="49"/>
      <c r="Q90" s="154"/>
      <c r="R90" s="81">
        <f>grants[[#This Row],[Total Grant Amount]]</f>
        <v>0</v>
      </c>
      <c r="S90" s="154"/>
      <c r="T90" s="81">
        <f>grants[[#This Row],[Total Quarterly Obligation Amount]]</f>
        <v>0</v>
      </c>
      <c r="U90" s="154"/>
      <c r="V90" s="81">
        <f>grants[[#This Row],[Total Quarterly Expenditure Amount]]</f>
        <v>0</v>
      </c>
      <c r="W90" s="99" t="str">
        <f>IFERROR(INDEX(Table2[Attachment A Category], MATCH(grants[[#This Row],[Attachment A Expenditure Subcategory]], Table2[Attachment A Subcategory],0)),"")</f>
        <v/>
      </c>
      <c r="X90" s="100" t="str">
        <f>IFERROR(INDEX(Table2[Treasury OIG Category], MATCH(grants[[#This Row],[Attachment A Expenditure Subcategory]], Table2[Attachment A Subcategory],0)),"")</f>
        <v/>
      </c>
    </row>
    <row r="91" spans="2:24" x14ac:dyDescent="0.25">
      <c r="B91" s="108"/>
      <c r="C91" s="109"/>
      <c r="D91" s="109"/>
      <c r="E91" s="109"/>
      <c r="F91" s="109"/>
      <c r="G91" s="121"/>
      <c r="H91" s="31" t="s">
        <v>166</v>
      </c>
      <c r="I91" s="121"/>
      <c r="J91" s="16"/>
      <c r="K91" s="110"/>
      <c r="L91" s="111"/>
      <c r="M91" s="110"/>
      <c r="N91" s="110"/>
      <c r="O91" s="49"/>
      <c r="P91" s="49"/>
      <c r="Q91" s="154"/>
      <c r="R91" s="81">
        <f>grants[[#This Row],[Total Grant Amount]]</f>
        <v>0</v>
      </c>
      <c r="S91" s="154"/>
      <c r="T91" s="81">
        <f>grants[[#This Row],[Total Quarterly Obligation Amount]]</f>
        <v>0</v>
      </c>
      <c r="U91" s="154"/>
      <c r="V91" s="81">
        <f>grants[[#This Row],[Total Quarterly Expenditure Amount]]</f>
        <v>0</v>
      </c>
      <c r="W91" s="99" t="str">
        <f>IFERROR(INDEX(Table2[Attachment A Category], MATCH(grants[[#This Row],[Attachment A Expenditure Subcategory]], Table2[Attachment A Subcategory],0)),"")</f>
        <v/>
      </c>
      <c r="X91" s="100" t="str">
        <f>IFERROR(INDEX(Table2[Treasury OIG Category], MATCH(grants[[#This Row],[Attachment A Expenditure Subcategory]], Table2[Attachment A Subcategory],0)),"")</f>
        <v/>
      </c>
    </row>
    <row r="92" spans="2:24" x14ac:dyDescent="0.25">
      <c r="B92" s="108"/>
      <c r="C92" s="109"/>
      <c r="D92" s="109"/>
      <c r="E92" s="109"/>
      <c r="F92" s="109"/>
      <c r="G92" s="121"/>
      <c r="H92" s="31" t="s">
        <v>167</v>
      </c>
      <c r="I92" s="121"/>
      <c r="J92" s="16"/>
      <c r="K92" s="110"/>
      <c r="L92" s="111"/>
      <c r="M92" s="110"/>
      <c r="N92" s="110"/>
      <c r="O92" s="49"/>
      <c r="P92" s="49"/>
      <c r="Q92" s="154"/>
      <c r="R92" s="81">
        <f>grants[[#This Row],[Total Grant Amount]]</f>
        <v>0</v>
      </c>
      <c r="S92" s="154"/>
      <c r="T92" s="81">
        <f>grants[[#This Row],[Total Quarterly Obligation Amount]]</f>
        <v>0</v>
      </c>
      <c r="U92" s="154"/>
      <c r="V92" s="81">
        <f>grants[[#This Row],[Total Quarterly Expenditure Amount]]</f>
        <v>0</v>
      </c>
      <c r="W92" s="99" t="str">
        <f>IFERROR(INDEX(Table2[Attachment A Category], MATCH(grants[[#This Row],[Attachment A Expenditure Subcategory]], Table2[Attachment A Subcategory],0)),"")</f>
        <v/>
      </c>
      <c r="X92" s="100" t="str">
        <f>IFERROR(INDEX(Table2[Treasury OIG Category], MATCH(grants[[#This Row],[Attachment A Expenditure Subcategory]], Table2[Attachment A Subcategory],0)),"")</f>
        <v/>
      </c>
    </row>
    <row r="93" spans="2:24" x14ac:dyDescent="0.25">
      <c r="B93" s="108"/>
      <c r="C93" s="109"/>
      <c r="D93" s="109"/>
      <c r="E93" s="109"/>
      <c r="F93" s="109"/>
      <c r="G93" s="121"/>
      <c r="H93" s="31" t="s">
        <v>168</v>
      </c>
      <c r="I93" s="121"/>
      <c r="J93" s="16"/>
      <c r="K93" s="110"/>
      <c r="L93" s="111"/>
      <c r="M93" s="110"/>
      <c r="N93" s="110"/>
      <c r="O93" s="49"/>
      <c r="P93" s="49"/>
      <c r="Q93" s="154"/>
      <c r="R93" s="81">
        <f>grants[[#This Row],[Total Grant Amount]]</f>
        <v>0</v>
      </c>
      <c r="S93" s="154"/>
      <c r="T93" s="81">
        <f>grants[[#This Row],[Total Quarterly Obligation Amount]]</f>
        <v>0</v>
      </c>
      <c r="U93" s="154"/>
      <c r="V93" s="81">
        <f>grants[[#This Row],[Total Quarterly Expenditure Amount]]</f>
        <v>0</v>
      </c>
      <c r="W93" s="99" t="str">
        <f>IFERROR(INDEX(Table2[Attachment A Category], MATCH(grants[[#This Row],[Attachment A Expenditure Subcategory]], Table2[Attachment A Subcategory],0)),"")</f>
        <v/>
      </c>
      <c r="X93" s="100" t="str">
        <f>IFERROR(INDEX(Table2[Treasury OIG Category], MATCH(grants[[#This Row],[Attachment A Expenditure Subcategory]], Table2[Attachment A Subcategory],0)),"")</f>
        <v/>
      </c>
    </row>
    <row r="94" spans="2:24" x14ac:dyDescent="0.25">
      <c r="B94" s="108"/>
      <c r="C94" s="109"/>
      <c r="D94" s="109"/>
      <c r="E94" s="109"/>
      <c r="F94" s="109"/>
      <c r="G94" s="121"/>
      <c r="H94" s="31" t="s">
        <v>169</v>
      </c>
      <c r="I94" s="121"/>
      <c r="J94" s="16"/>
      <c r="K94" s="110"/>
      <c r="L94" s="111"/>
      <c r="M94" s="110"/>
      <c r="N94" s="110"/>
      <c r="O94" s="49"/>
      <c r="P94" s="49"/>
      <c r="Q94" s="154"/>
      <c r="R94" s="81">
        <f>grants[[#This Row],[Total Grant Amount]]</f>
        <v>0</v>
      </c>
      <c r="S94" s="154"/>
      <c r="T94" s="81">
        <f>grants[[#This Row],[Total Quarterly Obligation Amount]]</f>
        <v>0</v>
      </c>
      <c r="U94" s="154"/>
      <c r="V94" s="81">
        <f>grants[[#This Row],[Total Quarterly Expenditure Amount]]</f>
        <v>0</v>
      </c>
      <c r="W94" s="99" t="str">
        <f>IFERROR(INDEX(Table2[Attachment A Category], MATCH(grants[[#This Row],[Attachment A Expenditure Subcategory]], Table2[Attachment A Subcategory],0)),"")</f>
        <v/>
      </c>
      <c r="X94" s="100" t="str">
        <f>IFERROR(INDEX(Table2[Treasury OIG Category], MATCH(grants[[#This Row],[Attachment A Expenditure Subcategory]], Table2[Attachment A Subcategory],0)),"")</f>
        <v/>
      </c>
    </row>
    <row r="95" spans="2:24" x14ac:dyDescent="0.25">
      <c r="B95" s="108"/>
      <c r="C95" s="109"/>
      <c r="D95" s="109"/>
      <c r="E95" s="109"/>
      <c r="F95" s="109"/>
      <c r="G95" s="121"/>
      <c r="H95" s="31" t="s">
        <v>170</v>
      </c>
      <c r="I95" s="121"/>
      <c r="J95" s="16"/>
      <c r="K95" s="110"/>
      <c r="L95" s="111"/>
      <c r="M95" s="110"/>
      <c r="N95" s="110"/>
      <c r="O95" s="49"/>
      <c r="P95" s="49"/>
      <c r="Q95" s="154"/>
      <c r="R95" s="81">
        <f>grants[[#This Row],[Total Grant Amount]]</f>
        <v>0</v>
      </c>
      <c r="S95" s="154"/>
      <c r="T95" s="81">
        <f>grants[[#This Row],[Total Quarterly Obligation Amount]]</f>
        <v>0</v>
      </c>
      <c r="U95" s="154"/>
      <c r="V95" s="81">
        <f>grants[[#This Row],[Total Quarterly Expenditure Amount]]</f>
        <v>0</v>
      </c>
      <c r="W95" s="99" t="str">
        <f>IFERROR(INDEX(Table2[Attachment A Category], MATCH(grants[[#This Row],[Attachment A Expenditure Subcategory]], Table2[Attachment A Subcategory],0)),"")</f>
        <v/>
      </c>
      <c r="X95" s="100" t="str">
        <f>IFERROR(INDEX(Table2[Treasury OIG Category], MATCH(grants[[#This Row],[Attachment A Expenditure Subcategory]], Table2[Attachment A Subcategory],0)),"")</f>
        <v/>
      </c>
    </row>
    <row r="96" spans="2:24" x14ac:dyDescent="0.25">
      <c r="B96" s="108"/>
      <c r="C96" s="109"/>
      <c r="D96" s="109"/>
      <c r="E96" s="109"/>
      <c r="F96" s="109"/>
      <c r="G96" s="121"/>
      <c r="H96" s="31" t="s">
        <v>171</v>
      </c>
      <c r="I96" s="121"/>
      <c r="J96" s="16"/>
      <c r="K96" s="110"/>
      <c r="L96" s="111"/>
      <c r="M96" s="110"/>
      <c r="N96" s="110"/>
      <c r="O96" s="49"/>
      <c r="P96" s="49"/>
      <c r="Q96" s="154"/>
      <c r="R96" s="81">
        <f>grants[[#This Row],[Total Grant Amount]]</f>
        <v>0</v>
      </c>
      <c r="S96" s="154"/>
      <c r="T96" s="81">
        <f>grants[[#This Row],[Total Quarterly Obligation Amount]]</f>
        <v>0</v>
      </c>
      <c r="U96" s="154"/>
      <c r="V96" s="81">
        <f>grants[[#This Row],[Total Quarterly Expenditure Amount]]</f>
        <v>0</v>
      </c>
      <c r="W96" s="99" t="str">
        <f>IFERROR(INDEX(Table2[Attachment A Category], MATCH(grants[[#This Row],[Attachment A Expenditure Subcategory]], Table2[Attachment A Subcategory],0)),"")</f>
        <v/>
      </c>
      <c r="X96" s="100" t="str">
        <f>IFERROR(INDEX(Table2[Treasury OIG Category], MATCH(grants[[#This Row],[Attachment A Expenditure Subcategory]], Table2[Attachment A Subcategory],0)),"")</f>
        <v/>
      </c>
    </row>
    <row r="97" spans="2:24" x14ac:dyDescent="0.25">
      <c r="B97" s="108"/>
      <c r="C97" s="109"/>
      <c r="D97" s="109"/>
      <c r="E97" s="109"/>
      <c r="F97" s="109"/>
      <c r="G97" s="121"/>
      <c r="H97" s="31" t="s">
        <v>172</v>
      </c>
      <c r="I97" s="121"/>
      <c r="J97" s="16"/>
      <c r="K97" s="110"/>
      <c r="L97" s="111"/>
      <c r="M97" s="110"/>
      <c r="N97" s="110"/>
      <c r="O97" s="49"/>
      <c r="P97" s="49"/>
      <c r="Q97" s="154"/>
      <c r="R97" s="81">
        <f>grants[[#This Row],[Total Grant Amount]]</f>
        <v>0</v>
      </c>
      <c r="S97" s="154"/>
      <c r="T97" s="81">
        <f>grants[[#This Row],[Total Quarterly Obligation Amount]]</f>
        <v>0</v>
      </c>
      <c r="U97" s="154"/>
      <c r="V97" s="81">
        <f>grants[[#This Row],[Total Quarterly Expenditure Amount]]</f>
        <v>0</v>
      </c>
      <c r="W97" s="99" t="str">
        <f>IFERROR(INDEX(Table2[Attachment A Category], MATCH(grants[[#This Row],[Attachment A Expenditure Subcategory]], Table2[Attachment A Subcategory],0)),"")</f>
        <v/>
      </c>
      <c r="X97" s="100" t="str">
        <f>IFERROR(INDEX(Table2[Treasury OIG Category], MATCH(grants[[#This Row],[Attachment A Expenditure Subcategory]], Table2[Attachment A Subcategory],0)),"")</f>
        <v/>
      </c>
    </row>
    <row r="98" spans="2:24" x14ac:dyDescent="0.25">
      <c r="B98" s="108"/>
      <c r="C98" s="109"/>
      <c r="D98" s="109"/>
      <c r="E98" s="109"/>
      <c r="F98" s="109"/>
      <c r="G98" s="121"/>
      <c r="H98" s="31" t="s">
        <v>173</v>
      </c>
      <c r="I98" s="121"/>
      <c r="J98" s="16"/>
      <c r="K98" s="110"/>
      <c r="L98" s="111"/>
      <c r="M98" s="110"/>
      <c r="N98" s="110"/>
      <c r="O98" s="49"/>
      <c r="P98" s="49"/>
      <c r="Q98" s="154"/>
      <c r="R98" s="81">
        <f>grants[[#This Row],[Total Grant Amount]]</f>
        <v>0</v>
      </c>
      <c r="S98" s="154"/>
      <c r="T98" s="81">
        <f>grants[[#This Row],[Total Quarterly Obligation Amount]]</f>
        <v>0</v>
      </c>
      <c r="U98" s="154"/>
      <c r="V98" s="81">
        <f>grants[[#This Row],[Total Quarterly Expenditure Amount]]</f>
        <v>0</v>
      </c>
      <c r="W98" s="99" t="str">
        <f>IFERROR(INDEX(Table2[Attachment A Category], MATCH(grants[[#This Row],[Attachment A Expenditure Subcategory]], Table2[Attachment A Subcategory],0)),"")</f>
        <v/>
      </c>
      <c r="X98" s="100" t="str">
        <f>IFERROR(INDEX(Table2[Treasury OIG Category], MATCH(grants[[#This Row],[Attachment A Expenditure Subcategory]], Table2[Attachment A Subcategory],0)),"")</f>
        <v/>
      </c>
    </row>
    <row r="99" spans="2:24" x14ac:dyDescent="0.25">
      <c r="B99" s="108"/>
      <c r="C99" s="109"/>
      <c r="D99" s="109"/>
      <c r="E99" s="109"/>
      <c r="F99" s="109"/>
      <c r="G99" s="121"/>
      <c r="H99" s="31" t="s">
        <v>174</v>
      </c>
      <c r="I99" s="121"/>
      <c r="J99" s="16"/>
      <c r="K99" s="110"/>
      <c r="L99" s="111"/>
      <c r="M99" s="110"/>
      <c r="N99" s="110"/>
      <c r="O99" s="49"/>
      <c r="P99" s="49"/>
      <c r="Q99" s="154"/>
      <c r="R99" s="81">
        <f>grants[[#This Row],[Total Grant Amount]]</f>
        <v>0</v>
      </c>
      <c r="S99" s="154"/>
      <c r="T99" s="81">
        <f>grants[[#This Row],[Total Quarterly Obligation Amount]]</f>
        <v>0</v>
      </c>
      <c r="U99" s="154"/>
      <c r="V99" s="81">
        <f>grants[[#This Row],[Total Quarterly Expenditure Amount]]</f>
        <v>0</v>
      </c>
      <c r="W99" s="99" t="str">
        <f>IFERROR(INDEX(Table2[Attachment A Category], MATCH(grants[[#This Row],[Attachment A Expenditure Subcategory]], Table2[Attachment A Subcategory],0)),"")</f>
        <v/>
      </c>
      <c r="X99" s="100" t="str">
        <f>IFERROR(INDEX(Table2[Treasury OIG Category], MATCH(grants[[#This Row],[Attachment A Expenditure Subcategory]], Table2[Attachment A Subcategory],0)),"")</f>
        <v/>
      </c>
    </row>
    <row r="100" spans="2:24" x14ac:dyDescent="0.25">
      <c r="B100" s="108"/>
      <c r="C100" s="109"/>
      <c r="D100" s="109"/>
      <c r="E100" s="109"/>
      <c r="F100" s="109"/>
      <c r="G100" s="121"/>
      <c r="H100" s="31" t="s">
        <v>175</v>
      </c>
      <c r="I100" s="121"/>
      <c r="J100" s="16"/>
      <c r="K100" s="110"/>
      <c r="L100" s="111"/>
      <c r="M100" s="110"/>
      <c r="N100" s="110"/>
      <c r="O100" s="49"/>
      <c r="P100" s="49"/>
      <c r="Q100" s="154"/>
      <c r="R100" s="81">
        <f>grants[[#This Row],[Total Grant Amount]]</f>
        <v>0</v>
      </c>
      <c r="S100" s="154"/>
      <c r="T100" s="81">
        <f>grants[[#This Row],[Total Quarterly Obligation Amount]]</f>
        <v>0</v>
      </c>
      <c r="U100" s="154"/>
      <c r="V100" s="81">
        <f>grants[[#This Row],[Total Quarterly Expenditure Amount]]</f>
        <v>0</v>
      </c>
      <c r="W100" s="99" t="str">
        <f>IFERROR(INDEX(Table2[Attachment A Category], MATCH(grants[[#This Row],[Attachment A Expenditure Subcategory]], Table2[Attachment A Subcategory],0)),"")</f>
        <v/>
      </c>
      <c r="X100" s="100" t="str">
        <f>IFERROR(INDEX(Table2[Treasury OIG Category], MATCH(grants[[#This Row],[Attachment A Expenditure Subcategory]], Table2[Attachment A Subcategory],0)),"")</f>
        <v/>
      </c>
    </row>
    <row r="101" spans="2:24" x14ac:dyDescent="0.25">
      <c r="B101" s="108"/>
      <c r="C101" s="109"/>
      <c r="D101" s="109"/>
      <c r="E101" s="109"/>
      <c r="F101" s="109"/>
      <c r="G101" s="121"/>
      <c r="H101" s="31" t="s">
        <v>176</v>
      </c>
      <c r="I101" s="121"/>
      <c r="J101" s="16"/>
      <c r="K101" s="110"/>
      <c r="L101" s="111"/>
      <c r="M101" s="110"/>
      <c r="N101" s="110"/>
      <c r="O101" s="49"/>
      <c r="P101" s="49"/>
      <c r="Q101" s="154"/>
      <c r="R101" s="81">
        <f>grants[[#This Row],[Total Grant Amount]]</f>
        <v>0</v>
      </c>
      <c r="S101" s="154"/>
      <c r="T101" s="81">
        <f>grants[[#This Row],[Total Quarterly Obligation Amount]]</f>
        <v>0</v>
      </c>
      <c r="U101" s="154"/>
      <c r="V101" s="81">
        <f>grants[[#This Row],[Total Quarterly Expenditure Amount]]</f>
        <v>0</v>
      </c>
      <c r="W101" s="99" t="str">
        <f>IFERROR(INDEX(Table2[Attachment A Category], MATCH(grants[[#This Row],[Attachment A Expenditure Subcategory]], Table2[Attachment A Subcategory],0)),"")</f>
        <v/>
      </c>
      <c r="X101" s="100" t="str">
        <f>IFERROR(INDEX(Table2[Treasury OIG Category], MATCH(grants[[#This Row],[Attachment A Expenditure Subcategory]], Table2[Attachment A Subcategory],0)),"")</f>
        <v/>
      </c>
    </row>
    <row r="102" spans="2:24" x14ac:dyDescent="0.25">
      <c r="B102" s="108"/>
      <c r="C102" s="109"/>
      <c r="D102" s="109"/>
      <c r="E102" s="109"/>
      <c r="F102" s="109"/>
      <c r="G102" s="121"/>
      <c r="H102" s="31" t="s">
        <v>177</v>
      </c>
      <c r="I102" s="121"/>
      <c r="J102" s="16"/>
      <c r="K102" s="110"/>
      <c r="L102" s="111"/>
      <c r="M102" s="110"/>
      <c r="N102" s="110"/>
      <c r="O102" s="49"/>
      <c r="P102" s="49"/>
      <c r="Q102" s="154"/>
      <c r="R102" s="81">
        <f>grants[[#This Row],[Total Grant Amount]]</f>
        <v>0</v>
      </c>
      <c r="S102" s="154"/>
      <c r="T102" s="81">
        <f>grants[[#This Row],[Total Quarterly Obligation Amount]]</f>
        <v>0</v>
      </c>
      <c r="U102" s="154"/>
      <c r="V102" s="81">
        <f>grants[[#This Row],[Total Quarterly Expenditure Amount]]</f>
        <v>0</v>
      </c>
      <c r="W102" s="99" t="str">
        <f>IFERROR(INDEX(Table2[Attachment A Category], MATCH(grants[[#This Row],[Attachment A Expenditure Subcategory]], Table2[Attachment A Subcategory],0)),"")</f>
        <v/>
      </c>
      <c r="X102" s="100" t="str">
        <f>IFERROR(INDEX(Table2[Treasury OIG Category], MATCH(grants[[#This Row],[Attachment A Expenditure Subcategory]], Table2[Attachment A Subcategory],0)),"")</f>
        <v/>
      </c>
    </row>
    <row r="103" spans="2:24" x14ac:dyDescent="0.25">
      <c r="B103" s="108"/>
      <c r="C103" s="109"/>
      <c r="D103" s="109"/>
      <c r="E103" s="109"/>
      <c r="F103" s="109"/>
      <c r="G103" s="121"/>
      <c r="H103" s="31" t="s">
        <v>178</v>
      </c>
      <c r="I103" s="121"/>
      <c r="J103" s="16"/>
      <c r="K103" s="110"/>
      <c r="L103" s="111"/>
      <c r="M103" s="110"/>
      <c r="N103" s="110"/>
      <c r="O103" s="49"/>
      <c r="P103" s="49"/>
      <c r="Q103" s="154"/>
      <c r="R103" s="81">
        <f>grants[[#This Row],[Total Grant Amount]]</f>
        <v>0</v>
      </c>
      <c r="S103" s="154"/>
      <c r="T103" s="81">
        <f>grants[[#This Row],[Total Quarterly Obligation Amount]]</f>
        <v>0</v>
      </c>
      <c r="U103" s="154"/>
      <c r="V103" s="81">
        <f>grants[[#This Row],[Total Quarterly Expenditure Amount]]</f>
        <v>0</v>
      </c>
      <c r="W103" s="99" t="str">
        <f>IFERROR(INDEX(Table2[Attachment A Category], MATCH(grants[[#This Row],[Attachment A Expenditure Subcategory]], Table2[Attachment A Subcategory],0)),"")</f>
        <v/>
      </c>
      <c r="X103" s="100" t="str">
        <f>IFERROR(INDEX(Table2[Treasury OIG Category], MATCH(grants[[#This Row],[Attachment A Expenditure Subcategory]], Table2[Attachment A Subcategory],0)),"")</f>
        <v/>
      </c>
    </row>
    <row r="104" spans="2:24" x14ac:dyDescent="0.25">
      <c r="B104" s="108"/>
      <c r="C104" s="109"/>
      <c r="D104" s="109"/>
      <c r="E104" s="109"/>
      <c r="F104" s="109"/>
      <c r="G104" s="121"/>
      <c r="H104" s="31" t="s">
        <v>179</v>
      </c>
      <c r="I104" s="121"/>
      <c r="J104" s="16"/>
      <c r="K104" s="110"/>
      <c r="L104" s="111"/>
      <c r="M104" s="110"/>
      <c r="N104" s="110"/>
      <c r="O104" s="49"/>
      <c r="P104" s="49"/>
      <c r="Q104" s="154"/>
      <c r="R104" s="81">
        <f>grants[[#This Row],[Total Grant Amount]]</f>
        <v>0</v>
      </c>
      <c r="S104" s="154"/>
      <c r="T104" s="81">
        <f>grants[[#This Row],[Total Quarterly Obligation Amount]]</f>
        <v>0</v>
      </c>
      <c r="U104" s="154"/>
      <c r="V104" s="81">
        <f>grants[[#This Row],[Total Quarterly Expenditure Amount]]</f>
        <v>0</v>
      </c>
      <c r="W104" s="99" t="str">
        <f>IFERROR(INDEX(Table2[Attachment A Category], MATCH(grants[[#This Row],[Attachment A Expenditure Subcategory]], Table2[Attachment A Subcategory],0)),"")</f>
        <v/>
      </c>
      <c r="X104" s="100" t="str">
        <f>IFERROR(INDEX(Table2[Treasury OIG Category], MATCH(grants[[#This Row],[Attachment A Expenditure Subcategory]], Table2[Attachment A Subcategory],0)),"")</f>
        <v/>
      </c>
    </row>
    <row r="105" spans="2:24" x14ac:dyDescent="0.25">
      <c r="B105" s="108"/>
      <c r="C105" s="109"/>
      <c r="D105" s="109"/>
      <c r="E105" s="109"/>
      <c r="F105" s="109"/>
      <c r="G105" s="121"/>
      <c r="H105" s="31" t="s">
        <v>180</v>
      </c>
      <c r="I105" s="121"/>
      <c r="J105" s="16"/>
      <c r="K105" s="110"/>
      <c r="L105" s="111"/>
      <c r="M105" s="110"/>
      <c r="N105" s="110"/>
      <c r="O105" s="49"/>
      <c r="P105" s="49"/>
      <c r="Q105" s="154"/>
      <c r="R105" s="81">
        <f>grants[[#This Row],[Total Grant Amount]]</f>
        <v>0</v>
      </c>
      <c r="S105" s="154"/>
      <c r="T105" s="81">
        <f>grants[[#This Row],[Total Quarterly Obligation Amount]]</f>
        <v>0</v>
      </c>
      <c r="U105" s="154"/>
      <c r="V105" s="81">
        <f>grants[[#This Row],[Total Quarterly Expenditure Amount]]</f>
        <v>0</v>
      </c>
      <c r="W105" s="99" t="str">
        <f>IFERROR(INDEX(Table2[Attachment A Category], MATCH(grants[[#This Row],[Attachment A Expenditure Subcategory]], Table2[Attachment A Subcategory],0)),"")</f>
        <v/>
      </c>
      <c r="X105" s="100" t="str">
        <f>IFERROR(INDEX(Table2[Treasury OIG Category], MATCH(grants[[#This Row],[Attachment A Expenditure Subcategory]], Table2[Attachment A Subcategory],0)),"")</f>
        <v/>
      </c>
    </row>
    <row r="106" spans="2:24" x14ac:dyDescent="0.25">
      <c r="B106" s="108"/>
      <c r="C106" s="109"/>
      <c r="D106" s="109"/>
      <c r="E106" s="109"/>
      <c r="F106" s="109"/>
      <c r="G106" s="121"/>
      <c r="H106" s="31" t="s">
        <v>181</v>
      </c>
      <c r="I106" s="121"/>
      <c r="J106" s="16"/>
      <c r="K106" s="110"/>
      <c r="L106" s="111"/>
      <c r="M106" s="110"/>
      <c r="N106" s="110"/>
      <c r="O106" s="49"/>
      <c r="P106" s="49"/>
      <c r="Q106" s="154"/>
      <c r="R106" s="81">
        <f>grants[[#This Row],[Total Grant Amount]]</f>
        <v>0</v>
      </c>
      <c r="S106" s="154"/>
      <c r="T106" s="81">
        <f>grants[[#This Row],[Total Quarterly Obligation Amount]]</f>
        <v>0</v>
      </c>
      <c r="U106" s="154"/>
      <c r="V106" s="81">
        <f>grants[[#This Row],[Total Quarterly Expenditure Amount]]</f>
        <v>0</v>
      </c>
      <c r="W106" s="99" t="str">
        <f>IFERROR(INDEX(Table2[Attachment A Category], MATCH(grants[[#This Row],[Attachment A Expenditure Subcategory]], Table2[Attachment A Subcategory],0)),"")</f>
        <v/>
      </c>
      <c r="X106" s="100" t="str">
        <f>IFERROR(INDEX(Table2[Treasury OIG Category], MATCH(grants[[#This Row],[Attachment A Expenditure Subcategory]], Table2[Attachment A Subcategory],0)),"")</f>
        <v/>
      </c>
    </row>
    <row r="107" spans="2:24" x14ac:dyDescent="0.25">
      <c r="B107" s="108"/>
      <c r="C107" s="109"/>
      <c r="D107" s="109"/>
      <c r="E107" s="109"/>
      <c r="F107" s="109"/>
      <c r="G107" s="121"/>
      <c r="H107" s="31" t="s">
        <v>182</v>
      </c>
      <c r="I107" s="121"/>
      <c r="J107" s="16"/>
      <c r="K107" s="110"/>
      <c r="L107" s="111"/>
      <c r="M107" s="110"/>
      <c r="N107" s="110"/>
      <c r="O107" s="49"/>
      <c r="P107" s="49"/>
      <c r="Q107" s="154"/>
      <c r="R107" s="81">
        <f>grants[[#This Row],[Total Grant Amount]]</f>
        <v>0</v>
      </c>
      <c r="S107" s="154"/>
      <c r="T107" s="81">
        <f>grants[[#This Row],[Total Quarterly Obligation Amount]]</f>
        <v>0</v>
      </c>
      <c r="U107" s="154"/>
      <c r="V107" s="81">
        <f>grants[[#This Row],[Total Quarterly Expenditure Amount]]</f>
        <v>0</v>
      </c>
      <c r="W107" s="99" t="str">
        <f>IFERROR(INDEX(Table2[Attachment A Category], MATCH(grants[[#This Row],[Attachment A Expenditure Subcategory]], Table2[Attachment A Subcategory],0)),"")</f>
        <v/>
      </c>
      <c r="X107" s="100" t="str">
        <f>IFERROR(INDEX(Table2[Treasury OIG Category], MATCH(grants[[#This Row],[Attachment A Expenditure Subcategory]], Table2[Attachment A Subcategory],0)),"")</f>
        <v/>
      </c>
    </row>
    <row r="108" spans="2:24" x14ac:dyDescent="0.25">
      <c r="B108" s="108"/>
      <c r="C108" s="109"/>
      <c r="D108" s="109"/>
      <c r="E108" s="109"/>
      <c r="F108" s="109"/>
      <c r="G108" s="121"/>
      <c r="H108" s="31" t="s">
        <v>183</v>
      </c>
      <c r="I108" s="121"/>
      <c r="J108" s="16"/>
      <c r="K108" s="110"/>
      <c r="L108" s="111"/>
      <c r="M108" s="110"/>
      <c r="N108" s="110"/>
      <c r="O108" s="49"/>
      <c r="P108" s="49"/>
      <c r="Q108" s="154"/>
      <c r="R108" s="81">
        <f>grants[[#This Row],[Total Grant Amount]]</f>
        <v>0</v>
      </c>
      <c r="S108" s="154"/>
      <c r="T108" s="81">
        <f>grants[[#This Row],[Total Quarterly Obligation Amount]]</f>
        <v>0</v>
      </c>
      <c r="U108" s="154"/>
      <c r="V108" s="81">
        <f>grants[[#This Row],[Total Quarterly Expenditure Amount]]</f>
        <v>0</v>
      </c>
      <c r="W108" s="99" t="str">
        <f>IFERROR(INDEX(Table2[Attachment A Category], MATCH(grants[[#This Row],[Attachment A Expenditure Subcategory]], Table2[Attachment A Subcategory],0)),"")</f>
        <v/>
      </c>
      <c r="X108" s="100" t="str">
        <f>IFERROR(INDEX(Table2[Treasury OIG Category], MATCH(grants[[#This Row],[Attachment A Expenditure Subcategory]], Table2[Attachment A Subcategory],0)),"")</f>
        <v/>
      </c>
    </row>
    <row r="109" spans="2:24" x14ac:dyDescent="0.25">
      <c r="B109" s="108"/>
      <c r="C109" s="109"/>
      <c r="D109" s="109"/>
      <c r="E109" s="109"/>
      <c r="F109" s="109"/>
      <c r="G109" s="121"/>
      <c r="H109" s="31" t="s">
        <v>184</v>
      </c>
      <c r="I109" s="121"/>
      <c r="J109" s="16"/>
      <c r="K109" s="110"/>
      <c r="L109" s="111"/>
      <c r="M109" s="110"/>
      <c r="N109" s="110"/>
      <c r="O109" s="49"/>
      <c r="P109" s="49"/>
      <c r="Q109" s="154"/>
      <c r="R109" s="81">
        <f>grants[[#This Row],[Total Grant Amount]]</f>
        <v>0</v>
      </c>
      <c r="S109" s="154"/>
      <c r="T109" s="81">
        <f>grants[[#This Row],[Total Quarterly Obligation Amount]]</f>
        <v>0</v>
      </c>
      <c r="U109" s="154"/>
      <c r="V109" s="81">
        <f>grants[[#This Row],[Total Quarterly Expenditure Amount]]</f>
        <v>0</v>
      </c>
      <c r="W109" s="99" t="str">
        <f>IFERROR(INDEX(Table2[Attachment A Category], MATCH(grants[[#This Row],[Attachment A Expenditure Subcategory]], Table2[Attachment A Subcategory],0)),"")</f>
        <v/>
      </c>
      <c r="X109" s="100" t="str">
        <f>IFERROR(INDEX(Table2[Treasury OIG Category], MATCH(grants[[#This Row],[Attachment A Expenditure Subcategory]], Table2[Attachment A Subcategory],0)),"")</f>
        <v/>
      </c>
    </row>
    <row r="110" spans="2:24" x14ac:dyDescent="0.25">
      <c r="B110" s="108"/>
      <c r="C110" s="109"/>
      <c r="D110" s="109"/>
      <c r="E110" s="109"/>
      <c r="F110" s="109"/>
      <c r="G110" s="121"/>
      <c r="H110" s="31" t="s">
        <v>185</v>
      </c>
      <c r="I110" s="121"/>
      <c r="J110" s="16"/>
      <c r="K110" s="110"/>
      <c r="L110" s="111"/>
      <c r="M110" s="110"/>
      <c r="N110" s="110"/>
      <c r="O110" s="49"/>
      <c r="P110" s="49"/>
      <c r="Q110" s="154"/>
      <c r="R110" s="81">
        <f>grants[[#This Row],[Total Grant Amount]]</f>
        <v>0</v>
      </c>
      <c r="S110" s="154"/>
      <c r="T110" s="81">
        <f>grants[[#This Row],[Total Quarterly Obligation Amount]]</f>
        <v>0</v>
      </c>
      <c r="U110" s="154"/>
      <c r="V110" s="81">
        <f>grants[[#This Row],[Total Quarterly Expenditure Amount]]</f>
        <v>0</v>
      </c>
      <c r="W110" s="99" t="str">
        <f>IFERROR(INDEX(Table2[Attachment A Category], MATCH(grants[[#This Row],[Attachment A Expenditure Subcategory]], Table2[Attachment A Subcategory],0)),"")</f>
        <v/>
      </c>
      <c r="X110" s="100" t="str">
        <f>IFERROR(INDEX(Table2[Treasury OIG Category], MATCH(grants[[#This Row],[Attachment A Expenditure Subcategory]], Table2[Attachment A Subcategory],0)),"")</f>
        <v/>
      </c>
    </row>
    <row r="111" spans="2:24" x14ac:dyDescent="0.25">
      <c r="B111" s="108"/>
      <c r="C111" s="109"/>
      <c r="D111" s="109"/>
      <c r="E111" s="109"/>
      <c r="F111" s="109"/>
      <c r="G111" s="121"/>
      <c r="H111" s="31" t="s">
        <v>186</v>
      </c>
      <c r="I111" s="121"/>
      <c r="J111" s="16"/>
      <c r="K111" s="110"/>
      <c r="L111" s="111"/>
      <c r="M111" s="110"/>
      <c r="N111" s="110"/>
      <c r="O111" s="49"/>
      <c r="P111" s="49"/>
      <c r="Q111" s="154"/>
      <c r="R111" s="81">
        <f>grants[[#This Row],[Total Grant Amount]]</f>
        <v>0</v>
      </c>
      <c r="S111" s="154"/>
      <c r="T111" s="81">
        <f>grants[[#This Row],[Total Quarterly Obligation Amount]]</f>
        <v>0</v>
      </c>
      <c r="U111" s="154"/>
      <c r="V111" s="81">
        <f>grants[[#This Row],[Total Quarterly Expenditure Amount]]</f>
        <v>0</v>
      </c>
      <c r="W111" s="99" t="str">
        <f>IFERROR(INDEX(Table2[Attachment A Category], MATCH(grants[[#This Row],[Attachment A Expenditure Subcategory]], Table2[Attachment A Subcategory],0)),"")</f>
        <v/>
      </c>
      <c r="X111" s="100" t="str">
        <f>IFERROR(INDEX(Table2[Treasury OIG Category], MATCH(grants[[#This Row],[Attachment A Expenditure Subcategory]], Table2[Attachment A Subcategory],0)),"")</f>
        <v/>
      </c>
    </row>
    <row r="112" spans="2:24" x14ac:dyDescent="0.25">
      <c r="B112" s="108"/>
      <c r="C112" s="109"/>
      <c r="D112" s="109"/>
      <c r="E112" s="109"/>
      <c r="F112" s="109"/>
      <c r="G112" s="121"/>
      <c r="H112" s="31" t="s">
        <v>187</v>
      </c>
      <c r="I112" s="121"/>
      <c r="J112" s="16"/>
      <c r="K112" s="110"/>
      <c r="L112" s="111"/>
      <c r="M112" s="110"/>
      <c r="N112" s="110"/>
      <c r="O112" s="49"/>
      <c r="P112" s="49"/>
      <c r="Q112" s="154"/>
      <c r="R112" s="81">
        <f>grants[[#This Row],[Total Grant Amount]]</f>
        <v>0</v>
      </c>
      <c r="S112" s="154"/>
      <c r="T112" s="81">
        <f>grants[[#This Row],[Total Quarterly Obligation Amount]]</f>
        <v>0</v>
      </c>
      <c r="U112" s="154"/>
      <c r="V112" s="81">
        <f>grants[[#This Row],[Total Quarterly Expenditure Amount]]</f>
        <v>0</v>
      </c>
      <c r="W112" s="99" t="str">
        <f>IFERROR(INDEX(Table2[Attachment A Category], MATCH(grants[[#This Row],[Attachment A Expenditure Subcategory]], Table2[Attachment A Subcategory],0)),"")</f>
        <v/>
      </c>
      <c r="X112" s="100" t="str">
        <f>IFERROR(INDEX(Table2[Treasury OIG Category], MATCH(grants[[#This Row],[Attachment A Expenditure Subcategory]], Table2[Attachment A Subcategory],0)),"")</f>
        <v/>
      </c>
    </row>
    <row r="113" spans="2:24" x14ac:dyDescent="0.25">
      <c r="B113" s="108"/>
      <c r="C113" s="109"/>
      <c r="D113" s="109"/>
      <c r="E113" s="109"/>
      <c r="F113" s="109"/>
      <c r="G113" s="121"/>
      <c r="H113" s="31" t="s">
        <v>188</v>
      </c>
      <c r="I113" s="121"/>
      <c r="J113" s="16"/>
      <c r="K113" s="110"/>
      <c r="L113" s="111"/>
      <c r="M113" s="110"/>
      <c r="N113" s="110"/>
      <c r="O113" s="49"/>
      <c r="P113" s="49"/>
      <c r="Q113" s="154"/>
      <c r="R113" s="81">
        <f>grants[[#This Row],[Total Grant Amount]]</f>
        <v>0</v>
      </c>
      <c r="S113" s="154"/>
      <c r="T113" s="81">
        <f>grants[[#This Row],[Total Quarterly Obligation Amount]]</f>
        <v>0</v>
      </c>
      <c r="U113" s="154"/>
      <c r="V113" s="81">
        <f>grants[[#This Row],[Total Quarterly Expenditure Amount]]</f>
        <v>0</v>
      </c>
      <c r="W113" s="99" t="str">
        <f>IFERROR(INDEX(Table2[Attachment A Category], MATCH(grants[[#This Row],[Attachment A Expenditure Subcategory]], Table2[Attachment A Subcategory],0)),"")</f>
        <v/>
      </c>
      <c r="X113" s="100" t="str">
        <f>IFERROR(INDEX(Table2[Treasury OIG Category], MATCH(grants[[#This Row],[Attachment A Expenditure Subcategory]], Table2[Attachment A Subcategory],0)),"")</f>
        <v/>
      </c>
    </row>
    <row r="114" spans="2:24" x14ac:dyDescent="0.25">
      <c r="B114" s="108"/>
      <c r="C114" s="109"/>
      <c r="D114" s="109"/>
      <c r="E114" s="109"/>
      <c r="F114" s="109"/>
      <c r="G114" s="121"/>
      <c r="H114" s="31" t="s">
        <v>189</v>
      </c>
      <c r="I114" s="121"/>
      <c r="J114" s="16"/>
      <c r="K114" s="110"/>
      <c r="L114" s="111"/>
      <c r="M114" s="110"/>
      <c r="N114" s="110"/>
      <c r="O114" s="49"/>
      <c r="P114" s="49"/>
      <c r="Q114" s="154"/>
      <c r="R114" s="81">
        <f>grants[[#This Row],[Total Grant Amount]]</f>
        <v>0</v>
      </c>
      <c r="S114" s="154"/>
      <c r="T114" s="81">
        <f>grants[[#This Row],[Total Quarterly Obligation Amount]]</f>
        <v>0</v>
      </c>
      <c r="U114" s="154"/>
      <c r="V114" s="81">
        <f>grants[[#This Row],[Total Quarterly Expenditure Amount]]</f>
        <v>0</v>
      </c>
      <c r="W114" s="99" t="str">
        <f>IFERROR(INDEX(Table2[Attachment A Category], MATCH(grants[[#This Row],[Attachment A Expenditure Subcategory]], Table2[Attachment A Subcategory],0)),"")</f>
        <v/>
      </c>
      <c r="X114" s="100" t="str">
        <f>IFERROR(INDEX(Table2[Treasury OIG Category], MATCH(grants[[#This Row],[Attachment A Expenditure Subcategory]], Table2[Attachment A Subcategory],0)),"")</f>
        <v/>
      </c>
    </row>
    <row r="115" spans="2:24" x14ac:dyDescent="0.25">
      <c r="B115" s="108"/>
      <c r="C115" s="109"/>
      <c r="D115" s="109"/>
      <c r="E115" s="109"/>
      <c r="F115" s="109"/>
      <c r="G115" s="121"/>
      <c r="H115" s="31" t="s">
        <v>190</v>
      </c>
      <c r="I115" s="121"/>
      <c r="J115" s="16"/>
      <c r="K115" s="110"/>
      <c r="L115" s="111"/>
      <c r="M115" s="110"/>
      <c r="N115" s="110"/>
      <c r="O115" s="49"/>
      <c r="P115" s="49"/>
      <c r="Q115" s="154"/>
      <c r="R115" s="81">
        <f>grants[[#This Row],[Total Grant Amount]]</f>
        <v>0</v>
      </c>
      <c r="S115" s="154"/>
      <c r="T115" s="81">
        <f>grants[[#This Row],[Total Quarterly Obligation Amount]]</f>
        <v>0</v>
      </c>
      <c r="U115" s="154"/>
      <c r="V115" s="81">
        <f>grants[[#This Row],[Total Quarterly Expenditure Amount]]</f>
        <v>0</v>
      </c>
      <c r="W115" s="99" t="str">
        <f>IFERROR(INDEX(Table2[Attachment A Category], MATCH(grants[[#This Row],[Attachment A Expenditure Subcategory]], Table2[Attachment A Subcategory],0)),"")</f>
        <v/>
      </c>
      <c r="X115" s="100" t="str">
        <f>IFERROR(INDEX(Table2[Treasury OIG Category], MATCH(grants[[#This Row],[Attachment A Expenditure Subcategory]], Table2[Attachment A Subcategory],0)),"")</f>
        <v/>
      </c>
    </row>
    <row r="116" spans="2:24" x14ac:dyDescent="0.25">
      <c r="B116" s="108"/>
      <c r="C116" s="109"/>
      <c r="D116" s="109"/>
      <c r="E116" s="109"/>
      <c r="F116" s="109"/>
      <c r="G116" s="121"/>
      <c r="H116" s="31" t="s">
        <v>191</v>
      </c>
      <c r="I116" s="121"/>
      <c r="J116" s="16"/>
      <c r="K116" s="110"/>
      <c r="L116" s="111"/>
      <c r="M116" s="110"/>
      <c r="N116" s="110"/>
      <c r="O116" s="49"/>
      <c r="P116" s="49"/>
      <c r="Q116" s="154"/>
      <c r="R116" s="81">
        <f>grants[[#This Row],[Total Grant Amount]]</f>
        <v>0</v>
      </c>
      <c r="S116" s="154"/>
      <c r="T116" s="81">
        <f>grants[[#This Row],[Total Quarterly Obligation Amount]]</f>
        <v>0</v>
      </c>
      <c r="U116" s="154"/>
      <c r="V116" s="81">
        <f>grants[[#This Row],[Total Quarterly Expenditure Amount]]</f>
        <v>0</v>
      </c>
      <c r="W116" s="99" t="str">
        <f>IFERROR(INDEX(Table2[Attachment A Category], MATCH(grants[[#This Row],[Attachment A Expenditure Subcategory]], Table2[Attachment A Subcategory],0)),"")</f>
        <v/>
      </c>
      <c r="X116" s="100" t="str">
        <f>IFERROR(INDEX(Table2[Treasury OIG Category], MATCH(grants[[#This Row],[Attachment A Expenditure Subcategory]], Table2[Attachment A Subcategory],0)),"")</f>
        <v/>
      </c>
    </row>
    <row r="117" spans="2:24" x14ac:dyDescent="0.25">
      <c r="B117" s="108"/>
      <c r="C117" s="109"/>
      <c r="D117" s="109"/>
      <c r="E117" s="109"/>
      <c r="F117" s="109"/>
      <c r="G117" s="121"/>
      <c r="H117" s="31" t="s">
        <v>192</v>
      </c>
      <c r="I117" s="121"/>
      <c r="J117" s="16"/>
      <c r="K117" s="110"/>
      <c r="L117" s="111"/>
      <c r="M117" s="110"/>
      <c r="N117" s="110"/>
      <c r="O117" s="49"/>
      <c r="P117" s="49"/>
      <c r="Q117" s="154"/>
      <c r="R117" s="81">
        <f>grants[[#This Row],[Total Grant Amount]]</f>
        <v>0</v>
      </c>
      <c r="S117" s="154"/>
      <c r="T117" s="81">
        <f>grants[[#This Row],[Total Quarterly Obligation Amount]]</f>
        <v>0</v>
      </c>
      <c r="U117" s="154"/>
      <c r="V117" s="81">
        <f>grants[[#This Row],[Total Quarterly Expenditure Amount]]</f>
        <v>0</v>
      </c>
      <c r="W117" s="99" t="str">
        <f>IFERROR(INDEX(Table2[Attachment A Category], MATCH(grants[[#This Row],[Attachment A Expenditure Subcategory]], Table2[Attachment A Subcategory],0)),"")</f>
        <v/>
      </c>
      <c r="X117" s="100" t="str">
        <f>IFERROR(INDEX(Table2[Treasury OIG Category], MATCH(grants[[#This Row],[Attachment A Expenditure Subcategory]], Table2[Attachment A Subcategory],0)),"")</f>
        <v/>
      </c>
    </row>
    <row r="118" spans="2:24" x14ac:dyDescent="0.25">
      <c r="B118" s="108"/>
      <c r="C118" s="109"/>
      <c r="D118" s="109"/>
      <c r="E118" s="109"/>
      <c r="F118" s="109"/>
      <c r="G118" s="121"/>
      <c r="H118" s="31" t="s">
        <v>193</v>
      </c>
      <c r="I118" s="121"/>
      <c r="J118" s="16"/>
      <c r="K118" s="110"/>
      <c r="L118" s="111"/>
      <c r="M118" s="110"/>
      <c r="N118" s="110"/>
      <c r="O118" s="49"/>
      <c r="P118" s="49"/>
      <c r="Q118" s="154"/>
      <c r="R118" s="81">
        <f>grants[[#This Row],[Total Grant Amount]]</f>
        <v>0</v>
      </c>
      <c r="S118" s="154"/>
      <c r="T118" s="81">
        <f>grants[[#This Row],[Total Quarterly Obligation Amount]]</f>
        <v>0</v>
      </c>
      <c r="U118" s="154"/>
      <c r="V118" s="81">
        <f>grants[[#This Row],[Total Quarterly Expenditure Amount]]</f>
        <v>0</v>
      </c>
      <c r="W118" s="99" t="str">
        <f>IFERROR(INDEX(Table2[Attachment A Category], MATCH(grants[[#This Row],[Attachment A Expenditure Subcategory]], Table2[Attachment A Subcategory],0)),"")</f>
        <v/>
      </c>
      <c r="X118" s="100" t="str">
        <f>IFERROR(INDEX(Table2[Treasury OIG Category], MATCH(grants[[#This Row],[Attachment A Expenditure Subcategory]], Table2[Attachment A Subcategory],0)),"")</f>
        <v/>
      </c>
    </row>
    <row r="119" spans="2:24" x14ac:dyDescent="0.25">
      <c r="B119" s="108"/>
      <c r="C119" s="109"/>
      <c r="D119" s="109"/>
      <c r="E119" s="109"/>
      <c r="F119" s="109"/>
      <c r="G119" s="121"/>
      <c r="H119" s="31" t="s">
        <v>194</v>
      </c>
      <c r="I119" s="121"/>
      <c r="J119" s="16"/>
      <c r="K119" s="110"/>
      <c r="L119" s="111"/>
      <c r="M119" s="110"/>
      <c r="N119" s="110"/>
      <c r="O119" s="49"/>
      <c r="P119" s="49"/>
      <c r="Q119" s="154"/>
      <c r="R119" s="81">
        <f>grants[[#This Row],[Total Grant Amount]]</f>
        <v>0</v>
      </c>
      <c r="S119" s="154"/>
      <c r="T119" s="81">
        <f>grants[[#This Row],[Total Quarterly Obligation Amount]]</f>
        <v>0</v>
      </c>
      <c r="U119" s="154"/>
      <c r="V119" s="81">
        <f>grants[[#This Row],[Total Quarterly Expenditure Amount]]</f>
        <v>0</v>
      </c>
      <c r="W119" s="99" t="str">
        <f>IFERROR(INDEX(Table2[Attachment A Category], MATCH(grants[[#This Row],[Attachment A Expenditure Subcategory]], Table2[Attachment A Subcategory],0)),"")</f>
        <v/>
      </c>
      <c r="X119" s="100" t="str">
        <f>IFERROR(INDEX(Table2[Treasury OIG Category], MATCH(grants[[#This Row],[Attachment A Expenditure Subcategory]], Table2[Attachment A Subcategory],0)),"")</f>
        <v/>
      </c>
    </row>
    <row r="120" spans="2:24" x14ac:dyDescent="0.25">
      <c r="B120" s="108"/>
      <c r="C120" s="109"/>
      <c r="D120" s="109"/>
      <c r="E120" s="109"/>
      <c r="F120" s="109"/>
      <c r="G120" s="121"/>
      <c r="H120" s="31" t="s">
        <v>195</v>
      </c>
      <c r="I120" s="121"/>
      <c r="J120" s="16"/>
      <c r="K120" s="110"/>
      <c r="L120" s="111"/>
      <c r="M120" s="110"/>
      <c r="N120" s="110"/>
      <c r="O120" s="49"/>
      <c r="P120" s="49"/>
      <c r="Q120" s="154"/>
      <c r="R120" s="81">
        <f>grants[[#This Row],[Total Grant Amount]]</f>
        <v>0</v>
      </c>
      <c r="S120" s="154"/>
      <c r="T120" s="81">
        <f>grants[[#This Row],[Total Quarterly Obligation Amount]]</f>
        <v>0</v>
      </c>
      <c r="U120" s="154"/>
      <c r="V120" s="81">
        <f>grants[[#This Row],[Total Quarterly Expenditure Amount]]</f>
        <v>0</v>
      </c>
      <c r="W120" s="99" t="str">
        <f>IFERROR(INDEX(Table2[Attachment A Category], MATCH(grants[[#This Row],[Attachment A Expenditure Subcategory]], Table2[Attachment A Subcategory],0)),"")</f>
        <v/>
      </c>
      <c r="X120" s="100" t="str">
        <f>IFERROR(INDEX(Table2[Treasury OIG Category], MATCH(grants[[#This Row],[Attachment A Expenditure Subcategory]], Table2[Attachment A Subcategory],0)),"")</f>
        <v/>
      </c>
    </row>
    <row r="121" spans="2:24" x14ac:dyDescent="0.25">
      <c r="B121" s="108"/>
      <c r="C121" s="109"/>
      <c r="D121" s="109"/>
      <c r="E121" s="109"/>
      <c r="F121" s="109"/>
      <c r="G121" s="121"/>
      <c r="H121" s="31" t="s">
        <v>196</v>
      </c>
      <c r="I121" s="121"/>
      <c r="J121" s="16"/>
      <c r="K121" s="110"/>
      <c r="L121" s="111"/>
      <c r="M121" s="110"/>
      <c r="N121" s="110"/>
      <c r="O121" s="49"/>
      <c r="P121" s="49"/>
      <c r="Q121" s="154"/>
      <c r="R121" s="81">
        <f>grants[[#This Row],[Total Grant Amount]]</f>
        <v>0</v>
      </c>
      <c r="S121" s="154"/>
      <c r="T121" s="81">
        <f>grants[[#This Row],[Total Quarterly Obligation Amount]]</f>
        <v>0</v>
      </c>
      <c r="U121" s="154"/>
      <c r="V121" s="81">
        <f>grants[[#This Row],[Total Quarterly Expenditure Amount]]</f>
        <v>0</v>
      </c>
      <c r="W121" s="99" t="str">
        <f>IFERROR(INDEX(Table2[Attachment A Category], MATCH(grants[[#This Row],[Attachment A Expenditure Subcategory]], Table2[Attachment A Subcategory],0)),"")</f>
        <v/>
      </c>
      <c r="X121" s="100" t="str">
        <f>IFERROR(INDEX(Table2[Treasury OIG Category], MATCH(grants[[#This Row],[Attachment A Expenditure Subcategory]], Table2[Attachment A Subcategory],0)),"")</f>
        <v/>
      </c>
    </row>
    <row r="122" spans="2:24" x14ac:dyDescent="0.25">
      <c r="B122" s="108"/>
      <c r="C122" s="109"/>
      <c r="D122" s="109"/>
      <c r="E122" s="109"/>
      <c r="F122" s="109"/>
      <c r="G122" s="121"/>
      <c r="H122" s="31" t="s">
        <v>197</v>
      </c>
      <c r="I122" s="121"/>
      <c r="J122" s="16"/>
      <c r="K122" s="110"/>
      <c r="L122" s="111"/>
      <c r="M122" s="110"/>
      <c r="N122" s="110"/>
      <c r="O122" s="49"/>
      <c r="P122" s="49"/>
      <c r="Q122" s="154"/>
      <c r="R122" s="81">
        <f>grants[[#This Row],[Total Grant Amount]]</f>
        <v>0</v>
      </c>
      <c r="S122" s="154"/>
      <c r="T122" s="81">
        <f>grants[[#This Row],[Total Quarterly Obligation Amount]]</f>
        <v>0</v>
      </c>
      <c r="U122" s="154"/>
      <c r="V122" s="81">
        <f>grants[[#This Row],[Total Quarterly Expenditure Amount]]</f>
        <v>0</v>
      </c>
      <c r="W122" s="99" t="str">
        <f>IFERROR(INDEX(Table2[Attachment A Category], MATCH(grants[[#This Row],[Attachment A Expenditure Subcategory]], Table2[Attachment A Subcategory],0)),"")</f>
        <v/>
      </c>
      <c r="X122" s="100" t="str">
        <f>IFERROR(INDEX(Table2[Treasury OIG Category], MATCH(grants[[#This Row],[Attachment A Expenditure Subcategory]], Table2[Attachment A Subcategory],0)),"")</f>
        <v/>
      </c>
    </row>
    <row r="123" spans="2:24" x14ac:dyDescent="0.25">
      <c r="B123" s="108"/>
      <c r="C123" s="109"/>
      <c r="D123" s="109"/>
      <c r="E123" s="109"/>
      <c r="F123" s="109"/>
      <c r="G123" s="121"/>
      <c r="H123" s="31" t="s">
        <v>198</v>
      </c>
      <c r="I123" s="121"/>
      <c r="J123" s="16"/>
      <c r="K123" s="110"/>
      <c r="L123" s="111"/>
      <c r="M123" s="110"/>
      <c r="N123" s="110"/>
      <c r="O123" s="49"/>
      <c r="P123" s="49"/>
      <c r="Q123" s="154"/>
      <c r="R123" s="81">
        <f>grants[[#This Row],[Total Grant Amount]]</f>
        <v>0</v>
      </c>
      <c r="S123" s="154"/>
      <c r="T123" s="81">
        <f>grants[[#This Row],[Total Quarterly Obligation Amount]]</f>
        <v>0</v>
      </c>
      <c r="U123" s="154"/>
      <c r="V123" s="81">
        <f>grants[[#This Row],[Total Quarterly Expenditure Amount]]</f>
        <v>0</v>
      </c>
      <c r="W123" s="99" t="str">
        <f>IFERROR(INDEX(Table2[Attachment A Category], MATCH(grants[[#This Row],[Attachment A Expenditure Subcategory]], Table2[Attachment A Subcategory],0)),"")</f>
        <v/>
      </c>
      <c r="X123" s="100" t="str">
        <f>IFERROR(INDEX(Table2[Treasury OIG Category], MATCH(grants[[#This Row],[Attachment A Expenditure Subcategory]], Table2[Attachment A Subcategory],0)),"")</f>
        <v/>
      </c>
    </row>
    <row r="124" spans="2:24" x14ac:dyDescent="0.25">
      <c r="B124" s="108"/>
      <c r="C124" s="109"/>
      <c r="D124" s="109"/>
      <c r="E124" s="109"/>
      <c r="F124" s="109"/>
      <c r="G124" s="121"/>
      <c r="H124" s="31" t="s">
        <v>199</v>
      </c>
      <c r="I124" s="121"/>
      <c r="J124" s="16"/>
      <c r="K124" s="110"/>
      <c r="L124" s="111"/>
      <c r="M124" s="110"/>
      <c r="N124" s="110"/>
      <c r="O124" s="49"/>
      <c r="P124" s="49"/>
      <c r="Q124" s="154"/>
      <c r="R124" s="81">
        <f>grants[[#This Row],[Total Grant Amount]]</f>
        <v>0</v>
      </c>
      <c r="S124" s="154"/>
      <c r="T124" s="81">
        <f>grants[[#This Row],[Total Quarterly Obligation Amount]]</f>
        <v>0</v>
      </c>
      <c r="U124" s="154"/>
      <c r="V124" s="81">
        <f>grants[[#This Row],[Total Quarterly Expenditure Amount]]</f>
        <v>0</v>
      </c>
      <c r="W124" s="99" t="str">
        <f>IFERROR(INDEX(Table2[Attachment A Category], MATCH(grants[[#This Row],[Attachment A Expenditure Subcategory]], Table2[Attachment A Subcategory],0)),"")</f>
        <v/>
      </c>
      <c r="X124" s="100" t="str">
        <f>IFERROR(INDEX(Table2[Treasury OIG Category], MATCH(grants[[#This Row],[Attachment A Expenditure Subcategory]], Table2[Attachment A Subcategory],0)),"")</f>
        <v/>
      </c>
    </row>
    <row r="125" spans="2:24" x14ac:dyDescent="0.25">
      <c r="B125" s="108"/>
      <c r="C125" s="109"/>
      <c r="D125" s="109"/>
      <c r="E125" s="109"/>
      <c r="F125" s="109"/>
      <c r="G125" s="121"/>
      <c r="H125" s="31" t="s">
        <v>200</v>
      </c>
      <c r="I125" s="121"/>
      <c r="J125" s="16"/>
      <c r="K125" s="110"/>
      <c r="L125" s="111"/>
      <c r="M125" s="110"/>
      <c r="N125" s="110"/>
      <c r="O125" s="49"/>
      <c r="P125" s="49"/>
      <c r="Q125" s="154"/>
      <c r="R125" s="81">
        <f>grants[[#This Row],[Total Grant Amount]]</f>
        <v>0</v>
      </c>
      <c r="S125" s="154"/>
      <c r="T125" s="81">
        <f>grants[[#This Row],[Total Quarterly Obligation Amount]]</f>
        <v>0</v>
      </c>
      <c r="U125" s="154"/>
      <c r="V125" s="81">
        <f>grants[[#This Row],[Total Quarterly Expenditure Amount]]</f>
        <v>0</v>
      </c>
      <c r="W125" s="99" t="str">
        <f>IFERROR(INDEX(Table2[Attachment A Category], MATCH(grants[[#This Row],[Attachment A Expenditure Subcategory]], Table2[Attachment A Subcategory],0)),"")</f>
        <v/>
      </c>
      <c r="X125" s="100" t="str">
        <f>IFERROR(INDEX(Table2[Treasury OIG Category], MATCH(grants[[#This Row],[Attachment A Expenditure Subcategory]], Table2[Attachment A Subcategory],0)),"")</f>
        <v/>
      </c>
    </row>
    <row r="126" spans="2:24" x14ac:dyDescent="0.25">
      <c r="B126" s="108"/>
      <c r="C126" s="109"/>
      <c r="D126" s="109"/>
      <c r="E126" s="109"/>
      <c r="F126" s="109"/>
      <c r="G126" s="121"/>
      <c r="H126" s="31" t="s">
        <v>201</v>
      </c>
      <c r="I126" s="121"/>
      <c r="J126" s="16"/>
      <c r="K126" s="110"/>
      <c r="L126" s="111"/>
      <c r="M126" s="110"/>
      <c r="N126" s="110"/>
      <c r="O126" s="49"/>
      <c r="P126" s="49"/>
      <c r="Q126" s="154"/>
      <c r="R126" s="81">
        <f>grants[[#This Row],[Total Grant Amount]]</f>
        <v>0</v>
      </c>
      <c r="S126" s="154"/>
      <c r="T126" s="81">
        <f>grants[[#This Row],[Total Quarterly Obligation Amount]]</f>
        <v>0</v>
      </c>
      <c r="U126" s="154"/>
      <c r="V126" s="81">
        <f>grants[[#This Row],[Total Quarterly Expenditure Amount]]</f>
        <v>0</v>
      </c>
      <c r="W126" s="99" t="str">
        <f>IFERROR(INDEX(Table2[Attachment A Category], MATCH(grants[[#This Row],[Attachment A Expenditure Subcategory]], Table2[Attachment A Subcategory],0)),"")</f>
        <v/>
      </c>
      <c r="X126" s="100" t="str">
        <f>IFERROR(INDEX(Table2[Treasury OIG Category], MATCH(grants[[#This Row],[Attachment A Expenditure Subcategory]], Table2[Attachment A Subcategory],0)),"")</f>
        <v/>
      </c>
    </row>
    <row r="127" spans="2:24" x14ac:dyDescent="0.25">
      <c r="B127" s="108"/>
      <c r="C127" s="109"/>
      <c r="D127" s="109"/>
      <c r="E127" s="109"/>
      <c r="F127" s="109"/>
      <c r="G127" s="121"/>
      <c r="H127" s="31" t="s">
        <v>202</v>
      </c>
      <c r="I127" s="121"/>
      <c r="J127" s="16"/>
      <c r="K127" s="110"/>
      <c r="L127" s="111"/>
      <c r="M127" s="110"/>
      <c r="N127" s="110"/>
      <c r="O127" s="49"/>
      <c r="P127" s="49"/>
      <c r="Q127" s="154"/>
      <c r="R127" s="81">
        <f>grants[[#This Row],[Total Grant Amount]]</f>
        <v>0</v>
      </c>
      <c r="S127" s="154"/>
      <c r="T127" s="81">
        <f>grants[[#This Row],[Total Quarterly Obligation Amount]]</f>
        <v>0</v>
      </c>
      <c r="U127" s="154"/>
      <c r="V127" s="81">
        <f>grants[[#This Row],[Total Quarterly Expenditure Amount]]</f>
        <v>0</v>
      </c>
      <c r="W127" s="99" t="str">
        <f>IFERROR(INDEX(Table2[Attachment A Category], MATCH(grants[[#This Row],[Attachment A Expenditure Subcategory]], Table2[Attachment A Subcategory],0)),"")</f>
        <v/>
      </c>
      <c r="X127" s="100" t="str">
        <f>IFERROR(INDEX(Table2[Treasury OIG Category], MATCH(grants[[#This Row],[Attachment A Expenditure Subcategory]], Table2[Attachment A Subcategory],0)),"")</f>
        <v/>
      </c>
    </row>
    <row r="128" spans="2:24" x14ac:dyDescent="0.25">
      <c r="B128" s="108"/>
      <c r="C128" s="109"/>
      <c r="D128" s="109"/>
      <c r="E128" s="109"/>
      <c r="F128" s="109"/>
      <c r="G128" s="121"/>
      <c r="H128" s="31" t="s">
        <v>203</v>
      </c>
      <c r="I128" s="121"/>
      <c r="J128" s="16"/>
      <c r="K128" s="110"/>
      <c r="L128" s="111"/>
      <c r="M128" s="110"/>
      <c r="N128" s="110"/>
      <c r="O128" s="49"/>
      <c r="P128" s="49"/>
      <c r="Q128" s="154"/>
      <c r="R128" s="81">
        <f>grants[[#This Row],[Total Grant Amount]]</f>
        <v>0</v>
      </c>
      <c r="S128" s="154"/>
      <c r="T128" s="81">
        <f>grants[[#This Row],[Total Quarterly Obligation Amount]]</f>
        <v>0</v>
      </c>
      <c r="U128" s="154"/>
      <c r="V128" s="81">
        <f>grants[[#This Row],[Total Quarterly Expenditure Amount]]</f>
        <v>0</v>
      </c>
      <c r="W128" s="99" t="str">
        <f>IFERROR(INDEX(Table2[Attachment A Category], MATCH(grants[[#This Row],[Attachment A Expenditure Subcategory]], Table2[Attachment A Subcategory],0)),"")</f>
        <v/>
      </c>
      <c r="X128" s="100" t="str">
        <f>IFERROR(INDEX(Table2[Treasury OIG Category], MATCH(grants[[#This Row],[Attachment A Expenditure Subcategory]], Table2[Attachment A Subcategory],0)),"")</f>
        <v/>
      </c>
    </row>
    <row r="129" spans="2:24" x14ac:dyDescent="0.25">
      <c r="B129" s="108"/>
      <c r="C129" s="109"/>
      <c r="D129" s="109"/>
      <c r="E129" s="109"/>
      <c r="F129" s="109"/>
      <c r="G129" s="121"/>
      <c r="H129" s="31" t="s">
        <v>204</v>
      </c>
      <c r="I129" s="121"/>
      <c r="J129" s="16"/>
      <c r="K129" s="110"/>
      <c r="L129" s="111"/>
      <c r="M129" s="110"/>
      <c r="N129" s="110"/>
      <c r="O129" s="49"/>
      <c r="P129" s="49"/>
      <c r="Q129" s="154"/>
      <c r="R129" s="81">
        <f>grants[[#This Row],[Total Grant Amount]]</f>
        <v>0</v>
      </c>
      <c r="S129" s="154"/>
      <c r="T129" s="81">
        <f>grants[[#This Row],[Total Quarterly Obligation Amount]]</f>
        <v>0</v>
      </c>
      <c r="U129" s="154"/>
      <c r="V129" s="81">
        <f>grants[[#This Row],[Total Quarterly Expenditure Amount]]</f>
        <v>0</v>
      </c>
      <c r="W129" s="99" t="str">
        <f>IFERROR(INDEX(Table2[Attachment A Category], MATCH(grants[[#This Row],[Attachment A Expenditure Subcategory]], Table2[Attachment A Subcategory],0)),"")</f>
        <v/>
      </c>
      <c r="X129" s="100" t="str">
        <f>IFERROR(INDEX(Table2[Treasury OIG Category], MATCH(grants[[#This Row],[Attachment A Expenditure Subcategory]], Table2[Attachment A Subcategory],0)),"")</f>
        <v/>
      </c>
    </row>
    <row r="130" spans="2:24" x14ac:dyDescent="0.25">
      <c r="B130" s="108"/>
      <c r="C130" s="109"/>
      <c r="D130" s="109"/>
      <c r="E130" s="109"/>
      <c r="F130" s="109"/>
      <c r="G130" s="121"/>
      <c r="H130" s="31" t="s">
        <v>205</v>
      </c>
      <c r="I130" s="121"/>
      <c r="J130" s="16"/>
      <c r="K130" s="110"/>
      <c r="L130" s="111"/>
      <c r="M130" s="110"/>
      <c r="N130" s="110"/>
      <c r="O130" s="49"/>
      <c r="P130" s="49"/>
      <c r="Q130" s="154"/>
      <c r="R130" s="81">
        <f>grants[[#This Row],[Total Grant Amount]]</f>
        <v>0</v>
      </c>
      <c r="S130" s="154"/>
      <c r="T130" s="81">
        <f>grants[[#This Row],[Total Quarterly Obligation Amount]]</f>
        <v>0</v>
      </c>
      <c r="U130" s="154"/>
      <c r="V130" s="81">
        <f>grants[[#This Row],[Total Quarterly Expenditure Amount]]</f>
        <v>0</v>
      </c>
      <c r="W130" s="99" t="str">
        <f>IFERROR(INDEX(Table2[Attachment A Category], MATCH(grants[[#This Row],[Attachment A Expenditure Subcategory]], Table2[Attachment A Subcategory],0)),"")</f>
        <v/>
      </c>
      <c r="X130" s="100" t="str">
        <f>IFERROR(INDEX(Table2[Treasury OIG Category], MATCH(grants[[#This Row],[Attachment A Expenditure Subcategory]], Table2[Attachment A Subcategory],0)),"")</f>
        <v/>
      </c>
    </row>
    <row r="131" spans="2:24" x14ac:dyDescent="0.25">
      <c r="B131" s="108"/>
      <c r="C131" s="109"/>
      <c r="D131" s="109"/>
      <c r="E131" s="109"/>
      <c r="F131" s="109"/>
      <c r="G131" s="121"/>
      <c r="H131" s="31" t="s">
        <v>206</v>
      </c>
      <c r="I131" s="121"/>
      <c r="J131" s="16"/>
      <c r="K131" s="110"/>
      <c r="L131" s="111"/>
      <c r="M131" s="110"/>
      <c r="N131" s="110"/>
      <c r="O131" s="49"/>
      <c r="P131" s="49"/>
      <c r="Q131" s="154"/>
      <c r="R131" s="81">
        <f>grants[[#This Row],[Total Grant Amount]]</f>
        <v>0</v>
      </c>
      <c r="S131" s="154"/>
      <c r="T131" s="81">
        <f>grants[[#This Row],[Total Quarterly Obligation Amount]]</f>
        <v>0</v>
      </c>
      <c r="U131" s="154"/>
      <c r="V131" s="81">
        <f>grants[[#This Row],[Total Quarterly Expenditure Amount]]</f>
        <v>0</v>
      </c>
      <c r="W131" s="99" t="str">
        <f>IFERROR(INDEX(Table2[Attachment A Category], MATCH(grants[[#This Row],[Attachment A Expenditure Subcategory]], Table2[Attachment A Subcategory],0)),"")</f>
        <v/>
      </c>
      <c r="X131" s="100" t="str">
        <f>IFERROR(INDEX(Table2[Treasury OIG Category], MATCH(grants[[#This Row],[Attachment A Expenditure Subcategory]], Table2[Attachment A Subcategory],0)),"")</f>
        <v/>
      </c>
    </row>
    <row r="132" spans="2:24" x14ac:dyDescent="0.25">
      <c r="B132" s="108"/>
      <c r="C132" s="109"/>
      <c r="D132" s="109"/>
      <c r="E132" s="109"/>
      <c r="F132" s="109"/>
      <c r="G132" s="121"/>
      <c r="H132" s="31" t="s">
        <v>207</v>
      </c>
      <c r="I132" s="121"/>
      <c r="J132" s="16"/>
      <c r="K132" s="110"/>
      <c r="L132" s="111"/>
      <c r="M132" s="110"/>
      <c r="N132" s="110"/>
      <c r="O132" s="49"/>
      <c r="P132" s="49"/>
      <c r="Q132" s="154"/>
      <c r="R132" s="81">
        <f>grants[[#This Row],[Total Grant Amount]]</f>
        <v>0</v>
      </c>
      <c r="S132" s="154"/>
      <c r="T132" s="81">
        <f>grants[[#This Row],[Total Quarterly Obligation Amount]]</f>
        <v>0</v>
      </c>
      <c r="U132" s="154"/>
      <c r="V132" s="81">
        <f>grants[[#This Row],[Total Quarterly Expenditure Amount]]</f>
        <v>0</v>
      </c>
      <c r="W132" s="99" t="str">
        <f>IFERROR(INDEX(Table2[Attachment A Category], MATCH(grants[[#This Row],[Attachment A Expenditure Subcategory]], Table2[Attachment A Subcategory],0)),"")</f>
        <v/>
      </c>
      <c r="X132" s="100" t="str">
        <f>IFERROR(INDEX(Table2[Treasury OIG Category], MATCH(grants[[#This Row],[Attachment A Expenditure Subcategory]], Table2[Attachment A Subcategory],0)),"")</f>
        <v/>
      </c>
    </row>
    <row r="133" spans="2:24" x14ac:dyDescent="0.25">
      <c r="B133" s="108"/>
      <c r="C133" s="109"/>
      <c r="D133" s="109"/>
      <c r="E133" s="109"/>
      <c r="F133" s="109"/>
      <c r="G133" s="121"/>
      <c r="H133" s="31" t="s">
        <v>208</v>
      </c>
      <c r="I133" s="121"/>
      <c r="J133" s="16"/>
      <c r="K133" s="110"/>
      <c r="L133" s="111"/>
      <c r="M133" s="110"/>
      <c r="N133" s="110"/>
      <c r="O133" s="49"/>
      <c r="P133" s="49"/>
      <c r="Q133" s="154"/>
      <c r="R133" s="81">
        <f>grants[[#This Row],[Total Grant Amount]]</f>
        <v>0</v>
      </c>
      <c r="S133" s="154"/>
      <c r="T133" s="81">
        <f>grants[[#This Row],[Total Quarterly Obligation Amount]]</f>
        <v>0</v>
      </c>
      <c r="U133" s="154"/>
      <c r="V133" s="81">
        <f>grants[[#This Row],[Total Quarterly Expenditure Amount]]</f>
        <v>0</v>
      </c>
      <c r="W133" s="99" t="str">
        <f>IFERROR(INDEX(Table2[Attachment A Category], MATCH(grants[[#This Row],[Attachment A Expenditure Subcategory]], Table2[Attachment A Subcategory],0)),"")</f>
        <v/>
      </c>
      <c r="X133" s="100" t="str">
        <f>IFERROR(INDEX(Table2[Treasury OIG Category], MATCH(grants[[#This Row],[Attachment A Expenditure Subcategory]], Table2[Attachment A Subcategory],0)),"")</f>
        <v/>
      </c>
    </row>
    <row r="134" spans="2:24" x14ac:dyDescent="0.25">
      <c r="B134" s="108"/>
      <c r="C134" s="109"/>
      <c r="D134" s="109"/>
      <c r="E134" s="109"/>
      <c r="F134" s="109"/>
      <c r="G134" s="121"/>
      <c r="H134" s="31" t="s">
        <v>209</v>
      </c>
      <c r="I134" s="121"/>
      <c r="J134" s="16"/>
      <c r="K134" s="110"/>
      <c r="L134" s="111"/>
      <c r="M134" s="110"/>
      <c r="N134" s="110"/>
      <c r="O134" s="49"/>
      <c r="P134" s="49"/>
      <c r="Q134" s="154"/>
      <c r="R134" s="81">
        <f>grants[[#This Row],[Total Grant Amount]]</f>
        <v>0</v>
      </c>
      <c r="S134" s="154"/>
      <c r="T134" s="81">
        <f>grants[[#This Row],[Total Quarterly Obligation Amount]]</f>
        <v>0</v>
      </c>
      <c r="U134" s="154"/>
      <c r="V134" s="81">
        <f>grants[[#This Row],[Total Quarterly Expenditure Amount]]</f>
        <v>0</v>
      </c>
      <c r="W134" s="99" t="str">
        <f>IFERROR(INDEX(Table2[Attachment A Category], MATCH(grants[[#This Row],[Attachment A Expenditure Subcategory]], Table2[Attachment A Subcategory],0)),"")</f>
        <v/>
      </c>
      <c r="X134" s="100" t="str">
        <f>IFERROR(INDEX(Table2[Treasury OIG Category], MATCH(grants[[#This Row],[Attachment A Expenditure Subcategory]], Table2[Attachment A Subcategory],0)),"")</f>
        <v/>
      </c>
    </row>
    <row r="135" spans="2:24" x14ac:dyDescent="0.25">
      <c r="B135" s="108"/>
      <c r="C135" s="109"/>
      <c r="D135" s="109"/>
      <c r="E135" s="109"/>
      <c r="F135" s="109"/>
      <c r="G135" s="121"/>
      <c r="H135" s="31" t="s">
        <v>210</v>
      </c>
      <c r="I135" s="121"/>
      <c r="J135" s="16"/>
      <c r="K135" s="110"/>
      <c r="L135" s="111"/>
      <c r="M135" s="110"/>
      <c r="N135" s="110"/>
      <c r="O135" s="49"/>
      <c r="P135" s="49"/>
      <c r="Q135" s="154"/>
      <c r="R135" s="81">
        <f>grants[[#This Row],[Total Grant Amount]]</f>
        <v>0</v>
      </c>
      <c r="S135" s="154"/>
      <c r="T135" s="81">
        <f>grants[[#This Row],[Total Quarterly Obligation Amount]]</f>
        <v>0</v>
      </c>
      <c r="U135" s="154"/>
      <c r="V135" s="81">
        <f>grants[[#This Row],[Total Quarterly Expenditure Amount]]</f>
        <v>0</v>
      </c>
      <c r="W135" s="99" t="str">
        <f>IFERROR(INDEX(Table2[Attachment A Category], MATCH(grants[[#This Row],[Attachment A Expenditure Subcategory]], Table2[Attachment A Subcategory],0)),"")</f>
        <v/>
      </c>
      <c r="X135" s="100" t="str">
        <f>IFERROR(INDEX(Table2[Treasury OIG Category], MATCH(grants[[#This Row],[Attachment A Expenditure Subcategory]], Table2[Attachment A Subcategory],0)),"")</f>
        <v/>
      </c>
    </row>
    <row r="136" spans="2:24" x14ac:dyDescent="0.25">
      <c r="B136" s="108"/>
      <c r="C136" s="109"/>
      <c r="D136" s="109"/>
      <c r="E136" s="109"/>
      <c r="F136" s="109"/>
      <c r="G136" s="121"/>
      <c r="H136" s="31" t="s">
        <v>211</v>
      </c>
      <c r="I136" s="121"/>
      <c r="J136" s="16"/>
      <c r="K136" s="110"/>
      <c r="L136" s="111"/>
      <c r="M136" s="110"/>
      <c r="N136" s="110"/>
      <c r="O136" s="49"/>
      <c r="P136" s="49"/>
      <c r="Q136" s="154"/>
      <c r="R136" s="81">
        <f>grants[[#This Row],[Total Grant Amount]]</f>
        <v>0</v>
      </c>
      <c r="S136" s="154"/>
      <c r="T136" s="81">
        <f>grants[[#This Row],[Total Quarterly Obligation Amount]]</f>
        <v>0</v>
      </c>
      <c r="U136" s="154"/>
      <c r="V136" s="81">
        <f>grants[[#This Row],[Total Quarterly Expenditure Amount]]</f>
        <v>0</v>
      </c>
      <c r="W136" s="99" t="str">
        <f>IFERROR(INDEX(Table2[Attachment A Category], MATCH(grants[[#This Row],[Attachment A Expenditure Subcategory]], Table2[Attachment A Subcategory],0)),"")</f>
        <v/>
      </c>
      <c r="X136" s="100" t="str">
        <f>IFERROR(INDEX(Table2[Treasury OIG Category], MATCH(grants[[#This Row],[Attachment A Expenditure Subcategory]], Table2[Attachment A Subcategory],0)),"")</f>
        <v/>
      </c>
    </row>
    <row r="137" spans="2:24" x14ac:dyDescent="0.25">
      <c r="B137" s="108"/>
      <c r="C137" s="109"/>
      <c r="D137" s="109"/>
      <c r="E137" s="109"/>
      <c r="F137" s="109"/>
      <c r="G137" s="121"/>
      <c r="H137" s="31" t="s">
        <v>212</v>
      </c>
      <c r="I137" s="121"/>
      <c r="J137" s="16"/>
      <c r="K137" s="110"/>
      <c r="L137" s="111"/>
      <c r="M137" s="110"/>
      <c r="N137" s="110"/>
      <c r="O137" s="49"/>
      <c r="P137" s="49"/>
      <c r="Q137" s="154"/>
      <c r="R137" s="81">
        <f>grants[[#This Row],[Total Grant Amount]]</f>
        <v>0</v>
      </c>
      <c r="S137" s="154"/>
      <c r="T137" s="81">
        <f>grants[[#This Row],[Total Quarterly Obligation Amount]]</f>
        <v>0</v>
      </c>
      <c r="U137" s="154"/>
      <c r="V137" s="81">
        <f>grants[[#This Row],[Total Quarterly Expenditure Amount]]</f>
        <v>0</v>
      </c>
      <c r="W137" s="99" t="str">
        <f>IFERROR(INDEX(Table2[Attachment A Category], MATCH(grants[[#This Row],[Attachment A Expenditure Subcategory]], Table2[Attachment A Subcategory],0)),"")</f>
        <v/>
      </c>
      <c r="X137" s="100" t="str">
        <f>IFERROR(INDEX(Table2[Treasury OIG Category], MATCH(grants[[#This Row],[Attachment A Expenditure Subcategory]], Table2[Attachment A Subcategory],0)),"")</f>
        <v/>
      </c>
    </row>
    <row r="138" spans="2:24" x14ac:dyDescent="0.25">
      <c r="B138" s="108"/>
      <c r="C138" s="109"/>
      <c r="D138" s="109"/>
      <c r="E138" s="109"/>
      <c r="F138" s="109"/>
      <c r="G138" s="121"/>
      <c r="H138" s="31" t="s">
        <v>213</v>
      </c>
      <c r="I138" s="121"/>
      <c r="J138" s="16"/>
      <c r="K138" s="110"/>
      <c r="L138" s="111"/>
      <c r="M138" s="110"/>
      <c r="N138" s="110"/>
      <c r="O138" s="49"/>
      <c r="P138" s="49"/>
      <c r="Q138" s="154"/>
      <c r="R138" s="81">
        <f>grants[[#This Row],[Total Grant Amount]]</f>
        <v>0</v>
      </c>
      <c r="S138" s="154"/>
      <c r="T138" s="81">
        <f>grants[[#This Row],[Total Quarterly Obligation Amount]]</f>
        <v>0</v>
      </c>
      <c r="U138" s="154"/>
      <c r="V138" s="81">
        <f>grants[[#This Row],[Total Quarterly Expenditure Amount]]</f>
        <v>0</v>
      </c>
      <c r="W138" s="99" t="str">
        <f>IFERROR(INDEX(Table2[Attachment A Category], MATCH(grants[[#This Row],[Attachment A Expenditure Subcategory]], Table2[Attachment A Subcategory],0)),"")</f>
        <v/>
      </c>
      <c r="X138" s="100" t="str">
        <f>IFERROR(INDEX(Table2[Treasury OIG Category], MATCH(grants[[#This Row],[Attachment A Expenditure Subcategory]], Table2[Attachment A Subcategory],0)),"")</f>
        <v/>
      </c>
    </row>
    <row r="139" spans="2:24" x14ac:dyDescent="0.25">
      <c r="B139" s="108"/>
      <c r="C139" s="109"/>
      <c r="D139" s="109"/>
      <c r="E139" s="109"/>
      <c r="F139" s="109"/>
      <c r="G139" s="121"/>
      <c r="H139" s="31" t="s">
        <v>214</v>
      </c>
      <c r="I139" s="121"/>
      <c r="J139" s="16"/>
      <c r="K139" s="110"/>
      <c r="L139" s="111"/>
      <c r="M139" s="110"/>
      <c r="N139" s="110"/>
      <c r="O139" s="49"/>
      <c r="P139" s="49"/>
      <c r="Q139" s="154"/>
      <c r="R139" s="81">
        <f>grants[[#This Row],[Total Grant Amount]]</f>
        <v>0</v>
      </c>
      <c r="S139" s="154"/>
      <c r="T139" s="81">
        <f>grants[[#This Row],[Total Quarterly Obligation Amount]]</f>
        <v>0</v>
      </c>
      <c r="U139" s="154"/>
      <c r="V139" s="81">
        <f>grants[[#This Row],[Total Quarterly Expenditure Amount]]</f>
        <v>0</v>
      </c>
      <c r="W139" s="99" t="str">
        <f>IFERROR(INDEX(Table2[Attachment A Category], MATCH(grants[[#This Row],[Attachment A Expenditure Subcategory]], Table2[Attachment A Subcategory],0)),"")</f>
        <v/>
      </c>
      <c r="X139" s="100" t="str">
        <f>IFERROR(INDEX(Table2[Treasury OIG Category], MATCH(grants[[#This Row],[Attachment A Expenditure Subcategory]], Table2[Attachment A Subcategory],0)),"")</f>
        <v/>
      </c>
    </row>
    <row r="140" spans="2:24" x14ac:dyDescent="0.25">
      <c r="B140" s="108"/>
      <c r="C140" s="109"/>
      <c r="D140" s="109"/>
      <c r="E140" s="109"/>
      <c r="F140" s="109"/>
      <c r="G140" s="121"/>
      <c r="H140" s="31" t="s">
        <v>215</v>
      </c>
      <c r="I140" s="121"/>
      <c r="J140" s="16"/>
      <c r="K140" s="110"/>
      <c r="L140" s="111"/>
      <c r="M140" s="110"/>
      <c r="N140" s="110"/>
      <c r="O140" s="49"/>
      <c r="P140" s="49"/>
      <c r="Q140" s="154"/>
      <c r="R140" s="81">
        <f>grants[[#This Row],[Total Grant Amount]]</f>
        <v>0</v>
      </c>
      <c r="S140" s="154"/>
      <c r="T140" s="81">
        <f>grants[[#This Row],[Total Quarterly Obligation Amount]]</f>
        <v>0</v>
      </c>
      <c r="U140" s="154"/>
      <c r="V140" s="81">
        <f>grants[[#This Row],[Total Quarterly Expenditure Amount]]</f>
        <v>0</v>
      </c>
      <c r="W140" s="99" t="str">
        <f>IFERROR(INDEX(Table2[Attachment A Category], MATCH(grants[[#This Row],[Attachment A Expenditure Subcategory]], Table2[Attachment A Subcategory],0)),"")</f>
        <v/>
      </c>
      <c r="X140" s="100" t="str">
        <f>IFERROR(INDEX(Table2[Treasury OIG Category], MATCH(grants[[#This Row],[Attachment A Expenditure Subcategory]], Table2[Attachment A Subcategory],0)),"")</f>
        <v/>
      </c>
    </row>
    <row r="141" spans="2:24" x14ac:dyDescent="0.25">
      <c r="B141" s="108"/>
      <c r="C141" s="109"/>
      <c r="D141" s="109"/>
      <c r="E141" s="109"/>
      <c r="F141" s="109"/>
      <c r="G141" s="121"/>
      <c r="H141" s="31" t="s">
        <v>216</v>
      </c>
      <c r="I141" s="121"/>
      <c r="J141" s="16"/>
      <c r="K141" s="110"/>
      <c r="L141" s="111"/>
      <c r="M141" s="110"/>
      <c r="N141" s="110"/>
      <c r="O141" s="49"/>
      <c r="P141" s="49"/>
      <c r="Q141" s="154"/>
      <c r="R141" s="81">
        <f>grants[[#This Row],[Total Grant Amount]]</f>
        <v>0</v>
      </c>
      <c r="S141" s="154"/>
      <c r="T141" s="81">
        <f>grants[[#This Row],[Total Quarterly Obligation Amount]]</f>
        <v>0</v>
      </c>
      <c r="U141" s="154"/>
      <c r="V141" s="81">
        <f>grants[[#This Row],[Total Quarterly Expenditure Amount]]</f>
        <v>0</v>
      </c>
      <c r="W141" s="99" t="str">
        <f>IFERROR(INDEX(Table2[Attachment A Category], MATCH(grants[[#This Row],[Attachment A Expenditure Subcategory]], Table2[Attachment A Subcategory],0)),"")</f>
        <v/>
      </c>
      <c r="X141" s="100" t="str">
        <f>IFERROR(INDEX(Table2[Treasury OIG Category], MATCH(grants[[#This Row],[Attachment A Expenditure Subcategory]], Table2[Attachment A Subcategory],0)),"")</f>
        <v/>
      </c>
    </row>
    <row r="142" spans="2:24" x14ac:dyDescent="0.25">
      <c r="B142" s="108"/>
      <c r="C142" s="109"/>
      <c r="D142" s="109"/>
      <c r="E142" s="109"/>
      <c r="F142" s="109"/>
      <c r="G142" s="121"/>
      <c r="H142" s="31" t="s">
        <v>217</v>
      </c>
      <c r="I142" s="121"/>
      <c r="J142" s="16"/>
      <c r="K142" s="110"/>
      <c r="L142" s="111"/>
      <c r="M142" s="110"/>
      <c r="N142" s="110"/>
      <c r="O142" s="49"/>
      <c r="P142" s="49"/>
      <c r="Q142" s="154"/>
      <c r="R142" s="81">
        <f>grants[[#This Row],[Total Grant Amount]]</f>
        <v>0</v>
      </c>
      <c r="S142" s="154"/>
      <c r="T142" s="81">
        <f>grants[[#This Row],[Total Quarterly Obligation Amount]]</f>
        <v>0</v>
      </c>
      <c r="U142" s="154"/>
      <c r="V142" s="81">
        <f>grants[[#This Row],[Total Quarterly Expenditure Amount]]</f>
        <v>0</v>
      </c>
      <c r="W142" s="99" t="str">
        <f>IFERROR(INDEX(Table2[Attachment A Category], MATCH(grants[[#This Row],[Attachment A Expenditure Subcategory]], Table2[Attachment A Subcategory],0)),"")</f>
        <v/>
      </c>
      <c r="X142" s="100" t="str">
        <f>IFERROR(INDEX(Table2[Treasury OIG Category], MATCH(grants[[#This Row],[Attachment A Expenditure Subcategory]], Table2[Attachment A Subcategory],0)),"")</f>
        <v/>
      </c>
    </row>
    <row r="143" spans="2:24" x14ac:dyDescent="0.25">
      <c r="B143" s="108"/>
      <c r="C143" s="109"/>
      <c r="D143" s="109"/>
      <c r="E143" s="109"/>
      <c r="F143" s="109"/>
      <c r="G143" s="121"/>
      <c r="H143" s="31" t="s">
        <v>218</v>
      </c>
      <c r="I143" s="121"/>
      <c r="J143" s="16"/>
      <c r="K143" s="110"/>
      <c r="L143" s="111"/>
      <c r="M143" s="110"/>
      <c r="N143" s="110"/>
      <c r="O143" s="49"/>
      <c r="P143" s="49"/>
      <c r="Q143" s="154"/>
      <c r="R143" s="81">
        <f>grants[[#This Row],[Total Grant Amount]]</f>
        <v>0</v>
      </c>
      <c r="S143" s="154"/>
      <c r="T143" s="81">
        <f>grants[[#This Row],[Total Quarterly Obligation Amount]]</f>
        <v>0</v>
      </c>
      <c r="U143" s="154"/>
      <c r="V143" s="81">
        <f>grants[[#This Row],[Total Quarterly Expenditure Amount]]</f>
        <v>0</v>
      </c>
      <c r="W143" s="99" t="str">
        <f>IFERROR(INDEX(Table2[Attachment A Category], MATCH(grants[[#This Row],[Attachment A Expenditure Subcategory]], Table2[Attachment A Subcategory],0)),"")</f>
        <v/>
      </c>
      <c r="X143" s="100" t="str">
        <f>IFERROR(INDEX(Table2[Treasury OIG Category], MATCH(grants[[#This Row],[Attachment A Expenditure Subcategory]], Table2[Attachment A Subcategory],0)),"")</f>
        <v/>
      </c>
    </row>
    <row r="144" spans="2:24" x14ac:dyDescent="0.25">
      <c r="B144" s="108"/>
      <c r="C144" s="109"/>
      <c r="D144" s="109"/>
      <c r="E144" s="109"/>
      <c r="F144" s="109"/>
      <c r="G144" s="121"/>
      <c r="H144" s="31" t="s">
        <v>219</v>
      </c>
      <c r="I144" s="121"/>
      <c r="J144" s="16"/>
      <c r="K144" s="110"/>
      <c r="L144" s="111"/>
      <c r="M144" s="110"/>
      <c r="N144" s="110"/>
      <c r="O144" s="49"/>
      <c r="P144" s="49"/>
      <c r="Q144" s="154"/>
      <c r="R144" s="81">
        <f>grants[[#This Row],[Total Grant Amount]]</f>
        <v>0</v>
      </c>
      <c r="S144" s="154"/>
      <c r="T144" s="81">
        <f>grants[[#This Row],[Total Quarterly Obligation Amount]]</f>
        <v>0</v>
      </c>
      <c r="U144" s="154"/>
      <c r="V144" s="81">
        <f>grants[[#This Row],[Total Quarterly Expenditure Amount]]</f>
        <v>0</v>
      </c>
      <c r="W144" s="99" t="str">
        <f>IFERROR(INDEX(Table2[Attachment A Category], MATCH(grants[[#This Row],[Attachment A Expenditure Subcategory]], Table2[Attachment A Subcategory],0)),"")</f>
        <v/>
      </c>
      <c r="X144" s="100" t="str">
        <f>IFERROR(INDEX(Table2[Treasury OIG Category], MATCH(grants[[#This Row],[Attachment A Expenditure Subcategory]], Table2[Attachment A Subcategory],0)),"")</f>
        <v/>
      </c>
    </row>
    <row r="145" spans="2:24" x14ac:dyDescent="0.25">
      <c r="B145" s="108"/>
      <c r="C145" s="109"/>
      <c r="D145" s="109"/>
      <c r="E145" s="109"/>
      <c r="F145" s="109"/>
      <c r="G145" s="121"/>
      <c r="H145" s="31" t="s">
        <v>220</v>
      </c>
      <c r="I145" s="121"/>
      <c r="J145" s="16"/>
      <c r="K145" s="110"/>
      <c r="L145" s="111"/>
      <c r="M145" s="110"/>
      <c r="N145" s="110"/>
      <c r="O145" s="49"/>
      <c r="P145" s="49"/>
      <c r="Q145" s="154"/>
      <c r="R145" s="81">
        <f>grants[[#This Row],[Total Grant Amount]]</f>
        <v>0</v>
      </c>
      <c r="S145" s="154"/>
      <c r="T145" s="81">
        <f>grants[[#This Row],[Total Quarterly Obligation Amount]]</f>
        <v>0</v>
      </c>
      <c r="U145" s="154"/>
      <c r="V145" s="81">
        <f>grants[[#This Row],[Total Quarterly Expenditure Amount]]</f>
        <v>0</v>
      </c>
      <c r="W145" s="99" t="str">
        <f>IFERROR(INDEX(Table2[Attachment A Category], MATCH(grants[[#This Row],[Attachment A Expenditure Subcategory]], Table2[Attachment A Subcategory],0)),"")</f>
        <v/>
      </c>
      <c r="X145" s="100" t="str">
        <f>IFERROR(INDEX(Table2[Treasury OIG Category], MATCH(grants[[#This Row],[Attachment A Expenditure Subcategory]], Table2[Attachment A Subcategory],0)),"")</f>
        <v/>
      </c>
    </row>
    <row r="146" spans="2:24" x14ac:dyDescent="0.25">
      <c r="B146" s="108"/>
      <c r="C146" s="109"/>
      <c r="D146" s="109"/>
      <c r="E146" s="109"/>
      <c r="F146" s="109"/>
      <c r="G146" s="121"/>
      <c r="H146" s="31" t="s">
        <v>221</v>
      </c>
      <c r="I146" s="121"/>
      <c r="J146" s="16"/>
      <c r="K146" s="110"/>
      <c r="L146" s="111"/>
      <c r="M146" s="110"/>
      <c r="N146" s="110"/>
      <c r="O146" s="49"/>
      <c r="P146" s="49"/>
      <c r="Q146" s="154"/>
      <c r="R146" s="81">
        <f>grants[[#This Row],[Total Grant Amount]]</f>
        <v>0</v>
      </c>
      <c r="S146" s="154"/>
      <c r="T146" s="81">
        <f>grants[[#This Row],[Total Quarterly Obligation Amount]]</f>
        <v>0</v>
      </c>
      <c r="U146" s="154"/>
      <c r="V146" s="81">
        <f>grants[[#This Row],[Total Quarterly Expenditure Amount]]</f>
        <v>0</v>
      </c>
      <c r="W146" s="99" t="str">
        <f>IFERROR(INDEX(Table2[Attachment A Category], MATCH(grants[[#This Row],[Attachment A Expenditure Subcategory]], Table2[Attachment A Subcategory],0)),"")</f>
        <v/>
      </c>
      <c r="X146" s="100" t="str">
        <f>IFERROR(INDEX(Table2[Treasury OIG Category], MATCH(grants[[#This Row],[Attachment A Expenditure Subcategory]], Table2[Attachment A Subcategory],0)),"")</f>
        <v/>
      </c>
    </row>
    <row r="147" spans="2:24" x14ac:dyDescent="0.25">
      <c r="B147" s="108"/>
      <c r="C147" s="109"/>
      <c r="D147" s="109"/>
      <c r="E147" s="109"/>
      <c r="F147" s="109"/>
      <c r="G147" s="121"/>
      <c r="H147" s="31" t="s">
        <v>222</v>
      </c>
      <c r="I147" s="121"/>
      <c r="J147" s="16"/>
      <c r="K147" s="110"/>
      <c r="L147" s="111"/>
      <c r="M147" s="110"/>
      <c r="N147" s="110"/>
      <c r="O147" s="49"/>
      <c r="P147" s="49"/>
      <c r="Q147" s="154"/>
      <c r="R147" s="81">
        <f>grants[[#This Row],[Total Grant Amount]]</f>
        <v>0</v>
      </c>
      <c r="S147" s="154"/>
      <c r="T147" s="81">
        <f>grants[[#This Row],[Total Quarterly Obligation Amount]]</f>
        <v>0</v>
      </c>
      <c r="U147" s="154"/>
      <c r="V147" s="81">
        <f>grants[[#This Row],[Total Quarterly Expenditure Amount]]</f>
        <v>0</v>
      </c>
      <c r="W147" s="99" t="str">
        <f>IFERROR(INDEX(Table2[Attachment A Category], MATCH(grants[[#This Row],[Attachment A Expenditure Subcategory]], Table2[Attachment A Subcategory],0)),"")</f>
        <v/>
      </c>
      <c r="X147" s="100" t="str">
        <f>IFERROR(INDEX(Table2[Treasury OIG Category], MATCH(grants[[#This Row],[Attachment A Expenditure Subcategory]], Table2[Attachment A Subcategory],0)),"")</f>
        <v/>
      </c>
    </row>
    <row r="148" spans="2:24" x14ac:dyDescent="0.25">
      <c r="B148" s="108"/>
      <c r="C148" s="109"/>
      <c r="D148" s="109"/>
      <c r="E148" s="109"/>
      <c r="F148" s="109"/>
      <c r="G148" s="121"/>
      <c r="H148" s="31" t="s">
        <v>223</v>
      </c>
      <c r="I148" s="121"/>
      <c r="J148" s="16"/>
      <c r="K148" s="110"/>
      <c r="L148" s="111"/>
      <c r="M148" s="110"/>
      <c r="N148" s="110"/>
      <c r="O148" s="49"/>
      <c r="P148" s="49"/>
      <c r="Q148" s="154"/>
      <c r="R148" s="81">
        <f>grants[[#This Row],[Total Grant Amount]]</f>
        <v>0</v>
      </c>
      <c r="S148" s="154"/>
      <c r="T148" s="81">
        <f>grants[[#This Row],[Total Quarterly Obligation Amount]]</f>
        <v>0</v>
      </c>
      <c r="U148" s="154"/>
      <c r="V148" s="81">
        <f>grants[[#This Row],[Total Quarterly Expenditure Amount]]</f>
        <v>0</v>
      </c>
      <c r="W148" s="99" t="str">
        <f>IFERROR(INDEX(Table2[Attachment A Category], MATCH(grants[[#This Row],[Attachment A Expenditure Subcategory]], Table2[Attachment A Subcategory],0)),"")</f>
        <v/>
      </c>
      <c r="X148" s="100" t="str">
        <f>IFERROR(INDEX(Table2[Treasury OIG Category], MATCH(grants[[#This Row],[Attachment A Expenditure Subcategory]], Table2[Attachment A Subcategory],0)),"")</f>
        <v/>
      </c>
    </row>
    <row r="149" spans="2:24" x14ac:dyDescent="0.25">
      <c r="B149" s="108"/>
      <c r="C149" s="109"/>
      <c r="D149" s="109"/>
      <c r="E149" s="109"/>
      <c r="F149" s="109"/>
      <c r="G149" s="121"/>
      <c r="H149" s="31" t="s">
        <v>224</v>
      </c>
      <c r="I149" s="121"/>
      <c r="J149" s="16"/>
      <c r="K149" s="110"/>
      <c r="L149" s="111"/>
      <c r="M149" s="110"/>
      <c r="N149" s="110"/>
      <c r="O149" s="49"/>
      <c r="P149" s="49"/>
      <c r="Q149" s="154"/>
      <c r="R149" s="81">
        <f>grants[[#This Row],[Total Grant Amount]]</f>
        <v>0</v>
      </c>
      <c r="S149" s="154"/>
      <c r="T149" s="81">
        <f>grants[[#This Row],[Total Quarterly Obligation Amount]]</f>
        <v>0</v>
      </c>
      <c r="U149" s="154"/>
      <c r="V149" s="81">
        <f>grants[[#This Row],[Total Quarterly Expenditure Amount]]</f>
        <v>0</v>
      </c>
      <c r="W149" s="99" t="str">
        <f>IFERROR(INDEX(Table2[Attachment A Category], MATCH(grants[[#This Row],[Attachment A Expenditure Subcategory]], Table2[Attachment A Subcategory],0)),"")</f>
        <v/>
      </c>
      <c r="X149" s="100" t="str">
        <f>IFERROR(INDEX(Table2[Treasury OIG Category], MATCH(grants[[#This Row],[Attachment A Expenditure Subcategory]], Table2[Attachment A Subcategory],0)),"")</f>
        <v/>
      </c>
    </row>
    <row r="150" spans="2:24" x14ac:dyDescent="0.25">
      <c r="B150" s="108"/>
      <c r="C150" s="109"/>
      <c r="D150" s="109"/>
      <c r="E150" s="109"/>
      <c r="F150" s="109"/>
      <c r="G150" s="121"/>
      <c r="H150" s="31" t="s">
        <v>225</v>
      </c>
      <c r="I150" s="121"/>
      <c r="J150" s="16"/>
      <c r="K150" s="110"/>
      <c r="L150" s="111"/>
      <c r="M150" s="110"/>
      <c r="N150" s="110"/>
      <c r="O150" s="49"/>
      <c r="P150" s="49"/>
      <c r="Q150" s="154"/>
      <c r="R150" s="81">
        <f>grants[[#This Row],[Total Grant Amount]]</f>
        <v>0</v>
      </c>
      <c r="S150" s="154"/>
      <c r="T150" s="81">
        <f>grants[[#This Row],[Total Quarterly Obligation Amount]]</f>
        <v>0</v>
      </c>
      <c r="U150" s="154"/>
      <c r="V150" s="81">
        <f>grants[[#This Row],[Total Quarterly Expenditure Amount]]</f>
        <v>0</v>
      </c>
      <c r="W150" s="99" t="str">
        <f>IFERROR(INDEX(Table2[Attachment A Category], MATCH(grants[[#This Row],[Attachment A Expenditure Subcategory]], Table2[Attachment A Subcategory],0)),"")</f>
        <v/>
      </c>
      <c r="X150" s="100" t="str">
        <f>IFERROR(INDEX(Table2[Treasury OIG Category], MATCH(grants[[#This Row],[Attachment A Expenditure Subcategory]], Table2[Attachment A Subcategory],0)),"")</f>
        <v/>
      </c>
    </row>
    <row r="151" spans="2:24" x14ac:dyDescent="0.25">
      <c r="B151" s="108"/>
      <c r="C151" s="109"/>
      <c r="D151" s="109"/>
      <c r="E151" s="109"/>
      <c r="F151" s="109"/>
      <c r="G151" s="121"/>
      <c r="H151" s="31" t="s">
        <v>226</v>
      </c>
      <c r="I151" s="121"/>
      <c r="J151" s="16"/>
      <c r="K151" s="110"/>
      <c r="L151" s="111"/>
      <c r="M151" s="110"/>
      <c r="N151" s="110"/>
      <c r="O151" s="49"/>
      <c r="P151" s="49"/>
      <c r="Q151" s="154"/>
      <c r="R151" s="81">
        <f>grants[[#This Row],[Total Grant Amount]]</f>
        <v>0</v>
      </c>
      <c r="S151" s="154"/>
      <c r="T151" s="81">
        <f>grants[[#This Row],[Total Quarterly Obligation Amount]]</f>
        <v>0</v>
      </c>
      <c r="U151" s="154"/>
      <c r="V151" s="81">
        <f>grants[[#This Row],[Total Quarterly Expenditure Amount]]</f>
        <v>0</v>
      </c>
      <c r="W151" s="99" t="str">
        <f>IFERROR(INDEX(Table2[Attachment A Category], MATCH(grants[[#This Row],[Attachment A Expenditure Subcategory]], Table2[Attachment A Subcategory],0)),"")</f>
        <v/>
      </c>
      <c r="X151" s="100" t="str">
        <f>IFERROR(INDEX(Table2[Treasury OIG Category], MATCH(grants[[#This Row],[Attachment A Expenditure Subcategory]], Table2[Attachment A Subcategory],0)),"")</f>
        <v/>
      </c>
    </row>
    <row r="152" spans="2:24" x14ac:dyDescent="0.25">
      <c r="B152" s="108"/>
      <c r="C152" s="109"/>
      <c r="D152" s="109"/>
      <c r="E152" s="109"/>
      <c r="F152" s="109"/>
      <c r="G152" s="121"/>
      <c r="H152" s="31" t="s">
        <v>227</v>
      </c>
      <c r="I152" s="121"/>
      <c r="J152" s="16"/>
      <c r="K152" s="110"/>
      <c r="L152" s="111"/>
      <c r="M152" s="110"/>
      <c r="N152" s="110"/>
      <c r="O152" s="49"/>
      <c r="P152" s="49"/>
      <c r="Q152" s="154"/>
      <c r="R152" s="81">
        <f>grants[[#This Row],[Total Grant Amount]]</f>
        <v>0</v>
      </c>
      <c r="S152" s="154"/>
      <c r="T152" s="81">
        <f>grants[[#This Row],[Total Quarterly Obligation Amount]]</f>
        <v>0</v>
      </c>
      <c r="U152" s="154"/>
      <c r="V152" s="81">
        <f>grants[[#This Row],[Total Quarterly Expenditure Amount]]</f>
        <v>0</v>
      </c>
      <c r="W152" s="99" t="str">
        <f>IFERROR(INDEX(Table2[Attachment A Category], MATCH(grants[[#This Row],[Attachment A Expenditure Subcategory]], Table2[Attachment A Subcategory],0)),"")</f>
        <v/>
      </c>
      <c r="X152" s="100" t="str">
        <f>IFERROR(INDEX(Table2[Treasury OIG Category], MATCH(grants[[#This Row],[Attachment A Expenditure Subcategory]], Table2[Attachment A Subcategory],0)),"")</f>
        <v/>
      </c>
    </row>
    <row r="153" spans="2:24" x14ac:dyDescent="0.25">
      <c r="B153" s="108"/>
      <c r="C153" s="109"/>
      <c r="D153" s="109"/>
      <c r="E153" s="109"/>
      <c r="F153" s="109"/>
      <c r="G153" s="121"/>
      <c r="H153" s="31" t="s">
        <v>228</v>
      </c>
      <c r="I153" s="121"/>
      <c r="J153" s="16"/>
      <c r="K153" s="110"/>
      <c r="L153" s="111"/>
      <c r="M153" s="110"/>
      <c r="N153" s="110"/>
      <c r="O153" s="49"/>
      <c r="P153" s="49"/>
      <c r="Q153" s="154"/>
      <c r="R153" s="81">
        <f>grants[[#This Row],[Total Grant Amount]]</f>
        <v>0</v>
      </c>
      <c r="S153" s="154"/>
      <c r="T153" s="81">
        <f>grants[[#This Row],[Total Quarterly Obligation Amount]]</f>
        <v>0</v>
      </c>
      <c r="U153" s="154"/>
      <c r="V153" s="81">
        <f>grants[[#This Row],[Total Quarterly Expenditure Amount]]</f>
        <v>0</v>
      </c>
      <c r="W153" s="99" t="str">
        <f>IFERROR(INDEX(Table2[Attachment A Category], MATCH(grants[[#This Row],[Attachment A Expenditure Subcategory]], Table2[Attachment A Subcategory],0)),"")</f>
        <v/>
      </c>
      <c r="X153" s="100" t="str">
        <f>IFERROR(INDEX(Table2[Treasury OIG Category], MATCH(grants[[#This Row],[Attachment A Expenditure Subcategory]], Table2[Attachment A Subcategory],0)),"")</f>
        <v/>
      </c>
    </row>
    <row r="154" spans="2:24" x14ac:dyDescent="0.25">
      <c r="B154" s="108"/>
      <c r="C154" s="109"/>
      <c r="D154" s="109"/>
      <c r="E154" s="109"/>
      <c r="F154" s="109"/>
      <c r="G154" s="121"/>
      <c r="H154" s="31" t="s">
        <v>229</v>
      </c>
      <c r="I154" s="121"/>
      <c r="J154" s="16"/>
      <c r="K154" s="110"/>
      <c r="L154" s="111"/>
      <c r="M154" s="110"/>
      <c r="N154" s="110"/>
      <c r="O154" s="49"/>
      <c r="P154" s="49"/>
      <c r="Q154" s="154"/>
      <c r="R154" s="81">
        <f>grants[[#This Row],[Total Grant Amount]]</f>
        <v>0</v>
      </c>
      <c r="S154" s="154"/>
      <c r="T154" s="81">
        <f>grants[[#This Row],[Total Quarterly Obligation Amount]]</f>
        <v>0</v>
      </c>
      <c r="U154" s="154"/>
      <c r="V154" s="81">
        <f>grants[[#This Row],[Total Quarterly Expenditure Amount]]</f>
        <v>0</v>
      </c>
      <c r="W154" s="99" t="str">
        <f>IFERROR(INDEX(Table2[Attachment A Category], MATCH(grants[[#This Row],[Attachment A Expenditure Subcategory]], Table2[Attachment A Subcategory],0)),"")</f>
        <v/>
      </c>
      <c r="X154" s="100" t="str">
        <f>IFERROR(INDEX(Table2[Treasury OIG Category], MATCH(grants[[#This Row],[Attachment A Expenditure Subcategory]], Table2[Attachment A Subcategory],0)),"")</f>
        <v/>
      </c>
    </row>
    <row r="155" spans="2:24" x14ac:dyDescent="0.25">
      <c r="B155" s="108"/>
      <c r="C155" s="109"/>
      <c r="D155" s="109"/>
      <c r="E155" s="109"/>
      <c r="F155" s="109"/>
      <c r="G155" s="121"/>
      <c r="H155" s="31" t="s">
        <v>230</v>
      </c>
      <c r="I155" s="121"/>
      <c r="J155" s="16"/>
      <c r="K155" s="110"/>
      <c r="L155" s="111"/>
      <c r="M155" s="110"/>
      <c r="N155" s="110"/>
      <c r="O155" s="49"/>
      <c r="P155" s="49"/>
      <c r="Q155" s="154"/>
      <c r="R155" s="81">
        <f>grants[[#This Row],[Total Grant Amount]]</f>
        <v>0</v>
      </c>
      <c r="S155" s="154"/>
      <c r="T155" s="81">
        <f>grants[[#This Row],[Total Quarterly Obligation Amount]]</f>
        <v>0</v>
      </c>
      <c r="U155" s="154"/>
      <c r="V155" s="81">
        <f>grants[[#This Row],[Total Quarterly Expenditure Amount]]</f>
        <v>0</v>
      </c>
      <c r="W155" s="99" t="str">
        <f>IFERROR(INDEX(Table2[Attachment A Category], MATCH(grants[[#This Row],[Attachment A Expenditure Subcategory]], Table2[Attachment A Subcategory],0)),"")</f>
        <v/>
      </c>
      <c r="X155" s="100" t="str">
        <f>IFERROR(INDEX(Table2[Treasury OIG Category], MATCH(grants[[#This Row],[Attachment A Expenditure Subcategory]], Table2[Attachment A Subcategory],0)),"")</f>
        <v/>
      </c>
    </row>
    <row r="156" spans="2:24" x14ac:dyDescent="0.25">
      <c r="B156" s="108"/>
      <c r="C156" s="109"/>
      <c r="D156" s="109"/>
      <c r="E156" s="109"/>
      <c r="F156" s="109"/>
      <c r="G156" s="121"/>
      <c r="H156" s="31" t="s">
        <v>231</v>
      </c>
      <c r="I156" s="121"/>
      <c r="J156" s="16"/>
      <c r="K156" s="110"/>
      <c r="L156" s="111"/>
      <c r="M156" s="110"/>
      <c r="N156" s="110"/>
      <c r="O156" s="49"/>
      <c r="P156" s="49"/>
      <c r="Q156" s="154"/>
      <c r="R156" s="81">
        <f>grants[[#This Row],[Total Grant Amount]]</f>
        <v>0</v>
      </c>
      <c r="S156" s="154"/>
      <c r="T156" s="81">
        <f>grants[[#This Row],[Total Quarterly Obligation Amount]]</f>
        <v>0</v>
      </c>
      <c r="U156" s="154"/>
      <c r="V156" s="81">
        <f>grants[[#This Row],[Total Quarterly Expenditure Amount]]</f>
        <v>0</v>
      </c>
      <c r="W156" s="99" t="str">
        <f>IFERROR(INDEX(Table2[Attachment A Category], MATCH(grants[[#This Row],[Attachment A Expenditure Subcategory]], Table2[Attachment A Subcategory],0)),"")</f>
        <v/>
      </c>
      <c r="X156" s="100" t="str">
        <f>IFERROR(INDEX(Table2[Treasury OIG Category], MATCH(grants[[#This Row],[Attachment A Expenditure Subcategory]], Table2[Attachment A Subcategory],0)),"")</f>
        <v/>
      </c>
    </row>
    <row r="157" spans="2:24" x14ac:dyDescent="0.25">
      <c r="B157" s="108"/>
      <c r="C157" s="109"/>
      <c r="D157" s="109"/>
      <c r="E157" s="109"/>
      <c r="F157" s="109"/>
      <c r="G157" s="121"/>
      <c r="H157" s="31" t="s">
        <v>232</v>
      </c>
      <c r="I157" s="121"/>
      <c r="J157" s="16"/>
      <c r="K157" s="110"/>
      <c r="L157" s="111"/>
      <c r="M157" s="110"/>
      <c r="N157" s="110"/>
      <c r="O157" s="49"/>
      <c r="P157" s="49"/>
      <c r="Q157" s="154"/>
      <c r="R157" s="81">
        <f>grants[[#This Row],[Total Grant Amount]]</f>
        <v>0</v>
      </c>
      <c r="S157" s="154"/>
      <c r="T157" s="81">
        <f>grants[[#This Row],[Total Quarterly Obligation Amount]]</f>
        <v>0</v>
      </c>
      <c r="U157" s="154"/>
      <c r="V157" s="81">
        <f>grants[[#This Row],[Total Quarterly Expenditure Amount]]</f>
        <v>0</v>
      </c>
      <c r="W157" s="99" t="str">
        <f>IFERROR(INDEX(Table2[Attachment A Category], MATCH(grants[[#This Row],[Attachment A Expenditure Subcategory]], Table2[Attachment A Subcategory],0)),"")</f>
        <v/>
      </c>
      <c r="X157" s="100" t="str">
        <f>IFERROR(INDEX(Table2[Treasury OIG Category], MATCH(grants[[#This Row],[Attachment A Expenditure Subcategory]], Table2[Attachment A Subcategory],0)),"")</f>
        <v/>
      </c>
    </row>
    <row r="158" spans="2:24" x14ac:dyDescent="0.25">
      <c r="B158" s="108"/>
      <c r="C158" s="109"/>
      <c r="D158" s="109"/>
      <c r="E158" s="109"/>
      <c r="F158" s="109"/>
      <c r="G158" s="121"/>
      <c r="H158" s="31" t="s">
        <v>233</v>
      </c>
      <c r="I158" s="121"/>
      <c r="J158" s="16"/>
      <c r="K158" s="110"/>
      <c r="L158" s="111"/>
      <c r="M158" s="110"/>
      <c r="N158" s="110"/>
      <c r="O158" s="49"/>
      <c r="P158" s="49"/>
      <c r="Q158" s="154"/>
      <c r="R158" s="81">
        <f>grants[[#This Row],[Total Grant Amount]]</f>
        <v>0</v>
      </c>
      <c r="S158" s="154"/>
      <c r="T158" s="81">
        <f>grants[[#This Row],[Total Quarterly Obligation Amount]]</f>
        <v>0</v>
      </c>
      <c r="U158" s="154"/>
      <c r="V158" s="81">
        <f>grants[[#This Row],[Total Quarterly Expenditure Amount]]</f>
        <v>0</v>
      </c>
      <c r="W158" s="99" t="str">
        <f>IFERROR(INDEX(Table2[Attachment A Category], MATCH(grants[[#This Row],[Attachment A Expenditure Subcategory]], Table2[Attachment A Subcategory],0)),"")</f>
        <v/>
      </c>
      <c r="X158" s="100" t="str">
        <f>IFERROR(INDEX(Table2[Treasury OIG Category], MATCH(grants[[#This Row],[Attachment A Expenditure Subcategory]], Table2[Attachment A Subcategory],0)),"")</f>
        <v/>
      </c>
    </row>
    <row r="159" spans="2:24" x14ac:dyDescent="0.25">
      <c r="B159" s="108"/>
      <c r="C159" s="109"/>
      <c r="D159" s="109"/>
      <c r="E159" s="109"/>
      <c r="F159" s="109"/>
      <c r="G159" s="121"/>
      <c r="H159" s="31" t="s">
        <v>234</v>
      </c>
      <c r="I159" s="121"/>
      <c r="J159" s="16"/>
      <c r="K159" s="110"/>
      <c r="L159" s="111"/>
      <c r="M159" s="110"/>
      <c r="N159" s="110"/>
      <c r="O159" s="49"/>
      <c r="P159" s="49"/>
      <c r="Q159" s="154"/>
      <c r="R159" s="81">
        <f>grants[[#This Row],[Total Grant Amount]]</f>
        <v>0</v>
      </c>
      <c r="S159" s="154"/>
      <c r="T159" s="81">
        <f>grants[[#This Row],[Total Quarterly Obligation Amount]]</f>
        <v>0</v>
      </c>
      <c r="U159" s="154"/>
      <c r="V159" s="81">
        <f>grants[[#This Row],[Total Quarterly Expenditure Amount]]</f>
        <v>0</v>
      </c>
      <c r="W159" s="99" t="str">
        <f>IFERROR(INDEX(Table2[Attachment A Category], MATCH(grants[[#This Row],[Attachment A Expenditure Subcategory]], Table2[Attachment A Subcategory],0)),"")</f>
        <v/>
      </c>
      <c r="X159" s="100" t="str">
        <f>IFERROR(INDEX(Table2[Treasury OIG Category], MATCH(grants[[#This Row],[Attachment A Expenditure Subcategory]], Table2[Attachment A Subcategory],0)),"")</f>
        <v/>
      </c>
    </row>
    <row r="160" spans="2:24" x14ac:dyDescent="0.25">
      <c r="B160" s="108"/>
      <c r="C160" s="109"/>
      <c r="D160" s="109"/>
      <c r="E160" s="109"/>
      <c r="F160" s="109"/>
      <c r="G160" s="121"/>
      <c r="H160" s="31" t="s">
        <v>235</v>
      </c>
      <c r="I160" s="121"/>
      <c r="J160" s="16"/>
      <c r="K160" s="110"/>
      <c r="L160" s="111"/>
      <c r="M160" s="110"/>
      <c r="N160" s="110"/>
      <c r="O160" s="49"/>
      <c r="P160" s="49"/>
      <c r="Q160" s="154"/>
      <c r="R160" s="81">
        <f>grants[[#This Row],[Total Grant Amount]]</f>
        <v>0</v>
      </c>
      <c r="S160" s="154"/>
      <c r="T160" s="81">
        <f>grants[[#This Row],[Total Quarterly Obligation Amount]]</f>
        <v>0</v>
      </c>
      <c r="U160" s="154"/>
      <c r="V160" s="81">
        <f>grants[[#This Row],[Total Quarterly Expenditure Amount]]</f>
        <v>0</v>
      </c>
      <c r="W160" s="99" t="str">
        <f>IFERROR(INDEX(Table2[Attachment A Category], MATCH(grants[[#This Row],[Attachment A Expenditure Subcategory]], Table2[Attachment A Subcategory],0)),"")</f>
        <v/>
      </c>
      <c r="X160" s="100" t="str">
        <f>IFERROR(INDEX(Table2[Treasury OIG Category], MATCH(grants[[#This Row],[Attachment A Expenditure Subcategory]], Table2[Attachment A Subcategory],0)),"")</f>
        <v/>
      </c>
    </row>
    <row r="161" spans="2:24" x14ac:dyDescent="0.25">
      <c r="B161" s="108"/>
      <c r="C161" s="109"/>
      <c r="D161" s="109"/>
      <c r="E161" s="109"/>
      <c r="F161" s="109"/>
      <c r="G161" s="121"/>
      <c r="H161" s="31" t="s">
        <v>236</v>
      </c>
      <c r="I161" s="121"/>
      <c r="J161" s="16"/>
      <c r="K161" s="110"/>
      <c r="L161" s="111"/>
      <c r="M161" s="110"/>
      <c r="N161" s="110"/>
      <c r="O161" s="49"/>
      <c r="P161" s="49"/>
      <c r="Q161" s="154"/>
      <c r="R161" s="81">
        <f>grants[[#This Row],[Total Grant Amount]]</f>
        <v>0</v>
      </c>
      <c r="S161" s="154"/>
      <c r="T161" s="81">
        <f>grants[[#This Row],[Total Quarterly Obligation Amount]]</f>
        <v>0</v>
      </c>
      <c r="U161" s="154"/>
      <c r="V161" s="81">
        <f>grants[[#This Row],[Total Quarterly Expenditure Amount]]</f>
        <v>0</v>
      </c>
      <c r="W161" s="99" t="str">
        <f>IFERROR(INDEX(Table2[Attachment A Category], MATCH(grants[[#This Row],[Attachment A Expenditure Subcategory]], Table2[Attachment A Subcategory],0)),"")</f>
        <v/>
      </c>
      <c r="X161" s="100" t="str">
        <f>IFERROR(INDEX(Table2[Treasury OIG Category], MATCH(grants[[#This Row],[Attachment A Expenditure Subcategory]], Table2[Attachment A Subcategory],0)),"")</f>
        <v/>
      </c>
    </row>
    <row r="162" spans="2:24" x14ac:dyDescent="0.25">
      <c r="B162" s="108"/>
      <c r="C162" s="109"/>
      <c r="D162" s="109"/>
      <c r="E162" s="109"/>
      <c r="F162" s="109"/>
      <c r="G162" s="121"/>
      <c r="H162" s="31" t="s">
        <v>237</v>
      </c>
      <c r="I162" s="121"/>
      <c r="J162" s="16"/>
      <c r="K162" s="110"/>
      <c r="L162" s="111"/>
      <c r="M162" s="110"/>
      <c r="N162" s="110"/>
      <c r="O162" s="49"/>
      <c r="P162" s="49"/>
      <c r="Q162" s="154"/>
      <c r="R162" s="81">
        <f>grants[[#This Row],[Total Grant Amount]]</f>
        <v>0</v>
      </c>
      <c r="S162" s="154"/>
      <c r="T162" s="81">
        <f>grants[[#This Row],[Total Quarterly Obligation Amount]]</f>
        <v>0</v>
      </c>
      <c r="U162" s="154"/>
      <c r="V162" s="81">
        <f>grants[[#This Row],[Total Quarterly Expenditure Amount]]</f>
        <v>0</v>
      </c>
      <c r="W162" s="99" t="str">
        <f>IFERROR(INDEX(Table2[Attachment A Category], MATCH(grants[[#This Row],[Attachment A Expenditure Subcategory]], Table2[Attachment A Subcategory],0)),"")</f>
        <v/>
      </c>
      <c r="X162" s="100" t="str">
        <f>IFERROR(INDEX(Table2[Treasury OIG Category], MATCH(grants[[#This Row],[Attachment A Expenditure Subcategory]], Table2[Attachment A Subcategory],0)),"")</f>
        <v/>
      </c>
    </row>
    <row r="163" spans="2:24" x14ac:dyDescent="0.25">
      <c r="B163" s="108"/>
      <c r="C163" s="109"/>
      <c r="D163" s="109"/>
      <c r="E163" s="109"/>
      <c r="F163" s="109"/>
      <c r="G163" s="121"/>
      <c r="H163" s="31" t="s">
        <v>238</v>
      </c>
      <c r="I163" s="121"/>
      <c r="J163" s="16"/>
      <c r="K163" s="110"/>
      <c r="L163" s="111"/>
      <c r="M163" s="110"/>
      <c r="N163" s="110"/>
      <c r="O163" s="49"/>
      <c r="P163" s="49"/>
      <c r="Q163" s="154"/>
      <c r="R163" s="81">
        <f>grants[[#This Row],[Total Grant Amount]]</f>
        <v>0</v>
      </c>
      <c r="S163" s="154"/>
      <c r="T163" s="81">
        <f>grants[[#This Row],[Total Quarterly Obligation Amount]]</f>
        <v>0</v>
      </c>
      <c r="U163" s="154"/>
      <c r="V163" s="81">
        <f>grants[[#This Row],[Total Quarterly Expenditure Amount]]</f>
        <v>0</v>
      </c>
      <c r="W163" s="99" t="str">
        <f>IFERROR(INDEX(Table2[Attachment A Category], MATCH(grants[[#This Row],[Attachment A Expenditure Subcategory]], Table2[Attachment A Subcategory],0)),"")</f>
        <v/>
      </c>
      <c r="X163" s="100" t="str">
        <f>IFERROR(INDEX(Table2[Treasury OIG Category], MATCH(grants[[#This Row],[Attachment A Expenditure Subcategory]], Table2[Attachment A Subcategory],0)),"")</f>
        <v/>
      </c>
    </row>
    <row r="164" spans="2:24" x14ac:dyDescent="0.25">
      <c r="B164" s="108"/>
      <c r="C164" s="109"/>
      <c r="D164" s="109"/>
      <c r="E164" s="109"/>
      <c r="F164" s="109"/>
      <c r="G164" s="121"/>
      <c r="H164" s="31" t="s">
        <v>239</v>
      </c>
      <c r="I164" s="121"/>
      <c r="J164" s="16"/>
      <c r="K164" s="110"/>
      <c r="L164" s="111"/>
      <c r="M164" s="110"/>
      <c r="N164" s="110"/>
      <c r="O164" s="49"/>
      <c r="P164" s="49"/>
      <c r="Q164" s="154"/>
      <c r="R164" s="81">
        <f>grants[[#This Row],[Total Grant Amount]]</f>
        <v>0</v>
      </c>
      <c r="S164" s="154"/>
      <c r="T164" s="81">
        <f>grants[[#This Row],[Total Quarterly Obligation Amount]]</f>
        <v>0</v>
      </c>
      <c r="U164" s="154"/>
      <c r="V164" s="81">
        <f>grants[[#This Row],[Total Quarterly Expenditure Amount]]</f>
        <v>0</v>
      </c>
      <c r="W164" s="99" t="str">
        <f>IFERROR(INDEX(Table2[Attachment A Category], MATCH(grants[[#This Row],[Attachment A Expenditure Subcategory]], Table2[Attachment A Subcategory],0)),"")</f>
        <v/>
      </c>
      <c r="X164" s="100" t="str">
        <f>IFERROR(INDEX(Table2[Treasury OIG Category], MATCH(grants[[#This Row],[Attachment A Expenditure Subcategory]], Table2[Attachment A Subcategory],0)),"")</f>
        <v/>
      </c>
    </row>
    <row r="165" spans="2:24" x14ac:dyDescent="0.25">
      <c r="B165" s="108"/>
      <c r="C165" s="109"/>
      <c r="D165" s="109"/>
      <c r="E165" s="109"/>
      <c r="F165" s="109"/>
      <c r="G165" s="121"/>
      <c r="H165" s="31" t="s">
        <v>240</v>
      </c>
      <c r="I165" s="121"/>
      <c r="J165" s="16"/>
      <c r="K165" s="110"/>
      <c r="L165" s="111"/>
      <c r="M165" s="110"/>
      <c r="N165" s="110"/>
      <c r="O165" s="49"/>
      <c r="P165" s="49"/>
      <c r="Q165" s="154"/>
      <c r="R165" s="81">
        <f>grants[[#This Row],[Total Grant Amount]]</f>
        <v>0</v>
      </c>
      <c r="S165" s="154"/>
      <c r="T165" s="81">
        <f>grants[[#This Row],[Total Quarterly Obligation Amount]]</f>
        <v>0</v>
      </c>
      <c r="U165" s="154"/>
      <c r="V165" s="81">
        <f>grants[[#This Row],[Total Quarterly Expenditure Amount]]</f>
        <v>0</v>
      </c>
      <c r="W165" s="99" t="str">
        <f>IFERROR(INDEX(Table2[Attachment A Category], MATCH(grants[[#This Row],[Attachment A Expenditure Subcategory]], Table2[Attachment A Subcategory],0)),"")</f>
        <v/>
      </c>
      <c r="X165" s="100" t="str">
        <f>IFERROR(INDEX(Table2[Treasury OIG Category], MATCH(grants[[#This Row],[Attachment A Expenditure Subcategory]], Table2[Attachment A Subcategory],0)),"")</f>
        <v/>
      </c>
    </row>
    <row r="166" spans="2:24" x14ac:dyDescent="0.25">
      <c r="B166" s="108"/>
      <c r="C166" s="109"/>
      <c r="D166" s="109"/>
      <c r="E166" s="109"/>
      <c r="F166" s="109"/>
      <c r="G166" s="121"/>
      <c r="H166" s="31" t="s">
        <v>241</v>
      </c>
      <c r="I166" s="121"/>
      <c r="J166" s="16"/>
      <c r="K166" s="110"/>
      <c r="L166" s="111"/>
      <c r="M166" s="110"/>
      <c r="N166" s="110"/>
      <c r="O166" s="49"/>
      <c r="P166" s="49"/>
      <c r="Q166" s="154"/>
      <c r="R166" s="81">
        <f>grants[[#This Row],[Total Grant Amount]]</f>
        <v>0</v>
      </c>
      <c r="S166" s="154"/>
      <c r="T166" s="81">
        <f>grants[[#This Row],[Total Quarterly Obligation Amount]]</f>
        <v>0</v>
      </c>
      <c r="U166" s="154"/>
      <c r="V166" s="81">
        <f>grants[[#This Row],[Total Quarterly Expenditure Amount]]</f>
        <v>0</v>
      </c>
      <c r="W166" s="99" t="str">
        <f>IFERROR(INDEX(Table2[Attachment A Category], MATCH(grants[[#This Row],[Attachment A Expenditure Subcategory]], Table2[Attachment A Subcategory],0)),"")</f>
        <v/>
      </c>
      <c r="X166" s="100" t="str">
        <f>IFERROR(INDEX(Table2[Treasury OIG Category], MATCH(grants[[#This Row],[Attachment A Expenditure Subcategory]], Table2[Attachment A Subcategory],0)),"")</f>
        <v/>
      </c>
    </row>
    <row r="167" spans="2:24" x14ac:dyDescent="0.25">
      <c r="B167" s="108"/>
      <c r="C167" s="109"/>
      <c r="D167" s="109"/>
      <c r="E167" s="109"/>
      <c r="F167" s="109"/>
      <c r="G167" s="121"/>
      <c r="H167" s="31" t="s">
        <v>242</v>
      </c>
      <c r="I167" s="121"/>
      <c r="J167" s="16"/>
      <c r="K167" s="110"/>
      <c r="L167" s="111"/>
      <c r="M167" s="110"/>
      <c r="N167" s="110"/>
      <c r="O167" s="49"/>
      <c r="P167" s="49"/>
      <c r="Q167" s="154"/>
      <c r="R167" s="81">
        <f>grants[[#This Row],[Total Grant Amount]]</f>
        <v>0</v>
      </c>
      <c r="S167" s="154"/>
      <c r="T167" s="81">
        <f>grants[[#This Row],[Total Quarterly Obligation Amount]]</f>
        <v>0</v>
      </c>
      <c r="U167" s="154"/>
      <c r="V167" s="81">
        <f>grants[[#This Row],[Total Quarterly Expenditure Amount]]</f>
        <v>0</v>
      </c>
      <c r="W167" s="99" t="str">
        <f>IFERROR(INDEX(Table2[Attachment A Category], MATCH(grants[[#This Row],[Attachment A Expenditure Subcategory]], Table2[Attachment A Subcategory],0)),"")</f>
        <v/>
      </c>
      <c r="X167" s="100" t="str">
        <f>IFERROR(INDEX(Table2[Treasury OIG Category], MATCH(grants[[#This Row],[Attachment A Expenditure Subcategory]], Table2[Attachment A Subcategory],0)),"")</f>
        <v/>
      </c>
    </row>
    <row r="168" spans="2:24" x14ac:dyDescent="0.25">
      <c r="B168" s="108"/>
      <c r="C168" s="109"/>
      <c r="D168" s="109"/>
      <c r="E168" s="109"/>
      <c r="F168" s="109"/>
      <c r="G168" s="121"/>
      <c r="H168" s="31" t="s">
        <v>243</v>
      </c>
      <c r="I168" s="121"/>
      <c r="J168" s="16"/>
      <c r="K168" s="110"/>
      <c r="L168" s="111"/>
      <c r="M168" s="110"/>
      <c r="N168" s="110"/>
      <c r="O168" s="49"/>
      <c r="P168" s="49"/>
      <c r="Q168" s="154"/>
      <c r="R168" s="81">
        <f>grants[[#This Row],[Total Grant Amount]]</f>
        <v>0</v>
      </c>
      <c r="S168" s="154"/>
      <c r="T168" s="81">
        <f>grants[[#This Row],[Total Quarterly Obligation Amount]]</f>
        <v>0</v>
      </c>
      <c r="U168" s="154"/>
      <c r="V168" s="81">
        <f>grants[[#This Row],[Total Quarterly Expenditure Amount]]</f>
        <v>0</v>
      </c>
      <c r="W168" s="99" t="str">
        <f>IFERROR(INDEX(Table2[Attachment A Category], MATCH(grants[[#This Row],[Attachment A Expenditure Subcategory]], Table2[Attachment A Subcategory],0)),"")</f>
        <v/>
      </c>
      <c r="X168" s="100" t="str">
        <f>IFERROR(INDEX(Table2[Treasury OIG Category], MATCH(grants[[#This Row],[Attachment A Expenditure Subcategory]], Table2[Attachment A Subcategory],0)),"")</f>
        <v/>
      </c>
    </row>
    <row r="169" spans="2:24" x14ac:dyDescent="0.25">
      <c r="B169" s="108"/>
      <c r="C169" s="109"/>
      <c r="D169" s="109"/>
      <c r="E169" s="109"/>
      <c r="F169" s="109"/>
      <c r="G169" s="121"/>
      <c r="H169" s="31" t="s">
        <v>244</v>
      </c>
      <c r="I169" s="121"/>
      <c r="J169" s="16"/>
      <c r="K169" s="110"/>
      <c r="L169" s="111"/>
      <c r="M169" s="110"/>
      <c r="N169" s="110"/>
      <c r="O169" s="49"/>
      <c r="P169" s="49"/>
      <c r="Q169" s="154"/>
      <c r="R169" s="81">
        <f>grants[[#This Row],[Total Grant Amount]]</f>
        <v>0</v>
      </c>
      <c r="S169" s="154"/>
      <c r="T169" s="81">
        <f>grants[[#This Row],[Total Quarterly Obligation Amount]]</f>
        <v>0</v>
      </c>
      <c r="U169" s="154"/>
      <c r="V169" s="81">
        <f>grants[[#This Row],[Total Quarterly Expenditure Amount]]</f>
        <v>0</v>
      </c>
      <c r="W169" s="99" t="str">
        <f>IFERROR(INDEX(Table2[Attachment A Category], MATCH(grants[[#This Row],[Attachment A Expenditure Subcategory]], Table2[Attachment A Subcategory],0)),"")</f>
        <v/>
      </c>
      <c r="X169" s="100" t="str">
        <f>IFERROR(INDEX(Table2[Treasury OIG Category], MATCH(grants[[#This Row],[Attachment A Expenditure Subcategory]], Table2[Attachment A Subcategory],0)),"")</f>
        <v/>
      </c>
    </row>
    <row r="170" spans="2:24" x14ac:dyDescent="0.25">
      <c r="B170" s="108"/>
      <c r="C170" s="109"/>
      <c r="D170" s="109"/>
      <c r="E170" s="109"/>
      <c r="F170" s="109"/>
      <c r="G170" s="121"/>
      <c r="H170" s="31" t="s">
        <v>245</v>
      </c>
      <c r="I170" s="121"/>
      <c r="J170" s="16"/>
      <c r="K170" s="110"/>
      <c r="L170" s="111"/>
      <c r="M170" s="110"/>
      <c r="N170" s="110"/>
      <c r="O170" s="49"/>
      <c r="P170" s="49"/>
      <c r="Q170" s="154"/>
      <c r="R170" s="81">
        <f>grants[[#This Row],[Total Grant Amount]]</f>
        <v>0</v>
      </c>
      <c r="S170" s="154"/>
      <c r="T170" s="81">
        <f>grants[[#This Row],[Total Quarterly Obligation Amount]]</f>
        <v>0</v>
      </c>
      <c r="U170" s="154"/>
      <c r="V170" s="81">
        <f>grants[[#This Row],[Total Quarterly Expenditure Amount]]</f>
        <v>0</v>
      </c>
      <c r="W170" s="99" t="str">
        <f>IFERROR(INDEX(Table2[Attachment A Category], MATCH(grants[[#This Row],[Attachment A Expenditure Subcategory]], Table2[Attachment A Subcategory],0)),"")</f>
        <v/>
      </c>
      <c r="X170" s="100" t="str">
        <f>IFERROR(INDEX(Table2[Treasury OIG Category], MATCH(grants[[#This Row],[Attachment A Expenditure Subcategory]], Table2[Attachment A Subcategory],0)),"")</f>
        <v/>
      </c>
    </row>
    <row r="171" spans="2:24" x14ac:dyDescent="0.25">
      <c r="B171" s="108"/>
      <c r="C171" s="109"/>
      <c r="D171" s="109"/>
      <c r="E171" s="109"/>
      <c r="F171" s="109"/>
      <c r="G171" s="121"/>
      <c r="H171" s="31" t="s">
        <v>246</v>
      </c>
      <c r="I171" s="121"/>
      <c r="J171" s="16"/>
      <c r="K171" s="110"/>
      <c r="L171" s="111"/>
      <c r="M171" s="110"/>
      <c r="N171" s="110"/>
      <c r="O171" s="49"/>
      <c r="P171" s="49"/>
      <c r="Q171" s="154"/>
      <c r="R171" s="81">
        <f>grants[[#This Row],[Total Grant Amount]]</f>
        <v>0</v>
      </c>
      <c r="S171" s="154"/>
      <c r="T171" s="81">
        <f>grants[[#This Row],[Total Quarterly Obligation Amount]]</f>
        <v>0</v>
      </c>
      <c r="U171" s="154"/>
      <c r="V171" s="81">
        <f>grants[[#This Row],[Total Quarterly Expenditure Amount]]</f>
        <v>0</v>
      </c>
      <c r="W171" s="99" t="str">
        <f>IFERROR(INDEX(Table2[Attachment A Category], MATCH(grants[[#This Row],[Attachment A Expenditure Subcategory]], Table2[Attachment A Subcategory],0)),"")</f>
        <v/>
      </c>
      <c r="X171" s="100" t="str">
        <f>IFERROR(INDEX(Table2[Treasury OIG Category], MATCH(grants[[#This Row],[Attachment A Expenditure Subcategory]], Table2[Attachment A Subcategory],0)),"")</f>
        <v/>
      </c>
    </row>
    <row r="172" spans="2:24" x14ac:dyDescent="0.25">
      <c r="B172" s="108"/>
      <c r="C172" s="109"/>
      <c r="D172" s="109"/>
      <c r="E172" s="109"/>
      <c r="F172" s="109"/>
      <c r="G172" s="121"/>
      <c r="H172" s="31" t="s">
        <v>247</v>
      </c>
      <c r="I172" s="121"/>
      <c r="J172" s="16"/>
      <c r="K172" s="110"/>
      <c r="L172" s="111"/>
      <c r="M172" s="110"/>
      <c r="N172" s="110"/>
      <c r="O172" s="49"/>
      <c r="P172" s="49"/>
      <c r="Q172" s="154"/>
      <c r="R172" s="81">
        <f>grants[[#This Row],[Total Grant Amount]]</f>
        <v>0</v>
      </c>
      <c r="S172" s="154"/>
      <c r="T172" s="81">
        <f>grants[[#This Row],[Total Quarterly Obligation Amount]]</f>
        <v>0</v>
      </c>
      <c r="U172" s="154"/>
      <c r="V172" s="81">
        <f>grants[[#This Row],[Total Quarterly Expenditure Amount]]</f>
        <v>0</v>
      </c>
      <c r="W172" s="99" t="str">
        <f>IFERROR(INDEX(Table2[Attachment A Category], MATCH(grants[[#This Row],[Attachment A Expenditure Subcategory]], Table2[Attachment A Subcategory],0)),"")</f>
        <v/>
      </c>
      <c r="X172" s="100" t="str">
        <f>IFERROR(INDEX(Table2[Treasury OIG Category], MATCH(grants[[#This Row],[Attachment A Expenditure Subcategory]], Table2[Attachment A Subcategory],0)),"")</f>
        <v/>
      </c>
    </row>
    <row r="173" spans="2:24" x14ac:dyDescent="0.25">
      <c r="B173" s="108"/>
      <c r="C173" s="109"/>
      <c r="D173" s="109"/>
      <c r="E173" s="109"/>
      <c r="F173" s="109"/>
      <c r="G173" s="121"/>
      <c r="H173" s="31" t="s">
        <v>248</v>
      </c>
      <c r="I173" s="121"/>
      <c r="J173" s="16"/>
      <c r="K173" s="110"/>
      <c r="L173" s="111"/>
      <c r="M173" s="110"/>
      <c r="N173" s="110"/>
      <c r="O173" s="49"/>
      <c r="P173" s="49"/>
      <c r="Q173" s="154"/>
      <c r="R173" s="81">
        <f>grants[[#This Row],[Total Grant Amount]]</f>
        <v>0</v>
      </c>
      <c r="S173" s="154"/>
      <c r="T173" s="81">
        <f>grants[[#This Row],[Total Quarterly Obligation Amount]]</f>
        <v>0</v>
      </c>
      <c r="U173" s="154"/>
      <c r="V173" s="81">
        <f>grants[[#This Row],[Total Quarterly Expenditure Amount]]</f>
        <v>0</v>
      </c>
      <c r="W173" s="99" t="str">
        <f>IFERROR(INDEX(Table2[Attachment A Category], MATCH(grants[[#This Row],[Attachment A Expenditure Subcategory]], Table2[Attachment A Subcategory],0)),"")</f>
        <v/>
      </c>
      <c r="X173" s="100" t="str">
        <f>IFERROR(INDEX(Table2[Treasury OIG Category], MATCH(grants[[#This Row],[Attachment A Expenditure Subcategory]], Table2[Attachment A Subcategory],0)),"")</f>
        <v/>
      </c>
    </row>
    <row r="174" spans="2:24" x14ac:dyDescent="0.25">
      <c r="B174" s="108"/>
      <c r="C174" s="109"/>
      <c r="D174" s="109"/>
      <c r="E174" s="109"/>
      <c r="F174" s="109"/>
      <c r="G174" s="121"/>
      <c r="H174" s="31" t="s">
        <v>249</v>
      </c>
      <c r="I174" s="121"/>
      <c r="J174" s="16"/>
      <c r="K174" s="110"/>
      <c r="L174" s="111"/>
      <c r="M174" s="110"/>
      <c r="N174" s="110"/>
      <c r="O174" s="49"/>
      <c r="P174" s="49"/>
      <c r="Q174" s="154"/>
      <c r="R174" s="81">
        <f>grants[[#This Row],[Total Grant Amount]]</f>
        <v>0</v>
      </c>
      <c r="S174" s="154"/>
      <c r="T174" s="81">
        <f>grants[[#This Row],[Total Quarterly Obligation Amount]]</f>
        <v>0</v>
      </c>
      <c r="U174" s="154"/>
      <c r="V174" s="81">
        <f>grants[[#This Row],[Total Quarterly Expenditure Amount]]</f>
        <v>0</v>
      </c>
      <c r="W174" s="99" t="str">
        <f>IFERROR(INDEX(Table2[Attachment A Category], MATCH(grants[[#This Row],[Attachment A Expenditure Subcategory]], Table2[Attachment A Subcategory],0)),"")</f>
        <v/>
      </c>
      <c r="X174" s="100" t="str">
        <f>IFERROR(INDEX(Table2[Treasury OIG Category], MATCH(grants[[#This Row],[Attachment A Expenditure Subcategory]], Table2[Attachment A Subcategory],0)),"")</f>
        <v/>
      </c>
    </row>
    <row r="175" spans="2:24" x14ac:dyDescent="0.25">
      <c r="B175" s="108"/>
      <c r="C175" s="109"/>
      <c r="D175" s="109"/>
      <c r="E175" s="109"/>
      <c r="F175" s="109"/>
      <c r="G175" s="121"/>
      <c r="H175" s="31" t="s">
        <v>250</v>
      </c>
      <c r="I175" s="121"/>
      <c r="J175" s="16"/>
      <c r="K175" s="110"/>
      <c r="L175" s="111"/>
      <c r="M175" s="110"/>
      <c r="N175" s="110"/>
      <c r="O175" s="49"/>
      <c r="P175" s="49"/>
      <c r="Q175" s="154"/>
      <c r="R175" s="81">
        <f>grants[[#This Row],[Total Grant Amount]]</f>
        <v>0</v>
      </c>
      <c r="S175" s="154"/>
      <c r="T175" s="81">
        <f>grants[[#This Row],[Total Quarterly Obligation Amount]]</f>
        <v>0</v>
      </c>
      <c r="U175" s="154"/>
      <c r="V175" s="81">
        <f>grants[[#This Row],[Total Quarterly Expenditure Amount]]</f>
        <v>0</v>
      </c>
      <c r="W175" s="99" t="str">
        <f>IFERROR(INDEX(Table2[Attachment A Category], MATCH(grants[[#This Row],[Attachment A Expenditure Subcategory]], Table2[Attachment A Subcategory],0)),"")</f>
        <v/>
      </c>
      <c r="X175" s="100" t="str">
        <f>IFERROR(INDEX(Table2[Treasury OIG Category], MATCH(grants[[#This Row],[Attachment A Expenditure Subcategory]], Table2[Attachment A Subcategory],0)),"")</f>
        <v/>
      </c>
    </row>
    <row r="176" spans="2:24" x14ac:dyDescent="0.25">
      <c r="B176" s="108"/>
      <c r="C176" s="109"/>
      <c r="D176" s="109"/>
      <c r="E176" s="109"/>
      <c r="F176" s="109"/>
      <c r="G176" s="121"/>
      <c r="H176" s="31" t="s">
        <v>251</v>
      </c>
      <c r="I176" s="121"/>
      <c r="J176" s="16"/>
      <c r="K176" s="110"/>
      <c r="L176" s="111"/>
      <c r="M176" s="110"/>
      <c r="N176" s="110"/>
      <c r="O176" s="49"/>
      <c r="P176" s="49"/>
      <c r="Q176" s="154"/>
      <c r="R176" s="81">
        <f>grants[[#This Row],[Total Grant Amount]]</f>
        <v>0</v>
      </c>
      <c r="S176" s="154"/>
      <c r="T176" s="81">
        <f>grants[[#This Row],[Total Quarterly Obligation Amount]]</f>
        <v>0</v>
      </c>
      <c r="U176" s="154"/>
      <c r="V176" s="81">
        <f>grants[[#This Row],[Total Quarterly Expenditure Amount]]</f>
        <v>0</v>
      </c>
      <c r="W176" s="99" t="str">
        <f>IFERROR(INDEX(Table2[Attachment A Category], MATCH(grants[[#This Row],[Attachment A Expenditure Subcategory]], Table2[Attachment A Subcategory],0)),"")</f>
        <v/>
      </c>
      <c r="X176" s="100" t="str">
        <f>IFERROR(INDEX(Table2[Treasury OIG Category], MATCH(grants[[#This Row],[Attachment A Expenditure Subcategory]], Table2[Attachment A Subcategory],0)),"")</f>
        <v/>
      </c>
    </row>
    <row r="177" spans="2:24" x14ac:dyDescent="0.25">
      <c r="B177" s="108"/>
      <c r="C177" s="109"/>
      <c r="D177" s="109"/>
      <c r="E177" s="109"/>
      <c r="F177" s="109"/>
      <c r="G177" s="121"/>
      <c r="H177" s="31" t="s">
        <v>252</v>
      </c>
      <c r="I177" s="121"/>
      <c r="J177" s="16"/>
      <c r="K177" s="110"/>
      <c r="L177" s="111"/>
      <c r="M177" s="110"/>
      <c r="N177" s="110"/>
      <c r="O177" s="49"/>
      <c r="P177" s="49"/>
      <c r="Q177" s="154"/>
      <c r="R177" s="81">
        <f>grants[[#This Row],[Total Grant Amount]]</f>
        <v>0</v>
      </c>
      <c r="S177" s="154"/>
      <c r="T177" s="81">
        <f>grants[[#This Row],[Total Quarterly Obligation Amount]]</f>
        <v>0</v>
      </c>
      <c r="U177" s="154"/>
      <c r="V177" s="81">
        <f>grants[[#This Row],[Total Quarterly Expenditure Amount]]</f>
        <v>0</v>
      </c>
      <c r="W177" s="99" t="str">
        <f>IFERROR(INDEX(Table2[Attachment A Category], MATCH(grants[[#This Row],[Attachment A Expenditure Subcategory]], Table2[Attachment A Subcategory],0)),"")</f>
        <v/>
      </c>
      <c r="X177" s="100" t="str">
        <f>IFERROR(INDEX(Table2[Treasury OIG Category], MATCH(grants[[#This Row],[Attachment A Expenditure Subcategory]], Table2[Attachment A Subcategory],0)),"")</f>
        <v/>
      </c>
    </row>
    <row r="178" spans="2:24" x14ac:dyDescent="0.25">
      <c r="B178" s="108"/>
      <c r="C178" s="109"/>
      <c r="D178" s="109"/>
      <c r="E178" s="109"/>
      <c r="F178" s="109"/>
      <c r="G178" s="121"/>
      <c r="H178" s="31" t="s">
        <v>253</v>
      </c>
      <c r="I178" s="121"/>
      <c r="J178" s="16"/>
      <c r="K178" s="110"/>
      <c r="L178" s="111"/>
      <c r="M178" s="110"/>
      <c r="N178" s="110"/>
      <c r="O178" s="49"/>
      <c r="P178" s="49"/>
      <c r="Q178" s="154"/>
      <c r="R178" s="81">
        <f>grants[[#This Row],[Total Grant Amount]]</f>
        <v>0</v>
      </c>
      <c r="S178" s="154"/>
      <c r="T178" s="81">
        <f>grants[[#This Row],[Total Quarterly Obligation Amount]]</f>
        <v>0</v>
      </c>
      <c r="U178" s="154"/>
      <c r="V178" s="81">
        <f>grants[[#This Row],[Total Quarterly Expenditure Amount]]</f>
        <v>0</v>
      </c>
      <c r="W178" s="99" t="str">
        <f>IFERROR(INDEX(Table2[Attachment A Category], MATCH(grants[[#This Row],[Attachment A Expenditure Subcategory]], Table2[Attachment A Subcategory],0)),"")</f>
        <v/>
      </c>
      <c r="X178" s="100" t="str">
        <f>IFERROR(INDEX(Table2[Treasury OIG Category], MATCH(grants[[#This Row],[Attachment A Expenditure Subcategory]], Table2[Attachment A Subcategory],0)),"")</f>
        <v/>
      </c>
    </row>
    <row r="179" spans="2:24" x14ac:dyDescent="0.25">
      <c r="B179" s="108"/>
      <c r="C179" s="109"/>
      <c r="D179" s="109"/>
      <c r="E179" s="109"/>
      <c r="F179" s="109"/>
      <c r="G179" s="121"/>
      <c r="H179" s="31" t="s">
        <v>254</v>
      </c>
      <c r="I179" s="121"/>
      <c r="J179" s="16"/>
      <c r="K179" s="110"/>
      <c r="L179" s="111"/>
      <c r="M179" s="110"/>
      <c r="N179" s="110"/>
      <c r="O179" s="49"/>
      <c r="P179" s="49"/>
      <c r="Q179" s="154"/>
      <c r="R179" s="81">
        <f>grants[[#This Row],[Total Grant Amount]]</f>
        <v>0</v>
      </c>
      <c r="S179" s="154"/>
      <c r="T179" s="81">
        <f>grants[[#This Row],[Total Quarterly Obligation Amount]]</f>
        <v>0</v>
      </c>
      <c r="U179" s="154"/>
      <c r="V179" s="81">
        <f>grants[[#This Row],[Total Quarterly Expenditure Amount]]</f>
        <v>0</v>
      </c>
      <c r="W179" s="99" t="str">
        <f>IFERROR(INDEX(Table2[Attachment A Category], MATCH(grants[[#This Row],[Attachment A Expenditure Subcategory]], Table2[Attachment A Subcategory],0)),"")</f>
        <v/>
      </c>
      <c r="X179" s="100" t="str">
        <f>IFERROR(INDEX(Table2[Treasury OIG Category], MATCH(grants[[#This Row],[Attachment A Expenditure Subcategory]], Table2[Attachment A Subcategory],0)),"")</f>
        <v/>
      </c>
    </row>
    <row r="180" spans="2:24" x14ac:dyDescent="0.25">
      <c r="B180" s="108"/>
      <c r="C180" s="109"/>
      <c r="D180" s="109"/>
      <c r="E180" s="109"/>
      <c r="F180" s="109"/>
      <c r="G180" s="121"/>
      <c r="H180" s="31" t="s">
        <v>255</v>
      </c>
      <c r="I180" s="121"/>
      <c r="J180" s="16"/>
      <c r="K180" s="110"/>
      <c r="L180" s="111"/>
      <c r="M180" s="110"/>
      <c r="N180" s="110"/>
      <c r="O180" s="49"/>
      <c r="P180" s="49"/>
      <c r="Q180" s="154"/>
      <c r="R180" s="81">
        <f>grants[[#This Row],[Total Grant Amount]]</f>
        <v>0</v>
      </c>
      <c r="S180" s="154"/>
      <c r="T180" s="81">
        <f>grants[[#This Row],[Total Quarterly Obligation Amount]]</f>
        <v>0</v>
      </c>
      <c r="U180" s="154"/>
      <c r="V180" s="81">
        <f>grants[[#This Row],[Total Quarterly Expenditure Amount]]</f>
        <v>0</v>
      </c>
      <c r="W180" s="99" t="str">
        <f>IFERROR(INDEX(Table2[Attachment A Category], MATCH(grants[[#This Row],[Attachment A Expenditure Subcategory]], Table2[Attachment A Subcategory],0)),"")</f>
        <v/>
      </c>
      <c r="X180" s="100" t="str">
        <f>IFERROR(INDEX(Table2[Treasury OIG Category], MATCH(grants[[#This Row],[Attachment A Expenditure Subcategory]], Table2[Attachment A Subcategory],0)),"")</f>
        <v/>
      </c>
    </row>
    <row r="181" spans="2:24" x14ac:dyDescent="0.25">
      <c r="B181" s="108"/>
      <c r="C181" s="109"/>
      <c r="D181" s="109"/>
      <c r="E181" s="109"/>
      <c r="F181" s="109"/>
      <c r="G181" s="121"/>
      <c r="H181" s="31" t="s">
        <v>256</v>
      </c>
      <c r="I181" s="121"/>
      <c r="J181" s="16"/>
      <c r="K181" s="110"/>
      <c r="L181" s="111"/>
      <c r="M181" s="110"/>
      <c r="N181" s="110"/>
      <c r="O181" s="49"/>
      <c r="P181" s="49"/>
      <c r="Q181" s="154"/>
      <c r="R181" s="81">
        <f>grants[[#This Row],[Total Grant Amount]]</f>
        <v>0</v>
      </c>
      <c r="S181" s="154"/>
      <c r="T181" s="81">
        <f>grants[[#This Row],[Total Quarterly Obligation Amount]]</f>
        <v>0</v>
      </c>
      <c r="U181" s="154"/>
      <c r="V181" s="81">
        <f>grants[[#This Row],[Total Quarterly Expenditure Amount]]</f>
        <v>0</v>
      </c>
      <c r="W181" s="99" t="str">
        <f>IFERROR(INDEX(Table2[Attachment A Category], MATCH(grants[[#This Row],[Attachment A Expenditure Subcategory]], Table2[Attachment A Subcategory],0)),"")</f>
        <v/>
      </c>
      <c r="X181" s="100" t="str">
        <f>IFERROR(INDEX(Table2[Treasury OIG Category], MATCH(grants[[#This Row],[Attachment A Expenditure Subcategory]], Table2[Attachment A Subcategory],0)),"")</f>
        <v/>
      </c>
    </row>
    <row r="182" spans="2:24" x14ac:dyDescent="0.25">
      <c r="B182" s="108"/>
      <c r="C182" s="109"/>
      <c r="D182" s="109"/>
      <c r="E182" s="109"/>
      <c r="F182" s="109"/>
      <c r="G182" s="121"/>
      <c r="H182" s="31" t="s">
        <v>257</v>
      </c>
      <c r="I182" s="121"/>
      <c r="J182" s="16"/>
      <c r="K182" s="110"/>
      <c r="L182" s="111"/>
      <c r="M182" s="110"/>
      <c r="N182" s="110"/>
      <c r="O182" s="49"/>
      <c r="P182" s="49"/>
      <c r="Q182" s="154"/>
      <c r="R182" s="81">
        <f>grants[[#This Row],[Total Grant Amount]]</f>
        <v>0</v>
      </c>
      <c r="S182" s="154"/>
      <c r="T182" s="81">
        <f>grants[[#This Row],[Total Quarterly Obligation Amount]]</f>
        <v>0</v>
      </c>
      <c r="U182" s="154"/>
      <c r="V182" s="81">
        <f>grants[[#This Row],[Total Quarterly Expenditure Amount]]</f>
        <v>0</v>
      </c>
      <c r="W182" s="99" t="str">
        <f>IFERROR(INDEX(Table2[Attachment A Category], MATCH(grants[[#This Row],[Attachment A Expenditure Subcategory]], Table2[Attachment A Subcategory],0)),"")</f>
        <v/>
      </c>
      <c r="X182" s="100" t="str">
        <f>IFERROR(INDEX(Table2[Treasury OIG Category], MATCH(grants[[#This Row],[Attachment A Expenditure Subcategory]], Table2[Attachment A Subcategory],0)),"")</f>
        <v/>
      </c>
    </row>
    <row r="183" spans="2:24" x14ac:dyDescent="0.25">
      <c r="B183" s="108"/>
      <c r="C183" s="109"/>
      <c r="D183" s="109"/>
      <c r="E183" s="109"/>
      <c r="F183" s="109"/>
      <c r="G183" s="121"/>
      <c r="H183" s="31" t="s">
        <v>258</v>
      </c>
      <c r="I183" s="121"/>
      <c r="J183" s="16"/>
      <c r="K183" s="110"/>
      <c r="L183" s="111"/>
      <c r="M183" s="110"/>
      <c r="N183" s="110"/>
      <c r="O183" s="49"/>
      <c r="P183" s="49"/>
      <c r="Q183" s="154"/>
      <c r="R183" s="81">
        <f>grants[[#This Row],[Total Grant Amount]]</f>
        <v>0</v>
      </c>
      <c r="S183" s="154"/>
      <c r="T183" s="81">
        <f>grants[[#This Row],[Total Quarterly Obligation Amount]]</f>
        <v>0</v>
      </c>
      <c r="U183" s="154"/>
      <c r="V183" s="81">
        <f>grants[[#This Row],[Total Quarterly Expenditure Amount]]</f>
        <v>0</v>
      </c>
      <c r="W183" s="99" t="str">
        <f>IFERROR(INDEX(Table2[Attachment A Category], MATCH(grants[[#This Row],[Attachment A Expenditure Subcategory]], Table2[Attachment A Subcategory],0)),"")</f>
        <v/>
      </c>
      <c r="X183" s="100" t="str">
        <f>IFERROR(INDEX(Table2[Treasury OIG Category], MATCH(grants[[#This Row],[Attachment A Expenditure Subcategory]], Table2[Attachment A Subcategory],0)),"")</f>
        <v/>
      </c>
    </row>
    <row r="184" spans="2:24" x14ac:dyDescent="0.25">
      <c r="B184" s="108"/>
      <c r="C184" s="109"/>
      <c r="D184" s="109"/>
      <c r="E184" s="109"/>
      <c r="F184" s="109"/>
      <c r="G184" s="121"/>
      <c r="H184" s="31" t="s">
        <v>259</v>
      </c>
      <c r="I184" s="121"/>
      <c r="J184" s="16"/>
      <c r="K184" s="110"/>
      <c r="L184" s="111"/>
      <c r="M184" s="110"/>
      <c r="N184" s="110"/>
      <c r="O184" s="49"/>
      <c r="P184" s="49"/>
      <c r="Q184" s="154"/>
      <c r="R184" s="81">
        <f>grants[[#This Row],[Total Grant Amount]]</f>
        <v>0</v>
      </c>
      <c r="S184" s="154"/>
      <c r="T184" s="81">
        <f>grants[[#This Row],[Total Quarterly Obligation Amount]]</f>
        <v>0</v>
      </c>
      <c r="U184" s="154"/>
      <c r="V184" s="81">
        <f>grants[[#This Row],[Total Quarterly Expenditure Amount]]</f>
        <v>0</v>
      </c>
      <c r="W184" s="99" t="str">
        <f>IFERROR(INDEX(Table2[Attachment A Category], MATCH(grants[[#This Row],[Attachment A Expenditure Subcategory]], Table2[Attachment A Subcategory],0)),"")</f>
        <v/>
      </c>
      <c r="X184" s="100" t="str">
        <f>IFERROR(INDEX(Table2[Treasury OIG Category], MATCH(grants[[#This Row],[Attachment A Expenditure Subcategory]], Table2[Attachment A Subcategory],0)),"")</f>
        <v/>
      </c>
    </row>
    <row r="185" spans="2:24" x14ac:dyDescent="0.25">
      <c r="B185" s="108"/>
      <c r="C185" s="109"/>
      <c r="D185" s="109"/>
      <c r="E185" s="109"/>
      <c r="F185" s="109"/>
      <c r="G185" s="121"/>
      <c r="H185" s="31" t="s">
        <v>260</v>
      </c>
      <c r="I185" s="121"/>
      <c r="J185" s="16"/>
      <c r="K185" s="110"/>
      <c r="L185" s="111"/>
      <c r="M185" s="110"/>
      <c r="N185" s="110"/>
      <c r="O185" s="49"/>
      <c r="P185" s="49"/>
      <c r="Q185" s="154"/>
      <c r="R185" s="81">
        <f>grants[[#This Row],[Total Grant Amount]]</f>
        <v>0</v>
      </c>
      <c r="S185" s="154"/>
      <c r="T185" s="81">
        <f>grants[[#This Row],[Total Quarterly Obligation Amount]]</f>
        <v>0</v>
      </c>
      <c r="U185" s="154"/>
      <c r="V185" s="81">
        <f>grants[[#This Row],[Total Quarterly Expenditure Amount]]</f>
        <v>0</v>
      </c>
      <c r="W185" s="99" t="str">
        <f>IFERROR(INDEX(Table2[Attachment A Category], MATCH(grants[[#This Row],[Attachment A Expenditure Subcategory]], Table2[Attachment A Subcategory],0)),"")</f>
        <v/>
      </c>
      <c r="X185" s="100" t="str">
        <f>IFERROR(INDEX(Table2[Treasury OIG Category], MATCH(grants[[#This Row],[Attachment A Expenditure Subcategory]], Table2[Attachment A Subcategory],0)),"")</f>
        <v/>
      </c>
    </row>
    <row r="186" spans="2:24" x14ac:dyDescent="0.25">
      <c r="B186" s="108"/>
      <c r="C186" s="109"/>
      <c r="D186" s="109"/>
      <c r="E186" s="109"/>
      <c r="F186" s="109"/>
      <c r="G186" s="121"/>
      <c r="H186" s="31" t="s">
        <v>261</v>
      </c>
      <c r="I186" s="121"/>
      <c r="J186" s="16"/>
      <c r="K186" s="110"/>
      <c r="L186" s="111"/>
      <c r="M186" s="110"/>
      <c r="N186" s="110"/>
      <c r="O186" s="49"/>
      <c r="P186" s="49"/>
      <c r="Q186" s="154"/>
      <c r="R186" s="81">
        <f>grants[[#This Row],[Total Grant Amount]]</f>
        <v>0</v>
      </c>
      <c r="S186" s="154"/>
      <c r="T186" s="81">
        <f>grants[[#This Row],[Total Quarterly Obligation Amount]]</f>
        <v>0</v>
      </c>
      <c r="U186" s="154"/>
      <c r="V186" s="81">
        <f>grants[[#This Row],[Total Quarterly Expenditure Amount]]</f>
        <v>0</v>
      </c>
      <c r="W186" s="99" t="str">
        <f>IFERROR(INDEX(Table2[Attachment A Category], MATCH(grants[[#This Row],[Attachment A Expenditure Subcategory]], Table2[Attachment A Subcategory],0)),"")</f>
        <v/>
      </c>
      <c r="X186" s="100" t="str">
        <f>IFERROR(INDEX(Table2[Treasury OIG Category], MATCH(grants[[#This Row],[Attachment A Expenditure Subcategory]], Table2[Attachment A Subcategory],0)),"")</f>
        <v/>
      </c>
    </row>
    <row r="187" spans="2:24" x14ac:dyDescent="0.25">
      <c r="B187" s="108"/>
      <c r="C187" s="109"/>
      <c r="D187" s="109"/>
      <c r="E187" s="109"/>
      <c r="F187" s="109"/>
      <c r="G187" s="121"/>
      <c r="H187" s="31" t="s">
        <v>262</v>
      </c>
      <c r="I187" s="121"/>
      <c r="J187" s="16"/>
      <c r="K187" s="110"/>
      <c r="L187" s="111"/>
      <c r="M187" s="110"/>
      <c r="N187" s="110"/>
      <c r="O187" s="49"/>
      <c r="P187" s="49"/>
      <c r="Q187" s="154"/>
      <c r="R187" s="81">
        <f>grants[[#This Row],[Total Grant Amount]]</f>
        <v>0</v>
      </c>
      <c r="S187" s="154"/>
      <c r="T187" s="81">
        <f>grants[[#This Row],[Total Quarterly Obligation Amount]]</f>
        <v>0</v>
      </c>
      <c r="U187" s="154"/>
      <c r="V187" s="81">
        <f>grants[[#This Row],[Total Quarterly Expenditure Amount]]</f>
        <v>0</v>
      </c>
      <c r="W187" s="99" t="str">
        <f>IFERROR(INDEX(Table2[Attachment A Category], MATCH(grants[[#This Row],[Attachment A Expenditure Subcategory]], Table2[Attachment A Subcategory],0)),"")</f>
        <v/>
      </c>
      <c r="X187" s="100" t="str">
        <f>IFERROR(INDEX(Table2[Treasury OIG Category], MATCH(grants[[#This Row],[Attachment A Expenditure Subcategory]], Table2[Attachment A Subcategory],0)),"")</f>
        <v/>
      </c>
    </row>
    <row r="188" spans="2:24" x14ac:dyDescent="0.25">
      <c r="B188" s="108"/>
      <c r="C188" s="109"/>
      <c r="D188" s="109"/>
      <c r="E188" s="109"/>
      <c r="F188" s="109"/>
      <c r="G188" s="121"/>
      <c r="H188" s="31" t="s">
        <v>263</v>
      </c>
      <c r="I188" s="121"/>
      <c r="J188" s="16"/>
      <c r="K188" s="110"/>
      <c r="L188" s="111"/>
      <c r="M188" s="110"/>
      <c r="N188" s="110"/>
      <c r="O188" s="49"/>
      <c r="P188" s="49"/>
      <c r="Q188" s="154"/>
      <c r="R188" s="81">
        <f>grants[[#This Row],[Total Grant Amount]]</f>
        <v>0</v>
      </c>
      <c r="S188" s="154"/>
      <c r="T188" s="81">
        <f>grants[[#This Row],[Total Quarterly Obligation Amount]]</f>
        <v>0</v>
      </c>
      <c r="U188" s="154"/>
      <c r="V188" s="81">
        <f>grants[[#This Row],[Total Quarterly Expenditure Amount]]</f>
        <v>0</v>
      </c>
      <c r="W188" s="99" t="str">
        <f>IFERROR(INDEX(Table2[Attachment A Category], MATCH(grants[[#This Row],[Attachment A Expenditure Subcategory]], Table2[Attachment A Subcategory],0)),"")</f>
        <v/>
      </c>
      <c r="X188" s="100" t="str">
        <f>IFERROR(INDEX(Table2[Treasury OIG Category], MATCH(grants[[#This Row],[Attachment A Expenditure Subcategory]], Table2[Attachment A Subcategory],0)),"")</f>
        <v/>
      </c>
    </row>
    <row r="189" spans="2:24" x14ac:dyDescent="0.25">
      <c r="B189" s="108"/>
      <c r="C189" s="109"/>
      <c r="D189" s="109"/>
      <c r="E189" s="109"/>
      <c r="F189" s="109"/>
      <c r="G189" s="121"/>
      <c r="H189" s="31" t="s">
        <v>264</v>
      </c>
      <c r="I189" s="121"/>
      <c r="J189" s="16"/>
      <c r="K189" s="110"/>
      <c r="L189" s="111"/>
      <c r="M189" s="110"/>
      <c r="N189" s="110"/>
      <c r="O189" s="49"/>
      <c r="P189" s="49"/>
      <c r="Q189" s="154"/>
      <c r="R189" s="81">
        <f>grants[[#This Row],[Total Grant Amount]]</f>
        <v>0</v>
      </c>
      <c r="S189" s="154"/>
      <c r="T189" s="81">
        <f>grants[[#This Row],[Total Quarterly Obligation Amount]]</f>
        <v>0</v>
      </c>
      <c r="U189" s="154"/>
      <c r="V189" s="81">
        <f>grants[[#This Row],[Total Quarterly Expenditure Amount]]</f>
        <v>0</v>
      </c>
      <c r="W189" s="99" t="str">
        <f>IFERROR(INDEX(Table2[Attachment A Category], MATCH(grants[[#This Row],[Attachment A Expenditure Subcategory]], Table2[Attachment A Subcategory],0)),"")</f>
        <v/>
      </c>
      <c r="X189" s="100" t="str">
        <f>IFERROR(INDEX(Table2[Treasury OIG Category], MATCH(grants[[#This Row],[Attachment A Expenditure Subcategory]], Table2[Attachment A Subcategory],0)),"")</f>
        <v/>
      </c>
    </row>
    <row r="190" spans="2:24" x14ac:dyDescent="0.25">
      <c r="B190" s="108"/>
      <c r="C190" s="109"/>
      <c r="D190" s="109"/>
      <c r="E190" s="109"/>
      <c r="F190" s="109"/>
      <c r="G190" s="121"/>
      <c r="H190" s="31" t="s">
        <v>265</v>
      </c>
      <c r="I190" s="121"/>
      <c r="J190" s="16"/>
      <c r="K190" s="110"/>
      <c r="L190" s="111"/>
      <c r="M190" s="110"/>
      <c r="N190" s="110"/>
      <c r="O190" s="49"/>
      <c r="P190" s="49"/>
      <c r="Q190" s="154"/>
      <c r="R190" s="81">
        <f>grants[[#This Row],[Total Grant Amount]]</f>
        <v>0</v>
      </c>
      <c r="S190" s="154"/>
      <c r="T190" s="81">
        <f>grants[[#This Row],[Total Quarterly Obligation Amount]]</f>
        <v>0</v>
      </c>
      <c r="U190" s="154"/>
      <c r="V190" s="81">
        <f>grants[[#This Row],[Total Quarterly Expenditure Amount]]</f>
        <v>0</v>
      </c>
      <c r="W190" s="99" t="str">
        <f>IFERROR(INDEX(Table2[Attachment A Category], MATCH(grants[[#This Row],[Attachment A Expenditure Subcategory]], Table2[Attachment A Subcategory],0)),"")</f>
        <v/>
      </c>
      <c r="X190" s="100" t="str">
        <f>IFERROR(INDEX(Table2[Treasury OIG Category], MATCH(grants[[#This Row],[Attachment A Expenditure Subcategory]], Table2[Attachment A Subcategory],0)),"")</f>
        <v/>
      </c>
    </row>
    <row r="191" spans="2:24" x14ac:dyDescent="0.25">
      <c r="B191" s="108"/>
      <c r="C191" s="109"/>
      <c r="D191" s="109"/>
      <c r="E191" s="109"/>
      <c r="F191" s="109"/>
      <c r="G191" s="121"/>
      <c r="H191" s="31" t="s">
        <v>266</v>
      </c>
      <c r="I191" s="121"/>
      <c r="J191" s="16"/>
      <c r="K191" s="110"/>
      <c r="L191" s="111"/>
      <c r="M191" s="110"/>
      <c r="N191" s="110"/>
      <c r="O191" s="49"/>
      <c r="P191" s="49"/>
      <c r="Q191" s="154"/>
      <c r="R191" s="81">
        <f>grants[[#This Row],[Total Grant Amount]]</f>
        <v>0</v>
      </c>
      <c r="S191" s="154"/>
      <c r="T191" s="81">
        <f>grants[[#This Row],[Total Quarterly Obligation Amount]]</f>
        <v>0</v>
      </c>
      <c r="U191" s="154"/>
      <c r="V191" s="81">
        <f>grants[[#This Row],[Total Quarterly Expenditure Amount]]</f>
        <v>0</v>
      </c>
      <c r="W191" s="99" t="str">
        <f>IFERROR(INDEX(Table2[Attachment A Category], MATCH(grants[[#This Row],[Attachment A Expenditure Subcategory]], Table2[Attachment A Subcategory],0)),"")</f>
        <v/>
      </c>
      <c r="X191" s="100" t="str">
        <f>IFERROR(INDEX(Table2[Treasury OIG Category], MATCH(grants[[#This Row],[Attachment A Expenditure Subcategory]], Table2[Attachment A Subcategory],0)),"")</f>
        <v/>
      </c>
    </row>
    <row r="192" spans="2:24" x14ac:dyDescent="0.25">
      <c r="B192" s="108"/>
      <c r="C192" s="109"/>
      <c r="D192" s="109"/>
      <c r="E192" s="109"/>
      <c r="F192" s="109"/>
      <c r="G192" s="121"/>
      <c r="H192" s="31" t="s">
        <v>267</v>
      </c>
      <c r="I192" s="121"/>
      <c r="J192" s="16"/>
      <c r="K192" s="110"/>
      <c r="L192" s="111"/>
      <c r="M192" s="110"/>
      <c r="N192" s="110"/>
      <c r="O192" s="49"/>
      <c r="P192" s="49"/>
      <c r="Q192" s="154"/>
      <c r="R192" s="81">
        <f>grants[[#This Row],[Total Grant Amount]]</f>
        <v>0</v>
      </c>
      <c r="S192" s="154"/>
      <c r="T192" s="81">
        <f>grants[[#This Row],[Total Quarterly Obligation Amount]]</f>
        <v>0</v>
      </c>
      <c r="U192" s="154"/>
      <c r="V192" s="81">
        <f>grants[[#This Row],[Total Quarterly Expenditure Amount]]</f>
        <v>0</v>
      </c>
      <c r="W192" s="99" t="str">
        <f>IFERROR(INDEX(Table2[Attachment A Category], MATCH(grants[[#This Row],[Attachment A Expenditure Subcategory]], Table2[Attachment A Subcategory],0)),"")</f>
        <v/>
      </c>
      <c r="X192" s="100" t="str">
        <f>IFERROR(INDEX(Table2[Treasury OIG Category], MATCH(grants[[#This Row],[Attachment A Expenditure Subcategory]], Table2[Attachment A Subcategory],0)),"")</f>
        <v/>
      </c>
    </row>
    <row r="193" spans="2:24" x14ac:dyDescent="0.25">
      <c r="B193" s="108"/>
      <c r="C193" s="109"/>
      <c r="D193" s="109"/>
      <c r="E193" s="109"/>
      <c r="F193" s="109"/>
      <c r="G193" s="121"/>
      <c r="H193" s="31" t="s">
        <v>268</v>
      </c>
      <c r="I193" s="121"/>
      <c r="J193" s="16"/>
      <c r="K193" s="110"/>
      <c r="L193" s="111"/>
      <c r="M193" s="110"/>
      <c r="N193" s="110"/>
      <c r="O193" s="49"/>
      <c r="P193" s="49"/>
      <c r="Q193" s="154"/>
      <c r="R193" s="81">
        <f>grants[[#This Row],[Total Grant Amount]]</f>
        <v>0</v>
      </c>
      <c r="S193" s="154"/>
      <c r="T193" s="81">
        <f>grants[[#This Row],[Total Quarterly Obligation Amount]]</f>
        <v>0</v>
      </c>
      <c r="U193" s="154"/>
      <c r="V193" s="81">
        <f>grants[[#This Row],[Total Quarterly Expenditure Amount]]</f>
        <v>0</v>
      </c>
      <c r="W193" s="99" t="str">
        <f>IFERROR(INDEX(Table2[Attachment A Category], MATCH(grants[[#This Row],[Attachment A Expenditure Subcategory]], Table2[Attachment A Subcategory],0)),"")</f>
        <v/>
      </c>
      <c r="X193" s="100" t="str">
        <f>IFERROR(INDEX(Table2[Treasury OIG Category], MATCH(grants[[#This Row],[Attachment A Expenditure Subcategory]], Table2[Attachment A Subcategory],0)),"")</f>
        <v/>
      </c>
    </row>
    <row r="194" spans="2:24" x14ac:dyDescent="0.25">
      <c r="B194" s="108"/>
      <c r="C194" s="109"/>
      <c r="D194" s="109"/>
      <c r="E194" s="109"/>
      <c r="F194" s="109"/>
      <c r="G194" s="121"/>
      <c r="H194" s="31" t="s">
        <v>269</v>
      </c>
      <c r="I194" s="121"/>
      <c r="J194" s="16"/>
      <c r="K194" s="110"/>
      <c r="L194" s="111"/>
      <c r="M194" s="110"/>
      <c r="N194" s="110"/>
      <c r="O194" s="49"/>
      <c r="P194" s="49"/>
      <c r="Q194" s="154"/>
      <c r="R194" s="81">
        <f>grants[[#This Row],[Total Grant Amount]]</f>
        <v>0</v>
      </c>
      <c r="S194" s="154"/>
      <c r="T194" s="81">
        <f>grants[[#This Row],[Total Quarterly Obligation Amount]]</f>
        <v>0</v>
      </c>
      <c r="U194" s="154"/>
      <c r="V194" s="81">
        <f>grants[[#This Row],[Total Quarterly Expenditure Amount]]</f>
        <v>0</v>
      </c>
      <c r="W194" s="99" t="str">
        <f>IFERROR(INDEX(Table2[Attachment A Category], MATCH(grants[[#This Row],[Attachment A Expenditure Subcategory]], Table2[Attachment A Subcategory],0)),"")</f>
        <v/>
      </c>
      <c r="X194" s="100" t="str">
        <f>IFERROR(INDEX(Table2[Treasury OIG Category], MATCH(grants[[#This Row],[Attachment A Expenditure Subcategory]], Table2[Attachment A Subcategory],0)),"")</f>
        <v/>
      </c>
    </row>
    <row r="195" spans="2:24" x14ac:dyDescent="0.25">
      <c r="B195" s="108"/>
      <c r="C195" s="109"/>
      <c r="D195" s="109"/>
      <c r="E195" s="109"/>
      <c r="F195" s="109"/>
      <c r="G195" s="121"/>
      <c r="H195" s="31" t="s">
        <v>270</v>
      </c>
      <c r="I195" s="121"/>
      <c r="J195" s="16"/>
      <c r="K195" s="110"/>
      <c r="L195" s="111"/>
      <c r="M195" s="110"/>
      <c r="N195" s="110"/>
      <c r="O195" s="49"/>
      <c r="P195" s="49"/>
      <c r="Q195" s="154"/>
      <c r="R195" s="81">
        <f>grants[[#This Row],[Total Grant Amount]]</f>
        <v>0</v>
      </c>
      <c r="S195" s="154"/>
      <c r="T195" s="81">
        <f>grants[[#This Row],[Total Quarterly Obligation Amount]]</f>
        <v>0</v>
      </c>
      <c r="U195" s="154"/>
      <c r="V195" s="81">
        <f>grants[[#This Row],[Total Quarterly Expenditure Amount]]</f>
        <v>0</v>
      </c>
      <c r="W195" s="99" t="str">
        <f>IFERROR(INDEX(Table2[Attachment A Category], MATCH(grants[[#This Row],[Attachment A Expenditure Subcategory]], Table2[Attachment A Subcategory],0)),"")</f>
        <v/>
      </c>
      <c r="X195" s="100" t="str">
        <f>IFERROR(INDEX(Table2[Treasury OIG Category], MATCH(grants[[#This Row],[Attachment A Expenditure Subcategory]], Table2[Attachment A Subcategory],0)),"")</f>
        <v/>
      </c>
    </row>
    <row r="196" spans="2:24" x14ac:dyDescent="0.25">
      <c r="B196" s="108"/>
      <c r="C196" s="109"/>
      <c r="D196" s="109"/>
      <c r="E196" s="109"/>
      <c r="F196" s="109"/>
      <c r="G196" s="121"/>
      <c r="H196" s="31" t="s">
        <v>271</v>
      </c>
      <c r="I196" s="121"/>
      <c r="J196" s="16"/>
      <c r="K196" s="110"/>
      <c r="L196" s="111"/>
      <c r="M196" s="110"/>
      <c r="N196" s="110"/>
      <c r="O196" s="49"/>
      <c r="P196" s="49"/>
      <c r="Q196" s="154"/>
      <c r="R196" s="81">
        <f>grants[[#This Row],[Total Grant Amount]]</f>
        <v>0</v>
      </c>
      <c r="S196" s="154"/>
      <c r="T196" s="81">
        <f>grants[[#This Row],[Total Quarterly Obligation Amount]]</f>
        <v>0</v>
      </c>
      <c r="U196" s="154"/>
      <c r="V196" s="81">
        <f>grants[[#This Row],[Total Quarterly Expenditure Amount]]</f>
        <v>0</v>
      </c>
      <c r="W196" s="99" t="str">
        <f>IFERROR(INDEX(Table2[Attachment A Category], MATCH(grants[[#This Row],[Attachment A Expenditure Subcategory]], Table2[Attachment A Subcategory],0)),"")</f>
        <v/>
      </c>
      <c r="X196" s="100" t="str">
        <f>IFERROR(INDEX(Table2[Treasury OIG Category], MATCH(grants[[#This Row],[Attachment A Expenditure Subcategory]], Table2[Attachment A Subcategory],0)),"")</f>
        <v/>
      </c>
    </row>
    <row r="197" spans="2:24" x14ac:dyDescent="0.25">
      <c r="B197" s="108"/>
      <c r="C197" s="109"/>
      <c r="D197" s="109"/>
      <c r="E197" s="109"/>
      <c r="F197" s="109"/>
      <c r="G197" s="121"/>
      <c r="H197" s="31" t="s">
        <v>272</v>
      </c>
      <c r="I197" s="121"/>
      <c r="J197" s="16"/>
      <c r="K197" s="110"/>
      <c r="L197" s="111"/>
      <c r="M197" s="110"/>
      <c r="N197" s="110"/>
      <c r="O197" s="49"/>
      <c r="P197" s="49"/>
      <c r="Q197" s="154"/>
      <c r="R197" s="81">
        <f>grants[[#This Row],[Total Grant Amount]]</f>
        <v>0</v>
      </c>
      <c r="S197" s="154"/>
      <c r="T197" s="81">
        <f>grants[[#This Row],[Total Quarterly Obligation Amount]]</f>
        <v>0</v>
      </c>
      <c r="U197" s="154"/>
      <c r="V197" s="81">
        <f>grants[[#This Row],[Total Quarterly Expenditure Amount]]</f>
        <v>0</v>
      </c>
      <c r="W197" s="99" t="str">
        <f>IFERROR(INDEX(Table2[Attachment A Category], MATCH(grants[[#This Row],[Attachment A Expenditure Subcategory]], Table2[Attachment A Subcategory],0)),"")</f>
        <v/>
      </c>
      <c r="X197" s="100" t="str">
        <f>IFERROR(INDEX(Table2[Treasury OIG Category], MATCH(grants[[#This Row],[Attachment A Expenditure Subcategory]], Table2[Attachment A Subcategory],0)),"")</f>
        <v/>
      </c>
    </row>
    <row r="198" spans="2:24" x14ac:dyDescent="0.25">
      <c r="B198" s="108"/>
      <c r="C198" s="109"/>
      <c r="D198" s="109"/>
      <c r="E198" s="109"/>
      <c r="F198" s="109"/>
      <c r="G198" s="121"/>
      <c r="H198" s="31" t="s">
        <v>273</v>
      </c>
      <c r="I198" s="121"/>
      <c r="J198" s="16"/>
      <c r="K198" s="110"/>
      <c r="L198" s="111"/>
      <c r="M198" s="110"/>
      <c r="N198" s="110"/>
      <c r="O198" s="49"/>
      <c r="P198" s="49"/>
      <c r="Q198" s="154"/>
      <c r="R198" s="81">
        <f>grants[[#This Row],[Total Grant Amount]]</f>
        <v>0</v>
      </c>
      <c r="S198" s="154"/>
      <c r="T198" s="81">
        <f>grants[[#This Row],[Total Quarterly Obligation Amount]]</f>
        <v>0</v>
      </c>
      <c r="U198" s="154"/>
      <c r="V198" s="81">
        <f>grants[[#This Row],[Total Quarterly Expenditure Amount]]</f>
        <v>0</v>
      </c>
      <c r="W198" s="99" t="str">
        <f>IFERROR(INDEX(Table2[Attachment A Category], MATCH(grants[[#This Row],[Attachment A Expenditure Subcategory]], Table2[Attachment A Subcategory],0)),"")</f>
        <v/>
      </c>
      <c r="X198" s="100" t="str">
        <f>IFERROR(INDEX(Table2[Treasury OIG Category], MATCH(grants[[#This Row],[Attachment A Expenditure Subcategory]], Table2[Attachment A Subcategory],0)),"")</f>
        <v/>
      </c>
    </row>
    <row r="199" spans="2:24" x14ac:dyDescent="0.25">
      <c r="B199" s="108"/>
      <c r="C199" s="109"/>
      <c r="D199" s="109"/>
      <c r="E199" s="109"/>
      <c r="F199" s="109"/>
      <c r="G199" s="121"/>
      <c r="H199" s="31" t="s">
        <v>274</v>
      </c>
      <c r="I199" s="121"/>
      <c r="J199" s="16"/>
      <c r="K199" s="110"/>
      <c r="L199" s="111"/>
      <c r="M199" s="110"/>
      <c r="N199" s="110"/>
      <c r="O199" s="49"/>
      <c r="P199" s="49"/>
      <c r="Q199" s="154"/>
      <c r="R199" s="81">
        <f>grants[[#This Row],[Total Grant Amount]]</f>
        <v>0</v>
      </c>
      <c r="S199" s="154"/>
      <c r="T199" s="81">
        <f>grants[[#This Row],[Total Quarterly Obligation Amount]]</f>
        <v>0</v>
      </c>
      <c r="U199" s="154"/>
      <c r="V199" s="81">
        <f>grants[[#This Row],[Total Quarterly Expenditure Amount]]</f>
        <v>0</v>
      </c>
      <c r="W199" s="99" t="str">
        <f>IFERROR(INDEX(Table2[Attachment A Category], MATCH(grants[[#This Row],[Attachment A Expenditure Subcategory]], Table2[Attachment A Subcategory],0)),"")</f>
        <v/>
      </c>
      <c r="X199" s="100" t="str">
        <f>IFERROR(INDEX(Table2[Treasury OIG Category], MATCH(grants[[#This Row],[Attachment A Expenditure Subcategory]], Table2[Attachment A Subcategory],0)),"")</f>
        <v/>
      </c>
    </row>
    <row r="200" spans="2:24" x14ac:dyDescent="0.25">
      <c r="B200" s="108"/>
      <c r="C200" s="109"/>
      <c r="D200" s="109"/>
      <c r="E200" s="109"/>
      <c r="F200" s="109"/>
      <c r="G200" s="121"/>
      <c r="H200" s="31" t="s">
        <v>275</v>
      </c>
      <c r="I200" s="121"/>
      <c r="J200" s="16"/>
      <c r="K200" s="110"/>
      <c r="L200" s="111"/>
      <c r="M200" s="110"/>
      <c r="N200" s="110"/>
      <c r="O200" s="49"/>
      <c r="P200" s="49"/>
      <c r="Q200" s="154"/>
      <c r="R200" s="81">
        <f>grants[[#This Row],[Total Grant Amount]]</f>
        <v>0</v>
      </c>
      <c r="S200" s="154"/>
      <c r="T200" s="81">
        <f>grants[[#This Row],[Total Quarterly Obligation Amount]]</f>
        <v>0</v>
      </c>
      <c r="U200" s="154"/>
      <c r="V200" s="81">
        <f>grants[[#This Row],[Total Quarterly Expenditure Amount]]</f>
        <v>0</v>
      </c>
      <c r="W200" s="99" t="str">
        <f>IFERROR(INDEX(Table2[Attachment A Category], MATCH(grants[[#This Row],[Attachment A Expenditure Subcategory]], Table2[Attachment A Subcategory],0)),"")</f>
        <v/>
      </c>
      <c r="X200" s="100" t="str">
        <f>IFERROR(INDEX(Table2[Treasury OIG Category], MATCH(grants[[#This Row],[Attachment A Expenditure Subcategory]], Table2[Attachment A Subcategory],0)),"")</f>
        <v/>
      </c>
    </row>
    <row r="201" spans="2:24" x14ac:dyDescent="0.25">
      <c r="B201" s="108"/>
      <c r="C201" s="109"/>
      <c r="D201" s="109"/>
      <c r="E201" s="109"/>
      <c r="F201" s="109"/>
      <c r="G201" s="121"/>
      <c r="H201" s="31" t="s">
        <v>276</v>
      </c>
      <c r="I201" s="121"/>
      <c r="J201" s="16"/>
      <c r="K201" s="110"/>
      <c r="L201" s="111"/>
      <c r="M201" s="110"/>
      <c r="N201" s="110"/>
      <c r="O201" s="49"/>
      <c r="P201" s="49"/>
      <c r="Q201" s="154"/>
      <c r="R201" s="81">
        <f>grants[[#This Row],[Total Grant Amount]]</f>
        <v>0</v>
      </c>
      <c r="S201" s="154"/>
      <c r="T201" s="81">
        <f>grants[[#This Row],[Total Quarterly Obligation Amount]]</f>
        <v>0</v>
      </c>
      <c r="U201" s="154"/>
      <c r="V201" s="81">
        <f>grants[[#This Row],[Total Quarterly Expenditure Amount]]</f>
        <v>0</v>
      </c>
      <c r="W201" s="99" t="str">
        <f>IFERROR(INDEX(Table2[Attachment A Category], MATCH(grants[[#This Row],[Attachment A Expenditure Subcategory]], Table2[Attachment A Subcategory],0)),"")</f>
        <v/>
      </c>
      <c r="X201" s="100" t="str">
        <f>IFERROR(INDEX(Table2[Treasury OIG Category], MATCH(grants[[#This Row],[Attachment A Expenditure Subcategory]], Table2[Attachment A Subcategory],0)),"")</f>
        <v/>
      </c>
    </row>
    <row r="202" spans="2:24" x14ac:dyDescent="0.25">
      <c r="B202" s="108"/>
      <c r="C202" s="109"/>
      <c r="D202" s="109"/>
      <c r="E202" s="109"/>
      <c r="F202" s="109"/>
      <c r="G202" s="121"/>
      <c r="H202" s="31" t="s">
        <v>277</v>
      </c>
      <c r="I202" s="121"/>
      <c r="J202" s="16"/>
      <c r="K202" s="110"/>
      <c r="L202" s="111"/>
      <c r="M202" s="110"/>
      <c r="N202" s="110"/>
      <c r="O202" s="49"/>
      <c r="P202" s="49"/>
      <c r="Q202" s="154"/>
      <c r="R202" s="81">
        <f>grants[[#This Row],[Total Grant Amount]]</f>
        <v>0</v>
      </c>
      <c r="S202" s="154"/>
      <c r="T202" s="81">
        <f>grants[[#This Row],[Total Quarterly Obligation Amount]]</f>
        <v>0</v>
      </c>
      <c r="U202" s="154"/>
      <c r="V202" s="81">
        <f>grants[[#This Row],[Total Quarterly Expenditure Amount]]</f>
        <v>0</v>
      </c>
      <c r="W202" s="99" t="str">
        <f>IFERROR(INDEX(Table2[Attachment A Category], MATCH(grants[[#This Row],[Attachment A Expenditure Subcategory]], Table2[Attachment A Subcategory],0)),"")</f>
        <v/>
      </c>
      <c r="X202" s="100" t="str">
        <f>IFERROR(INDEX(Table2[Treasury OIG Category], MATCH(grants[[#This Row],[Attachment A Expenditure Subcategory]], Table2[Attachment A Subcategory],0)),"")</f>
        <v/>
      </c>
    </row>
    <row r="203" spans="2:24" x14ac:dyDescent="0.25">
      <c r="B203" s="108"/>
      <c r="C203" s="109"/>
      <c r="D203" s="109"/>
      <c r="E203" s="109"/>
      <c r="F203" s="109"/>
      <c r="G203" s="121"/>
      <c r="H203" s="31" t="s">
        <v>278</v>
      </c>
      <c r="I203" s="121"/>
      <c r="J203" s="16"/>
      <c r="K203" s="110"/>
      <c r="L203" s="111"/>
      <c r="M203" s="110"/>
      <c r="N203" s="110"/>
      <c r="O203" s="49"/>
      <c r="P203" s="49"/>
      <c r="Q203" s="154"/>
      <c r="R203" s="81">
        <f>grants[[#This Row],[Total Grant Amount]]</f>
        <v>0</v>
      </c>
      <c r="S203" s="154"/>
      <c r="T203" s="81">
        <f>grants[[#This Row],[Total Quarterly Obligation Amount]]</f>
        <v>0</v>
      </c>
      <c r="U203" s="154"/>
      <c r="V203" s="81">
        <f>grants[[#This Row],[Total Quarterly Expenditure Amount]]</f>
        <v>0</v>
      </c>
      <c r="W203" s="99" t="str">
        <f>IFERROR(INDEX(Table2[Attachment A Category], MATCH(grants[[#This Row],[Attachment A Expenditure Subcategory]], Table2[Attachment A Subcategory],0)),"")</f>
        <v/>
      </c>
      <c r="X203" s="100" t="str">
        <f>IFERROR(INDEX(Table2[Treasury OIG Category], MATCH(grants[[#This Row],[Attachment A Expenditure Subcategory]], Table2[Attachment A Subcategory],0)),"")</f>
        <v/>
      </c>
    </row>
    <row r="204" spans="2:24" x14ac:dyDescent="0.25">
      <c r="B204" s="108"/>
      <c r="C204" s="109"/>
      <c r="D204" s="109"/>
      <c r="E204" s="109"/>
      <c r="F204" s="109"/>
      <c r="G204" s="121"/>
      <c r="H204" s="31" t="s">
        <v>279</v>
      </c>
      <c r="I204" s="121"/>
      <c r="J204" s="16"/>
      <c r="K204" s="110"/>
      <c r="L204" s="111"/>
      <c r="M204" s="110"/>
      <c r="N204" s="110"/>
      <c r="O204" s="49"/>
      <c r="P204" s="49"/>
      <c r="Q204" s="154"/>
      <c r="R204" s="81">
        <f>grants[[#This Row],[Total Grant Amount]]</f>
        <v>0</v>
      </c>
      <c r="S204" s="154"/>
      <c r="T204" s="81">
        <f>grants[[#This Row],[Total Quarterly Obligation Amount]]</f>
        <v>0</v>
      </c>
      <c r="U204" s="154"/>
      <c r="V204" s="81">
        <f>grants[[#This Row],[Total Quarterly Expenditure Amount]]</f>
        <v>0</v>
      </c>
      <c r="W204" s="99" t="str">
        <f>IFERROR(INDEX(Table2[Attachment A Category], MATCH(grants[[#This Row],[Attachment A Expenditure Subcategory]], Table2[Attachment A Subcategory],0)),"")</f>
        <v/>
      </c>
      <c r="X204" s="100" t="str">
        <f>IFERROR(INDEX(Table2[Treasury OIG Category], MATCH(grants[[#This Row],[Attachment A Expenditure Subcategory]], Table2[Attachment A Subcategory],0)),"")</f>
        <v/>
      </c>
    </row>
    <row r="205" spans="2:24" x14ac:dyDescent="0.25">
      <c r="B205" s="108"/>
      <c r="C205" s="109"/>
      <c r="D205" s="109"/>
      <c r="E205" s="109"/>
      <c r="F205" s="109"/>
      <c r="G205" s="121"/>
      <c r="H205" s="31" t="s">
        <v>280</v>
      </c>
      <c r="I205" s="121"/>
      <c r="J205" s="16"/>
      <c r="K205" s="110"/>
      <c r="L205" s="111"/>
      <c r="M205" s="110"/>
      <c r="N205" s="110"/>
      <c r="O205" s="49"/>
      <c r="P205" s="49"/>
      <c r="Q205" s="154"/>
      <c r="R205" s="81">
        <f>grants[[#This Row],[Total Grant Amount]]</f>
        <v>0</v>
      </c>
      <c r="S205" s="154"/>
      <c r="T205" s="81">
        <f>grants[[#This Row],[Total Quarterly Obligation Amount]]</f>
        <v>0</v>
      </c>
      <c r="U205" s="154"/>
      <c r="V205" s="81">
        <f>grants[[#This Row],[Total Quarterly Expenditure Amount]]</f>
        <v>0</v>
      </c>
      <c r="W205" s="99" t="str">
        <f>IFERROR(INDEX(Table2[Attachment A Category], MATCH(grants[[#This Row],[Attachment A Expenditure Subcategory]], Table2[Attachment A Subcategory],0)),"")</f>
        <v/>
      </c>
      <c r="X205" s="100" t="str">
        <f>IFERROR(INDEX(Table2[Treasury OIG Category], MATCH(grants[[#This Row],[Attachment A Expenditure Subcategory]], Table2[Attachment A Subcategory],0)),"")</f>
        <v/>
      </c>
    </row>
    <row r="206" spans="2:24" x14ac:dyDescent="0.25">
      <c r="B206" s="108"/>
      <c r="C206" s="109"/>
      <c r="D206" s="109"/>
      <c r="E206" s="109"/>
      <c r="F206" s="109"/>
      <c r="G206" s="121"/>
      <c r="H206" s="31" t="s">
        <v>281</v>
      </c>
      <c r="I206" s="121"/>
      <c r="J206" s="16"/>
      <c r="K206" s="110"/>
      <c r="L206" s="111"/>
      <c r="M206" s="110"/>
      <c r="N206" s="110"/>
      <c r="O206" s="49"/>
      <c r="P206" s="49"/>
      <c r="Q206" s="154"/>
      <c r="R206" s="81">
        <f>grants[[#This Row],[Total Grant Amount]]</f>
        <v>0</v>
      </c>
      <c r="S206" s="154"/>
      <c r="T206" s="81">
        <f>grants[[#This Row],[Total Quarterly Obligation Amount]]</f>
        <v>0</v>
      </c>
      <c r="U206" s="154"/>
      <c r="V206" s="81">
        <f>grants[[#This Row],[Total Quarterly Expenditure Amount]]</f>
        <v>0</v>
      </c>
      <c r="W206" s="99" t="str">
        <f>IFERROR(INDEX(Table2[Attachment A Category], MATCH(grants[[#This Row],[Attachment A Expenditure Subcategory]], Table2[Attachment A Subcategory],0)),"")</f>
        <v/>
      </c>
      <c r="X206" s="100" t="str">
        <f>IFERROR(INDEX(Table2[Treasury OIG Category], MATCH(grants[[#This Row],[Attachment A Expenditure Subcategory]], Table2[Attachment A Subcategory],0)),"")</f>
        <v/>
      </c>
    </row>
    <row r="207" spans="2:24" x14ac:dyDescent="0.25">
      <c r="B207" s="108"/>
      <c r="C207" s="109"/>
      <c r="D207" s="109"/>
      <c r="E207" s="109"/>
      <c r="F207" s="109"/>
      <c r="G207" s="121"/>
      <c r="H207" s="31" t="s">
        <v>282</v>
      </c>
      <c r="I207" s="121"/>
      <c r="J207" s="16"/>
      <c r="K207" s="110"/>
      <c r="L207" s="111"/>
      <c r="M207" s="110"/>
      <c r="N207" s="110"/>
      <c r="O207" s="49"/>
      <c r="P207" s="49"/>
      <c r="Q207" s="154"/>
      <c r="R207" s="81">
        <f>grants[[#This Row],[Total Grant Amount]]</f>
        <v>0</v>
      </c>
      <c r="S207" s="154"/>
      <c r="T207" s="81">
        <f>grants[[#This Row],[Total Quarterly Obligation Amount]]</f>
        <v>0</v>
      </c>
      <c r="U207" s="154"/>
      <c r="V207" s="81">
        <f>grants[[#This Row],[Total Quarterly Expenditure Amount]]</f>
        <v>0</v>
      </c>
      <c r="W207" s="99" t="str">
        <f>IFERROR(INDEX(Table2[Attachment A Category], MATCH(grants[[#This Row],[Attachment A Expenditure Subcategory]], Table2[Attachment A Subcategory],0)),"")</f>
        <v/>
      </c>
      <c r="X207" s="100" t="str">
        <f>IFERROR(INDEX(Table2[Treasury OIG Category], MATCH(grants[[#This Row],[Attachment A Expenditure Subcategory]], Table2[Attachment A Subcategory],0)),"")</f>
        <v/>
      </c>
    </row>
    <row r="208" spans="2:24" x14ac:dyDescent="0.25">
      <c r="B208" s="108"/>
      <c r="C208" s="109"/>
      <c r="D208" s="109"/>
      <c r="E208" s="109"/>
      <c r="F208" s="109"/>
      <c r="G208" s="121"/>
      <c r="H208" s="31" t="s">
        <v>283</v>
      </c>
      <c r="I208" s="121"/>
      <c r="J208" s="16"/>
      <c r="K208" s="110"/>
      <c r="L208" s="111"/>
      <c r="M208" s="110"/>
      <c r="N208" s="110"/>
      <c r="O208" s="49"/>
      <c r="P208" s="49"/>
      <c r="Q208" s="154"/>
      <c r="R208" s="81">
        <f>grants[[#This Row],[Total Grant Amount]]</f>
        <v>0</v>
      </c>
      <c r="S208" s="154"/>
      <c r="T208" s="81">
        <f>grants[[#This Row],[Total Quarterly Obligation Amount]]</f>
        <v>0</v>
      </c>
      <c r="U208" s="154"/>
      <c r="V208" s="81">
        <f>grants[[#This Row],[Total Quarterly Expenditure Amount]]</f>
        <v>0</v>
      </c>
      <c r="W208" s="99" t="str">
        <f>IFERROR(INDEX(Table2[Attachment A Category], MATCH(grants[[#This Row],[Attachment A Expenditure Subcategory]], Table2[Attachment A Subcategory],0)),"")</f>
        <v/>
      </c>
      <c r="X208" s="100" t="str">
        <f>IFERROR(INDEX(Table2[Treasury OIG Category], MATCH(grants[[#This Row],[Attachment A Expenditure Subcategory]], Table2[Attachment A Subcategory],0)),"")</f>
        <v/>
      </c>
    </row>
    <row r="209" spans="2:24" x14ac:dyDescent="0.25">
      <c r="B209" s="108"/>
      <c r="C209" s="109"/>
      <c r="D209" s="109"/>
      <c r="E209" s="109"/>
      <c r="F209" s="109"/>
      <c r="G209" s="121"/>
      <c r="H209" s="31" t="s">
        <v>284</v>
      </c>
      <c r="I209" s="121"/>
      <c r="J209" s="16"/>
      <c r="K209" s="110"/>
      <c r="L209" s="111"/>
      <c r="M209" s="110"/>
      <c r="N209" s="110"/>
      <c r="O209" s="49"/>
      <c r="P209" s="49"/>
      <c r="Q209" s="154"/>
      <c r="R209" s="81">
        <f>grants[[#This Row],[Total Grant Amount]]</f>
        <v>0</v>
      </c>
      <c r="S209" s="154"/>
      <c r="T209" s="81">
        <f>grants[[#This Row],[Total Quarterly Obligation Amount]]</f>
        <v>0</v>
      </c>
      <c r="U209" s="154"/>
      <c r="V209" s="81">
        <f>grants[[#This Row],[Total Quarterly Expenditure Amount]]</f>
        <v>0</v>
      </c>
      <c r="W209" s="99" t="str">
        <f>IFERROR(INDEX(Table2[Attachment A Category], MATCH(grants[[#This Row],[Attachment A Expenditure Subcategory]], Table2[Attachment A Subcategory],0)),"")</f>
        <v/>
      </c>
      <c r="X209" s="100" t="str">
        <f>IFERROR(INDEX(Table2[Treasury OIG Category], MATCH(grants[[#This Row],[Attachment A Expenditure Subcategory]], Table2[Attachment A Subcategory],0)),"")</f>
        <v/>
      </c>
    </row>
    <row r="210" spans="2:24" x14ac:dyDescent="0.25">
      <c r="B210" s="108"/>
      <c r="C210" s="109"/>
      <c r="D210" s="109"/>
      <c r="E210" s="109"/>
      <c r="F210" s="109"/>
      <c r="G210" s="121"/>
      <c r="H210" s="31" t="s">
        <v>285</v>
      </c>
      <c r="I210" s="121"/>
      <c r="J210" s="16"/>
      <c r="K210" s="110"/>
      <c r="L210" s="111"/>
      <c r="M210" s="110"/>
      <c r="N210" s="110"/>
      <c r="O210" s="49"/>
      <c r="P210" s="49"/>
      <c r="Q210" s="154"/>
      <c r="R210" s="81">
        <f>grants[[#This Row],[Total Grant Amount]]</f>
        <v>0</v>
      </c>
      <c r="S210" s="154"/>
      <c r="T210" s="81">
        <f>grants[[#This Row],[Total Quarterly Obligation Amount]]</f>
        <v>0</v>
      </c>
      <c r="U210" s="154"/>
      <c r="V210" s="81">
        <f>grants[[#This Row],[Total Quarterly Expenditure Amount]]</f>
        <v>0</v>
      </c>
      <c r="W210" s="99" t="str">
        <f>IFERROR(INDEX(Table2[Attachment A Category], MATCH(grants[[#This Row],[Attachment A Expenditure Subcategory]], Table2[Attachment A Subcategory],0)),"")</f>
        <v/>
      </c>
      <c r="X210" s="100" t="str">
        <f>IFERROR(INDEX(Table2[Treasury OIG Category], MATCH(grants[[#This Row],[Attachment A Expenditure Subcategory]], Table2[Attachment A Subcategory],0)),"")</f>
        <v/>
      </c>
    </row>
    <row r="211" spans="2:24" x14ac:dyDescent="0.25">
      <c r="B211" s="108"/>
      <c r="C211" s="109"/>
      <c r="D211" s="109"/>
      <c r="E211" s="109"/>
      <c r="F211" s="109"/>
      <c r="G211" s="121"/>
      <c r="H211" s="31" t="s">
        <v>286</v>
      </c>
      <c r="I211" s="121"/>
      <c r="J211" s="16"/>
      <c r="K211" s="110"/>
      <c r="L211" s="111"/>
      <c r="M211" s="110"/>
      <c r="N211" s="110"/>
      <c r="O211" s="49"/>
      <c r="P211" s="49"/>
      <c r="Q211" s="154"/>
      <c r="R211" s="81">
        <f>grants[[#This Row],[Total Grant Amount]]</f>
        <v>0</v>
      </c>
      <c r="S211" s="154"/>
      <c r="T211" s="81">
        <f>grants[[#This Row],[Total Quarterly Obligation Amount]]</f>
        <v>0</v>
      </c>
      <c r="U211" s="154"/>
      <c r="V211" s="81">
        <f>grants[[#This Row],[Total Quarterly Expenditure Amount]]</f>
        <v>0</v>
      </c>
      <c r="W211" s="99" t="str">
        <f>IFERROR(INDEX(Table2[Attachment A Category], MATCH(grants[[#This Row],[Attachment A Expenditure Subcategory]], Table2[Attachment A Subcategory],0)),"")</f>
        <v/>
      </c>
      <c r="X211" s="100" t="str">
        <f>IFERROR(INDEX(Table2[Treasury OIG Category], MATCH(grants[[#This Row],[Attachment A Expenditure Subcategory]], Table2[Attachment A Subcategory],0)),"")</f>
        <v/>
      </c>
    </row>
    <row r="212" spans="2:24" x14ac:dyDescent="0.25">
      <c r="B212" s="108"/>
      <c r="C212" s="109"/>
      <c r="D212" s="109"/>
      <c r="E212" s="109"/>
      <c r="F212" s="109"/>
      <c r="G212" s="121"/>
      <c r="H212" s="31" t="s">
        <v>287</v>
      </c>
      <c r="I212" s="121"/>
      <c r="J212" s="16"/>
      <c r="K212" s="110"/>
      <c r="L212" s="111"/>
      <c r="M212" s="110"/>
      <c r="N212" s="110"/>
      <c r="O212" s="49"/>
      <c r="P212" s="49"/>
      <c r="Q212" s="154"/>
      <c r="R212" s="81">
        <f>grants[[#This Row],[Total Grant Amount]]</f>
        <v>0</v>
      </c>
      <c r="S212" s="154"/>
      <c r="T212" s="81">
        <f>grants[[#This Row],[Total Quarterly Obligation Amount]]</f>
        <v>0</v>
      </c>
      <c r="U212" s="154"/>
      <c r="V212" s="81">
        <f>grants[[#This Row],[Total Quarterly Expenditure Amount]]</f>
        <v>0</v>
      </c>
      <c r="W212" s="99" t="str">
        <f>IFERROR(INDEX(Table2[Attachment A Category], MATCH(grants[[#This Row],[Attachment A Expenditure Subcategory]], Table2[Attachment A Subcategory],0)),"")</f>
        <v/>
      </c>
      <c r="X212" s="100" t="str">
        <f>IFERROR(INDEX(Table2[Treasury OIG Category], MATCH(grants[[#This Row],[Attachment A Expenditure Subcategory]], Table2[Attachment A Subcategory],0)),"")</f>
        <v/>
      </c>
    </row>
    <row r="213" spans="2:24" x14ac:dyDescent="0.25">
      <c r="B213" s="108"/>
      <c r="C213" s="109"/>
      <c r="D213" s="109"/>
      <c r="E213" s="109"/>
      <c r="F213" s="109"/>
      <c r="G213" s="121"/>
      <c r="H213" s="31" t="s">
        <v>288</v>
      </c>
      <c r="I213" s="121"/>
      <c r="J213" s="16"/>
      <c r="K213" s="110"/>
      <c r="L213" s="111"/>
      <c r="M213" s="110"/>
      <c r="N213" s="110"/>
      <c r="O213" s="49"/>
      <c r="P213" s="49"/>
      <c r="Q213" s="154"/>
      <c r="R213" s="81">
        <f>grants[[#This Row],[Total Grant Amount]]</f>
        <v>0</v>
      </c>
      <c r="S213" s="154"/>
      <c r="T213" s="81">
        <f>grants[[#This Row],[Total Quarterly Obligation Amount]]</f>
        <v>0</v>
      </c>
      <c r="U213" s="154"/>
      <c r="V213" s="81">
        <f>grants[[#This Row],[Total Quarterly Expenditure Amount]]</f>
        <v>0</v>
      </c>
      <c r="W213" s="99" t="str">
        <f>IFERROR(INDEX(Table2[Attachment A Category], MATCH(grants[[#This Row],[Attachment A Expenditure Subcategory]], Table2[Attachment A Subcategory],0)),"")</f>
        <v/>
      </c>
      <c r="X213" s="100" t="str">
        <f>IFERROR(INDEX(Table2[Treasury OIG Category], MATCH(grants[[#This Row],[Attachment A Expenditure Subcategory]], Table2[Attachment A Subcategory],0)),"")</f>
        <v/>
      </c>
    </row>
    <row r="214" spans="2:24" x14ac:dyDescent="0.25">
      <c r="B214" s="108"/>
      <c r="C214" s="109"/>
      <c r="D214" s="109"/>
      <c r="E214" s="109"/>
      <c r="F214" s="109"/>
      <c r="G214" s="121"/>
      <c r="H214" s="31" t="s">
        <v>289</v>
      </c>
      <c r="I214" s="121"/>
      <c r="J214" s="16"/>
      <c r="K214" s="110"/>
      <c r="L214" s="111"/>
      <c r="M214" s="110"/>
      <c r="N214" s="110"/>
      <c r="O214" s="49"/>
      <c r="P214" s="49"/>
      <c r="Q214" s="154"/>
      <c r="R214" s="81">
        <f>grants[[#This Row],[Total Grant Amount]]</f>
        <v>0</v>
      </c>
      <c r="S214" s="154"/>
      <c r="T214" s="81">
        <f>grants[[#This Row],[Total Quarterly Obligation Amount]]</f>
        <v>0</v>
      </c>
      <c r="U214" s="154"/>
      <c r="V214" s="81">
        <f>grants[[#This Row],[Total Quarterly Expenditure Amount]]</f>
        <v>0</v>
      </c>
      <c r="W214" s="99" t="str">
        <f>IFERROR(INDEX(Table2[Attachment A Category], MATCH(grants[[#This Row],[Attachment A Expenditure Subcategory]], Table2[Attachment A Subcategory],0)),"")</f>
        <v/>
      </c>
      <c r="X214" s="100" t="str">
        <f>IFERROR(INDEX(Table2[Treasury OIG Category], MATCH(grants[[#This Row],[Attachment A Expenditure Subcategory]], Table2[Attachment A Subcategory],0)),"")</f>
        <v/>
      </c>
    </row>
    <row r="215" spans="2:24" x14ac:dyDescent="0.25">
      <c r="B215" s="108"/>
      <c r="C215" s="109"/>
      <c r="D215" s="109"/>
      <c r="E215" s="109"/>
      <c r="F215" s="109"/>
      <c r="G215" s="121"/>
      <c r="H215" s="31" t="s">
        <v>290</v>
      </c>
      <c r="I215" s="121"/>
      <c r="J215" s="16"/>
      <c r="K215" s="110"/>
      <c r="L215" s="111"/>
      <c r="M215" s="110"/>
      <c r="N215" s="110"/>
      <c r="O215" s="49"/>
      <c r="P215" s="49"/>
      <c r="Q215" s="154"/>
      <c r="R215" s="81">
        <f>grants[[#This Row],[Total Grant Amount]]</f>
        <v>0</v>
      </c>
      <c r="S215" s="154"/>
      <c r="T215" s="81">
        <f>grants[[#This Row],[Total Quarterly Obligation Amount]]</f>
        <v>0</v>
      </c>
      <c r="U215" s="154"/>
      <c r="V215" s="81">
        <f>grants[[#This Row],[Total Quarterly Expenditure Amount]]</f>
        <v>0</v>
      </c>
      <c r="W215" s="99" t="str">
        <f>IFERROR(INDEX(Table2[Attachment A Category], MATCH(grants[[#This Row],[Attachment A Expenditure Subcategory]], Table2[Attachment A Subcategory],0)),"")</f>
        <v/>
      </c>
      <c r="X215" s="100" t="str">
        <f>IFERROR(INDEX(Table2[Treasury OIG Category], MATCH(grants[[#This Row],[Attachment A Expenditure Subcategory]], Table2[Attachment A Subcategory],0)),"")</f>
        <v/>
      </c>
    </row>
    <row r="216" spans="2:24" x14ac:dyDescent="0.25">
      <c r="B216" s="108"/>
      <c r="C216" s="109"/>
      <c r="D216" s="109"/>
      <c r="E216" s="109"/>
      <c r="F216" s="109"/>
      <c r="G216" s="121"/>
      <c r="H216" s="31" t="s">
        <v>291</v>
      </c>
      <c r="I216" s="121"/>
      <c r="J216" s="16"/>
      <c r="K216" s="110"/>
      <c r="L216" s="111"/>
      <c r="M216" s="110"/>
      <c r="N216" s="110"/>
      <c r="O216" s="49"/>
      <c r="P216" s="49"/>
      <c r="Q216" s="154"/>
      <c r="R216" s="81">
        <f>grants[[#This Row],[Total Grant Amount]]</f>
        <v>0</v>
      </c>
      <c r="S216" s="154"/>
      <c r="T216" s="81">
        <f>grants[[#This Row],[Total Quarterly Obligation Amount]]</f>
        <v>0</v>
      </c>
      <c r="U216" s="154"/>
      <c r="V216" s="81">
        <f>grants[[#This Row],[Total Quarterly Expenditure Amount]]</f>
        <v>0</v>
      </c>
      <c r="W216" s="99" t="str">
        <f>IFERROR(INDEX(Table2[Attachment A Category], MATCH(grants[[#This Row],[Attachment A Expenditure Subcategory]], Table2[Attachment A Subcategory],0)),"")</f>
        <v/>
      </c>
      <c r="X216" s="100" t="str">
        <f>IFERROR(INDEX(Table2[Treasury OIG Category], MATCH(grants[[#This Row],[Attachment A Expenditure Subcategory]], Table2[Attachment A Subcategory],0)),"")</f>
        <v/>
      </c>
    </row>
    <row r="217" spans="2:24" x14ac:dyDescent="0.25">
      <c r="B217" s="108"/>
      <c r="C217" s="109"/>
      <c r="D217" s="109"/>
      <c r="E217" s="109"/>
      <c r="F217" s="109"/>
      <c r="G217" s="121"/>
      <c r="H217" s="31" t="s">
        <v>292</v>
      </c>
      <c r="I217" s="121"/>
      <c r="J217" s="16"/>
      <c r="K217" s="110"/>
      <c r="L217" s="111"/>
      <c r="M217" s="110"/>
      <c r="N217" s="110"/>
      <c r="O217" s="49"/>
      <c r="P217" s="49"/>
      <c r="Q217" s="154"/>
      <c r="R217" s="81">
        <f>grants[[#This Row],[Total Grant Amount]]</f>
        <v>0</v>
      </c>
      <c r="S217" s="154"/>
      <c r="T217" s="81">
        <f>grants[[#This Row],[Total Quarterly Obligation Amount]]</f>
        <v>0</v>
      </c>
      <c r="U217" s="154"/>
      <c r="V217" s="81">
        <f>grants[[#This Row],[Total Quarterly Expenditure Amount]]</f>
        <v>0</v>
      </c>
      <c r="W217" s="99" t="str">
        <f>IFERROR(INDEX(Table2[Attachment A Category], MATCH(grants[[#This Row],[Attachment A Expenditure Subcategory]], Table2[Attachment A Subcategory],0)),"")</f>
        <v/>
      </c>
      <c r="X217" s="100" t="str">
        <f>IFERROR(INDEX(Table2[Treasury OIG Category], MATCH(grants[[#This Row],[Attachment A Expenditure Subcategory]], Table2[Attachment A Subcategory],0)),"")</f>
        <v/>
      </c>
    </row>
    <row r="218" spans="2:24" x14ac:dyDescent="0.25">
      <c r="B218" s="108"/>
      <c r="C218" s="109"/>
      <c r="D218" s="109"/>
      <c r="E218" s="109"/>
      <c r="F218" s="109"/>
      <c r="G218" s="121"/>
      <c r="H218" s="31" t="s">
        <v>293</v>
      </c>
      <c r="I218" s="121"/>
      <c r="J218" s="16"/>
      <c r="K218" s="110"/>
      <c r="L218" s="111"/>
      <c r="M218" s="110"/>
      <c r="N218" s="110"/>
      <c r="O218" s="49"/>
      <c r="P218" s="49"/>
      <c r="Q218" s="154"/>
      <c r="R218" s="81">
        <f>grants[[#This Row],[Total Grant Amount]]</f>
        <v>0</v>
      </c>
      <c r="S218" s="154"/>
      <c r="T218" s="81">
        <f>grants[[#This Row],[Total Quarterly Obligation Amount]]</f>
        <v>0</v>
      </c>
      <c r="U218" s="154"/>
      <c r="V218" s="81">
        <f>grants[[#This Row],[Total Quarterly Expenditure Amount]]</f>
        <v>0</v>
      </c>
      <c r="W218" s="99" t="str">
        <f>IFERROR(INDEX(Table2[Attachment A Category], MATCH(grants[[#This Row],[Attachment A Expenditure Subcategory]], Table2[Attachment A Subcategory],0)),"")</f>
        <v/>
      </c>
      <c r="X218" s="100" t="str">
        <f>IFERROR(INDEX(Table2[Treasury OIG Category], MATCH(grants[[#This Row],[Attachment A Expenditure Subcategory]], Table2[Attachment A Subcategory],0)),"")</f>
        <v/>
      </c>
    </row>
    <row r="219" spans="2:24" x14ac:dyDescent="0.25">
      <c r="B219" s="108"/>
      <c r="C219" s="109"/>
      <c r="D219" s="109"/>
      <c r="E219" s="109"/>
      <c r="F219" s="109"/>
      <c r="G219" s="121"/>
      <c r="H219" s="31" t="s">
        <v>294</v>
      </c>
      <c r="I219" s="121"/>
      <c r="J219" s="16"/>
      <c r="K219" s="110"/>
      <c r="L219" s="111"/>
      <c r="M219" s="110"/>
      <c r="N219" s="110"/>
      <c r="O219" s="49"/>
      <c r="P219" s="49"/>
      <c r="Q219" s="154"/>
      <c r="R219" s="81">
        <f>grants[[#This Row],[Total Grant Amount]]</f>
        <v>0</v>
      </c>
      <c r="S219" s="154"/>
      <c r="T219" s="81">
        <f>grants[[#This Row],[Total Quarterly Obligation Amount]]</f>
        <v>0</v>
      </c>
      <c r="U219" s="154"/>
      <c r="V219" s="81">
        <f>grants[[#This Row],[Total Quarterly Expenditure Amount]]</f>
        <v>0</v>
      </c>
      <c r="W219" s="99" t="str">
        <f>IFERROR(INDEX(Table2[Attachment A Category], MATCH(grants[[#This Row],[Attachment A Expenditure Subcategory]], Table2[Attachment A Subcategory],0)),"")</f>
        <v/>
      </c>
      <c r="X219" s="100" t="str">
        <f>IFERROR(INDEX(Table2[Treasury OIG Category], MATCH(grants[[#This Row],[Attachment A Expenditure Subcategory]], Table2[Attachment A Subcategory],0)),"")</f>
        <v/>
      </c>
    </row>
    <row r="220" spans="2:24" x14ac:dyDescent="0.25">
      <c r="B220" s="108"/>
      <c r="C220" s="109"/>
      <c r="D220" s="109"/>
      <c r="E220" s="109"/>
      <c r="F220" s="109"/>
      <c r="G220" s="121"/>
      <c r="H220" s="31" t="s">
        <v>295</v>
      </c>
      <c r="I220" s="121"/>
      <c r="J220" s="16"/>
      <c r="K220" s="110"/>
      <c r="L220" s="111"/>
      <c r="M220" s="110"/>
      <c r="N220" s="110"/>
      <c r="O220" s="49"/>
      <c r="P220" s="49"/>
      <c r="Q220" s="154"/>
      <c r="R220" s="81">
        <f>grants[[#This Row],[Total Grant Amount]]</f>
        <v>0</v>
      </c>
      <c r="S220" s="154"/>
      <c r="T220" s="81">
        <f>grants[[#This Row],[Total Quarterly Obligation Amount]]</f>
        <v>0</v>
      </c>
      <c r="U220" s="154"/>
      <c r="V220" s="81">
        <f>grants[[#This Row],[Total Quarterly Expenditure Amount]]</f>
        <v>0</v>
      </c>
      <c r="W220" s="99" t="str">
        <f>IFERROR(INDEX(Table2[Attachment A Category], MATCH(grants[[#This Row],[Attachment A Expenditure Subcategory]], Table2[Attachment A Subcategory],0)),"")</f>
        <v/>
      </c>
      <c r="X220" s="100" t="str">
        <f>IFERROR(INDEX(Table2[Treasury OIG Category], MATCH(grants[[#This Row],[Attachment A Expenditure Subcategory]], Table2[Attachment A Subcategory],0)),"")</f>
        <v/>
      </c>
    </row>
    <row r="221" spans="2:24" x14ac:dyDescent="0.25">
      <c r="B221" s="108"/>
      <c r="C221" s="109"/>
      <c r="D221" s="109"/>
      <c r="E221" s="109"/>
      <c r="F221" s="109"/>
      <c r="G221" s="121"/>
      <c r="H221" s="31" t="s">
        <v>296</v>
      </c>
      <c r="I221" s="121"/>
      <c r="J221" s="16"/>
      <c r="K221" s="110"/>
      <c r="L221" s="111"/>
      <c r="M221" s="110"/>
      <c r="N221" s="110"/>
      <c r="O221" s="49"/>
      <c r="P221" s="49"/>
      <c r="Q221" s="154"/>
      <c r="R221" s="81">
        <f>grants[[#This Row],[Total Grant Amount]]</f>
        <v>0</v>
      </c>
      <c r="S221" s="154"/>
      <c r="T221" s="81">
        <f>grants[[#This Row],[Total Quarterly Obligation Amount]]</f>
        <v>0</v>
      </c>
      <c r="U221" s="154"/>
      <c r="V221" s="81">
        <f>grants[[#This Row],[Total Quarterly Expenditure Amount]]</f>
        <v>0</v>
      </c>
      <c r="W221" s="99" t="str">
        <f>IFERROR(INDEX(Table2[Attachment A Category], MATCH(grants[[#This Row],[Attachment A Expenditure Subcategory]], Table2[Attachment A Subcategory],0)),"")</f>
        <v/>
      </c>
      <c r="X221" s="100" t="str">
        <f>IFERROR(INDEX(Table2[Treasury OIG Category], MATCH(grants[[#This Row],[Attachment A Expenditure Subcategory]], Table2[Attachment A Subcategory],0)),"")</f>
        <v/>
      </c>
    </row>
    <row r="222" spans="2:24" x14ac:dyDescent="0.25">
      <c r="B222" s="108"/>
      <c r="C222" s="109"/>
      <c r="D222" s="109"/>
      <c r="E222" s="109"/>
      <c r="F222" s="109"/>
      <c r="G222" s="121"/>
      <c r="H222" s="31" t="s">
        <v>297</v>
      </c>
      <c r="I222" s="121"/>
      <c r="J222" s="16"/>
      <c r="K222" s="110"/>
      <c r="L222" s="111"/>
      <c r="M222" s="110"/>
      <c r="N222" s="110"/>
      <c r="O222" s="49"/>
      <c r="P222" s="49"/>
      <c r="Q222" s="154"/>
      <c r="R222" s="81">
        <f>grants[[#This Row],[Total Grant Amount]]</f>
        <v>0</v>
      </c>
      <c r="S222" s="154"/>
      <c r="T222" s="81">
        <f>grants[[#This Row],[Total Quarterly Obligation Amount]]</f>
        <v>0</v>
      </c>
      <c r="U222" s="154"/>
      <c r="V222" s="81">
        <f>grants[[#This Row],[Total Quarterly Expenditure Amount]]</f>
        <v>0</v>
      </c>
      <c r="W222" s="99" t="str">
        <f>IFERROR(INDEX(Table2[Attachment A Category], MATCH(grants[[#This Row],[Attachment A Expenditure Subcategory]], Table2[Attachment A Subcategory],0)),"")</f>
        <v/>
      </c>
      <c r="X222" s="100" t="str">
        <f>IFERROR(INDEX(Table2[Treasury OIG Category], MATCH(grants[[#This Row],[Attachment A Expenditure Subcategory]], Table2[Attachment A Subcategory],0)),"")</f>
        <v/>
      </c>
    </row>
    <row r="223" spans="2:24" x14ac:dyDescent="0.25">
      <c r="B223" s="108"/>
      <c r="C223" s="109"/>
      <c r="D223" s="109"/>
      <c r="E223" s="109"/>
      <c r="F223" s="109"/>
      <c r="G223" s="121"/>
      <c r="H223" s="31" t="s">
        <v>298</v>
      </c>
      <c r="I223" s="121"/>
      <c r="J223" s="16"/>
      <c r="K223" s="110"/>
      <c r="L223" s="111"/>
      <c r="M223" s="110"/>
      <c r="N223" s="110"/>
      <c r="O223" s="49"/>
      <c r="P223" s="49"/>
      <c r="Q223" s="154"/>
      <c r="R223" s="81">
        <f>grants[[#This Row],[Total Grant Amount]]</f>
        <v>0</v>
      </c>
      <c r="S223" s="154"/>
      <c r="T223" s="81">
        <f>grants[[#This Row],[Total Quarterly Obligation Amount]]</f>
        <v>0</v>
      </c>
      <c r="U223" s="154"/>
      <c r="V223" s="81">
        <f>grants[[#This Row],[Total Quarterly Expenditure Amount]]</f>
        <v>0</v>
      </c>
      <c r="W223" s="99" t="str">
        <f>IFERROR(INDEX(Table2[Attachment A Category], MATCH(grants[[#This Row],[Attachment A Expenditure Subcategory]], Table2[Attachment A Subcategory],0)),"")</f>
        <v/>
      </c>
      <c r="X223" s="100" t="str">
        <f>IFERROR(INDEX(Table2[Treasury OIG Category], MATCH(grants[[#This Row],[Attachment A Expenditure Subcategory]], Table2[Attachment A Subcategory],0)),"")</f>
        <v/>
      </c>
    </row>
    <row r="224" spans="2:24" x14ac:dyDescent="0.25">
      <c r="B224" s="108"/>
      <c r="C224" s="109"/>
      <c r="D224" s="109"/>
      <c r="E224" s="109"/>
      <c r="F224" s="109"/>
      <c r="G224" s="121"/>
      <c r="H224" s="31" t="s">
        <v>299</v>
      </c>
      <c r="I224" s="121"/>
      <c r="J224" s="16"/>
      <c r="K224" s="110"/>
      <c r="L224" s="111"/>
      <c r="M224" s="110"/>
      <c r="N224" s="110"/>
      <c r="O224" s="49"/>
      <c r="P224" s="49"/>
      <c r="Q224" s="154"/>
      <c r="R224" s="81">
        <f>grants[[#This Row],[Total Grant Amount]]</f>
        <v>0</v>
      </c>
      <c r="S224" s="154"/>
      <c r="T224" s="81">
        <f>grants[[#This Row],[Total Quarterly Obligation Amount]]</f>
        <v>0</v>
      </c>
      <c r="U224" s="154"/>
      <c r="V224" s="81">
        <f>grants[[#This Row],[Total Quarterly Expenditure Amount]]</f>
        <v>0</v>
      </c>
      <c r="W224" s="99" t="str">
        <f>IFERROR(INDEX(Table2[Attachment A Category], MATCH(grants[[#This Row],[Attachment A Expenditure Subcategory]], Table2[Attachment A Subcategory],0)),"")</f>
        <v/>
      </c>
      <c r="X224" s="100" t="str">
        <f>IFERROR(INDEX(Table2[Treasury OIG Category], MATCH(grants[[#This Row],[Attachment A Expenditure Subcategory]], Table2[Attachment A Subcategory],0)),"")</f>
        <v/>
      </c>
    </row>
    <row r="225" spans="2:24" x14ac:dyDescent="0.25">
      <c r="B225" s="108"/>
      <c r="C225" s="109"/>
      <c r="D225" s="109"/>
      <c r="E225" s="109"/>
      <c r="F225" s="109"/>
      <c r="G225" s="121"/>
      <c r="H225" s="31" t="s">
        <v>300</v>
      </c>
      <c r="I225" s="121"/>
      <c r="J225" s="16"/>
      <c r="K225" s="110"/>
      <c r="L225" s="111"/>
      <c r="M225" s="110"/>
      <c r="N225" s="110"/>
      <c r="O225" s="49"/>
      <c r="P225" s="49"/>
      <c r="Q225" s="154"/>
      <c r="R225" s="81">
        <f>grants[[#This Row],[Total Grant Amount]]</f>
        <v>0</v>
      </c>
      <c r="S225" s="154"/>
      <c r="T225" s="81">
        <f>grants[[#This Row],[Total Quarterly Obligation Amount]]</f>
        <v>0</v>
      </c>
      <c r="U225" s="154"/>
      <c r="V225" s="81">
        <f>grants[[#This Row],[Total Quarterly Expenditure Amount]]</f>
        <v>0</v>
      </c>
      <c r="W225" s="99" t="str">
        <f>IFERROR(INDEX(Table2[Attachment A Category], MATCH(grants[[#This Row],[Attachment A Expenditure Subcategory]], Table2[Attachment A Subcategory],0)),"")</f>
        <v/>
      </c>
      <c r="X225" s="100" t="str">
        <f>IFERROR(INDEX(Table2[Treasury OIG Category], MATCH(grants[[#This Row],[Attachment A Expenditure Subcategory]], Table2[Attachment A Subcategory],0)),"")</f>
        <v/>
      </c>
    </row>
    <row r="226" spans="2:24" x14ac:dyDescent="0.25">
      <c r="B226" s="108"/>
      <c r="C226" s="109"/>
      <c r="D226" s="109"/>
      <c r="E226" s="109"/>
      <c r="F226" s="109"/>
      <c r="G226" s="121"/>
      <c r="H226" s="31" t="s">
        <v>301</v>
      </c>
      <c r="I226" s="121"/>
      <c r="J226" s="16"/>
      <c r="K226" s="110"/>
      <c r="L226" s="111"/>
      <c r="M226" s="110"/>
      <c r="N226" s="110"/>
      <c r="O226" s="49"/>
      <c r="P226" s="49"/>
      <c r="Q226" s="154"/>
      <c r="R226" s="81">
        <f>grants[[#This Row],[Total Grant Amount]]</f>
        <v>0</v>
      </c>
      <c r="S226" s="154"/>
      <c r="T226" s="81">
        <f>grants[[#This Row],[Total Quarterly Obligation Amount]]</f>
        <v>0</v>
      </c>
      <c r="U226" s="154"/>
      <c r="V226" s="81">
        <f>grants[[#This Row],[Total Quarterly Expenditure Amount]]</f>
        <v>0</v>
      </c>
      <c r="W226" s="99" t="str">
        <f>IFERROR(INDEX(Table2[Attachment A Category], MATCH(grants[[#This Row],[Attachment A Expenditure Subcategory]], Table2[Attachment A Subcategory],0)),"")</f>
        <v/>
      </c>
      <c r="X226" s="100" t="str">
        <f>IFERROR(INDEX(Table2[Treasury OIG Category], MATCH(grants[[#This Row],[Attachment A Expenditure Subcategory]], Table2[Attachment A Subcategory],0)),"")</f>
        <v/>
      </c>
    </row>
    <row r="227" spans="2:24" x14ac:dyDescent="0.25">
      <c r="B227" s="108"/>
      <c r="C227" s="109"/>
      <c r="D227" s="109"/>
      <c r="E227" s="109"/>
      <c r="F227" s="109"/>
      <c r="G227" s="121"/>
      <c r="H227" s="31" t="s">
        <v>302</v>
      </c>
      <c r="I227" s="121"/>
      <c r="J227" s="16"/>
      <c r="K227" s="110"/>
      <c r="L227" s="111"/>
      <c r="M227" s="110"/>
      <c r="N227" s="110"/>
      <c r="O227" s="49"/>
      <c r="P227" s="49"/>
      <c r="Q227" s="154"/>
      <c r="R227" s="81">
        <f>grants[[#This Row],[Total Grant Amount]]</f>
        <v>0</v>
      </c>
      <c r="S227" s="154"/>
      <c r="T227" s="81">
        <f>grants[[#This Row],[Total Quarterly Obligation Amount]]</f>
        <v>0</v>
      </c>
      <c r="U227" s="154"/>
      <c r="V227" s="81">
        <f>grants[[#This Row],[Total Quarterly Expenditure Amount]]</f>
        <v>0</v>
      </c>
      <c r="W227" s="99" t="str">
        <f>IFERROR(INDEX(Table2[Attachment A Category], MATCH(grants[[#This Row],[Attachment A Expenditure Subcategory]], Table2[Attachment A Subcategory],0)),"")</f>
        <v/>
      </c>
      <c r="X227" s="100" t="str">
        <f>IFERROR(INDEX(Table2[Treasury OIG Category], MATCH(grants[[#This Row],[Attachment A Expenditure Subcategory]], Table2[Attachment A Subcategory],0)),"")</f>
        <v/>
      </c>
    </row>
    <row r="228" spans="2:24" x14ac:dyDescent="0.25">
      <c r="B228" s="108"/>
      <c r="C228" s="109"/>
      <c r="D228" s="109"/>
      <c r="E228" s="109"/>
      <c r="F228" s="109"/>
      <c r="G228" s="121"/>
      <c r="H228" s="31" t="s">
        <v>303</v>
      </c>
      <c r="I228" s="121"/>
      <c r="J228" s="16"/>
      <c r="K228" s="110"/>
      <c r="L228" s="111"/>
      <c r="M228" s="110"/>
      <c r="N228" s="110"/>
      <c r="O228" s="49"/>
      <c r="P228" s="49"/>
      <c r="Q228" s="154"/>
      <c r="R228" s="81">
        <f>grants[[#This Row],[Total Grant Amount]]</f>
        <v>0</v>
      </c>
      <c r="S228" s="154"/>
      <c r="T228" s="81">
        <f>grants[[#This Row],[Total Quarterly Obligation Amount]]</f>
        <v>0</v>
      </c>
      <c r="U228" s="154"/>
      <c r="V228" s="81">
        <f>grants[[#This Row],[Total Quarterly Expenditure Amount]]</f>
        <v>0</v>
      </c>
      <c r="W228" s="99" t="str">
        <f>IFERROR(INDEX(Table2[Attachment A Category], MATCH(grants[[#This Row],[Attachment A Expenditure Subcategory]], Table2[Attachment A Subcategory],0)),"")</f>
        <v/>
      </c>
      <c r="X228" s="100" t="str">
        <f>IFERROR(INDEX(Table2[Treasury OIG Category], MATCH(grants[[#This Row],[Attachment A Expenditure Subcategory]], Table2[Attachment A Subcategory],0)),"")</f>
        <v/>
      </c>
    </row>
    <row r="229" spans="2:24" x14ac:dyDescent="0.25">
      <c r="B229" s="108"/>
      <c r="C229" s="109"/>
      <c r="D229" s="109"/>
      <c r="E229" s="109"/>
      <c r="F229" s="109"/>
      <c r="G229" s="121"/>
      <c r="H229" s="31" t="s">
        <v>304</v>
      </c>
      <c r="I229" s="121"/>
      <c r="J229" s="16"/>
      <c r="K229" s="110"/>
      <c r="L229" s="111"/>
      <c r="M229" s="110"/>
      <c r="N229" s="110"/>
      <c r="O229" s="49"/>
      <c r="P229" s="49"/>
      <c r="Q229" s="154"/>
      <c r="R229" s="81">
        <f>grants[[#This Row],[Total Grant Amount]]</f>
        <v>0</v>
      </c>
      <c r="S229" s="154"/>
      <c r="T229" s="81">
        <f>grants[[#This Row],[Total Quarterly Obligation Amount]]</f>
        <v>0</v>
      </c>
      <c r="U229" s="154"/>
      <c r="V229" s="81">
        <f>grants[[#This Row],[Total Quarterly Expenditure Amount]]</f>
        <v>0</v>
      </c>
      <c r="W229" s="99" t="str">
        <f>IFERROR(INDEX(Table2[Attachment A Category], MATCH(grants[[#This Row],[Attachment A Expenditure Subcategory]], Table2[Attachment A Subcategory],0)),"")</f>
        <v/>
      </c>
      <c r="X229" s="100" t="str">
        <f>IFERROR(INDEX(Table2[Treasury OIG Category], MATCH(grants[[#This Row],[Attachment A Expenditure Subcategory]], Table2[Attachment A Subcategory],0)),"")</f>
        <v/>
      </c>
    </row>
    <row r="230" spans="2:24" x14ac:dyDescent="0.25">
      <c r="B230" s="108"/>
      <c r="C230" s="109"/>
      <c r="D230" s="109"/>
      <c r="E230" s="109"/>
      <c r="F230" s="109"/>
      <c r="G230" s="121"/>
      <c r="H230" s="31" t="s">
        <v>305</v>
      </c>
      <c r="I230" s="121"/>
      <c r="J230" s="16"/>
      <c r="K230" s="110"/>
      <c r="L230" s="111"/>
      <c r="M230" s="110"/>
      <c r="N230" s="110"/>
      <c r="O230" s="49"/>
      <c r="P230" s="49"/>
      <c r="Q230" s="154"/>
      <c r="R230" s="81">
        <f>grants[[#This Row],[Total Grant Amount]]</f>
        <v>0</v>
      </c>
      <c r="S230" s="154"/>
      <c r="T230" s="81">
        <f>grants[[#This Row],[Total Quarterly Obligation Amount]]</f>
        <v>0</v>
      </c>
      <c r="U230" s="154"/>
      <c r="V230" s="81">
        <f>grants[[#This Row],[Total Quarterly Expenditure Amount]]</f>
        <v>0</v>
      </c>
      <c r="W230" s="99" t="str">
        <f>IFERROR(INDEX(Table2[Attachment A Category], MATCH(grants[[#This Row],[Attachment A Expenditure Subcategory]], Table2[Attachment A Subcategory],0)),"")</f>
        <v/>
      </c>
      <c r="X230" s="100" t="str">
        <f>IFERROR(INDEX(Table2[Treasury OIG Category], MATCH(grants[[#This Row],[Attachment A Expenditure Subcategory]], Table2[Attachment A Subcategory],0)),"")</f>
        <v/>
      </c>
    </row>
    <row r="231" spans="2:24" x14ac:dyDescent="0.25">
      <c r="B231" s="108"/>
      <c r="C231" s="109"/>
      <c r="D231" s="109"/>
      <c r="E231" s="109"/>
      <c r="F231" s="109"/>
      <c r="G231" s="121"/>
      <c r="H231" s="31" t="s">
        <v>306</v>
      </c>
      <c r="I231" s="121"/>
      <c r="J231" s="16"/>
      <c r="K231" s="110"/>
      <c r="L231" s="111"/>
      <c r="M231" s="110"/>
      <c r="N231" s="110"/>
      <c r="O231" s="49"/>
      <c r="P231" s="49"/>
      <c r="Q231" s="154"/>
      <c r="R231" s="81">
        <f>grants[[#This Row],[Total Grant Amount]]</f>
        <v>0</v>
      </c>
      <c r="S231" s="154"/>
      <c r="T231" s="81">
        <f>grants[[#This Row],[Total Quarterly Obligation Amount]]</f>
        <v>0</v>
      </c>
      <c r="U231" s="154"/>
      <c r="V231" s="81">
        <f>grants[[#This Row],[Total Quarterly Expenditure Amount]]</f>
        <v>0</v>
      </c>
      <c r="W231" s="99" t="str">
        <f>IFERROR(INDEX(Table2[Attachment A Category], MATCH(grants[[#This Row],[Attachment A Expenditure Subcategory]], Table2[Attachment A Subcategory],0)),"")</f>
        <v/>
      </c>
      <c r="X231" s="100" t="str">
        <f>IFERROR(INDEX(Table2[Treasury OIG Category], MATCH(grants[[#This Row],[Attachment A Expenditure Subcategory]], Table2[Attachment A Subcategory],0)),"")</f>
        <v/>
      </c>
    </row>
    <row r="232" spans="2:24" x14ac:dyDescent="0.25">
      <c r="B232" s="108"/>
      <c r="C232" s="109"/>
      <c r="D232" s="109"/>
      <c r="E232" s="109"/>
      <c r="F232" s="109"/>
      <c r="G232" s="121"/>
      <c r="H232" s="31" t="s">
        <v>307</v>
      </c>
      <c r="I232" s="121"/>
      <c r="J232" s="16"/>
      <c r="K232" s="110"/>
      <c r="L232" s="111"/>
      <c r="M232" s="110"/>
      <c r="N232" s="110"/>
      <c r="O232" s="49"/>
      <c r="P232" s="49"/>
      <c r="Q232" s="154"/>
      <c r="R232" s="81">
        <f>grants[[#This Row],[Total Grant Amount]]</f>
        <v>0</v>
      </c>
      <c r="S232" s="154"/>
      <c r="T232" s="81">
        <f>grants[[#This Row],[Total Quarterly Obligation Amount]]</f>
        <v>0</v>
      </c>
      <c r="U232" s="154"/>
      <c r="V232" s="81">
        <f>grants[[#This Row],[Total Quarterly Expenditure Amount]]</f>
        <v>0</v>
      </c>
      <c r="W232" s="99" t="str">
        <f>IFERROR(INDEX(Table2[Attachment A Category], MATCH(grants[[#This Row],[Attachment A Expenditure Subcategory]], Table2[Attachment A Subcategory],0)),"")</f>
        <v/>
      </c>
      <c r="X232" s="100" t="str">
        <f>IFERROR(INDEX(Table2[Treasury OIG Category], MATCH(grants[[#This Row],[Attachment A Expenditure Subcategory]], Table2[Attachment A Subcategory],0)),"")</f>
        <v/>
      </c>
    </row>
    <row r="233" spans="2:24" x14ac:dyDescent="0.25">
      <c r="B233" s="108"/>
      <c r="C233" s="109"/>
      <c r="D233" s="109"/>
      <c r="E233" s="109"/>
      <c r="F233" s="109"/>
      <c r="G233" s="121"/>
      <c r="H233" s="31" t="s">
        <v>308</v>
      </c>
      <c r="I233" s="121"/>
      <c r="J233" s="16"/>
      <c r="K233" s="110"/>
      <c r="L233" s="111"/>
      <c r="M233" s="110"/>
      <c r="N233" s="110"/>
      <c r="O233" s="49"/>
      <c r="P233" s="49"/>
      <c r="Q233" s="154"/>
      <c r="R233" s="81">
        <f>grants[[#This Row],[Total Grant Amount]]</f>
        <v>0</v>
      </c>
      <c r="S233" s="154"/>
      <c r="T233" s="81">
        <f>grants[[#This Row],[Total Quarterly Obligation Amount]]</f>
        <v>0</v>
      </c>
      <c r="U233" s="154"/>
      <c r="V233" s="81">
        <f>grants[[#This Row],[Total Quarterly Expenditure Amount]]</f>
        <v>0</v>
      </c>
      <c r="W233" s="99" t="str">
        <f>IFERROR(INDEX(Table2[Attachment A Category], MATCH(grants[[#This Row],[Attachment A Expenditure Subcategory]], Table2[Attachment A Subcategory],0)),"")</f>
        <v/>
      </c>
      <c r="X233" s="100" t="str">
        <f>IFERROR(INDEX(Table2[Treasury OIG Category], MATCH(grants[[#This Row],[Attachment A Expenditure Subcategory]], Table2[Attachment A Subcategory],0)),"")</f>
        <v/>
      </c>
    </row>
    <row r="234" spans="2:24" x14ac:dyDescent="0.25">
      <c r="B234" s="108"/>
      <c r="C234" s="109"/>
      <c r="D234" s="109"/>
      <c r="E234" s="109"/>
      <c r="F234" s="109"/>
      <c r="G234" s="121"/>
      <c r="H234" s="31" t="s">
        <v>309</v>
      </c>
      <c r="I234" s="121"/>
      <c r="J234" s="16"/>
      <c r="K234" s="110"/>
      <c r="L234" s="111"/>
      <c r="M234" s="110"/>
      <c r="N234" s="110"/>
      <c r="O234" s="49"/>
      <c r="P234" s="49"/>
      <c r="Q234" s="154"/>
      <c r="R234" s="81">
        <f>grants[[#This Row],[Total Grant Amount]]</f>
        <v>0</v>
      </c>
      <c r="S234" s="154"/>
      <c r="T234" s="81">
        <f>grants[[#This Row],[Total Quarterly Obligation Amount]]</f>
        <v>0</v>
      </c>
      <c r="U234" s="154"/>
      <c r="V234" s="81">
        <f>grants[[#This Row],[Total Quarterly Expenditure Amount]]</f>
        <v>0</v>
      </c>
      <c r="W234" s="99" t="str">
        <f>IFERROR(INDEX(Table2[Attachment A Category], MATCH(grants[[#This Row],[Attachment A Expenditure Subcategory]], Table2[Attachment A Subcategory],0)),"")</f>
        <v/>
      </c>
      <c r="X234" s="100" t="str">
        <f>IFERROR(INDEX(Table2[Treasury OIG Category], MATCH(grants[[#This Row],[Attachment A Expenditure Subcategory]], Table2[Attachment A Subcategory],0)),"")</f>
        <v/>
      </c>
    </row>
    <row r="235" spans="2:24" x14ac:dyDescent="0.25">
      <c r="B235" s="108"/>
      <c r="C235" s="109"/>
      <c r="D235" s="109"/>
      <c r="E235" s="109"/>
      <c r="F235" s="109"/>
      <c r="G235" s="121"/>
      <c r="H235" s="31" t="s">
        <v>310</v>
      </c>
      <c r="I235" s="121"/>
      <c r="J235" s="16"/>
      <c r="K235" s="110"/>
      <c r="L235" s="111"/>
      <c r="M235" s="110"/>
      <c r="N235" s="110"/>
      <c r="O235" s="49"/>
      <c r="P235" s="49"/>
      <c r="Q235" s="154"/>
      <c r="R235" s="81">
        <f>grants[[#This Row],[Total Grant Amount]]</f>
        <v>0</v>
      </c>
      <c r="S235" s="154"/>
      <c r="T235" s="81">
        <f>grants[[#This Row],[Total Quarterly Obligation Amount]]</f>
        <v>0</v>
      </c>
      <c r="U235" s="154"/>
      <c r="V235" s="81">
        <f>grants[[#This Row],[Total Quarterly Expenditure Amount]]</f>
        <v>0</v>
      </c>
      <c r="W235" s="99" t="str">
        <f>IFERROR(INDEX(Table2[Attachment A Category], MATCH(grants[[#This Row],[Attachment A Expenditure Subcategory]], Table2[Attachment A Subcategory],0)),"")</f>
        <v/>
      </c>
      <c r="X235" s="100" t="str">
        <f>IFERROR(INDEX(Table2[Treasury OIG Category], MATCH(grants[[#This Row],[Attachment A Expenditure Subcategory]], Table2[Attachment A Subcategory],0)),"")</f>
        <v/>
      </c>
    </row>
    <row r="236" spans="2:24" x14ac:dyDescent="0.25">
      <c r="B236" s="108"/>
      <c r="C236" s="109"/>
      <c r="D236" s="109"/>
      <c r="E236" s="109"/>
      <c r="F236" s="109"/>
      <c r="G236" s="121"/>
      <c r="H236" s="31" t="s">
        <v>311</v>
      </c>
      <c r="I236" s="121"/>
      <c r="J236" s="16"/>
      <c r="K236" s="110"/>
      <c r="L236" s="111"/>
      <c r="M236" s="110"/>
      <c r="N236" s="110"/>
      <c r="O236" s="49"/>
      <c r="P236" s="49"/>
      <c r="Q236" s="154"/>
      <c r="R236" s="81">
        <f>grants[[#This Row],[Total Grant Amount]]</f>
        <v>0</v>
      </c>
      <c r="S236" s="154"/>
      <c r="T236" s="81">
        <f>grants[[#This Row],[Total Quarterly Obligation Amount]]</f>
        <v>0</v>
      </c>
      <c r="U236" s="154"/>
      <c r="V236" s="81">
        <f>grants[[#This Row],[Total Quarterly Expenditure Amount]]</f>
        <v>0</v>
      </c>
      <c r="W236" s="99" t="str">
        <f>IFERROR(INDEX(Table2[Attachment A Category], MATCH(grants[[#This Row],[Attachment A Expenditure Subcategory]], Table2[Attachment A Subcategory],0)),"")</f>
        <v/>
      </c>
      <c r="X236" s="100" t="str">
        <f>IFERROR(INDEX(Table2[Treasury OIG Category], MATCH(grants[[#This Row],[Attachment A Expenditure Subcategory]], Table2[Attachment A Subcategory],0)),"")</f>
        <v/>
      </c>
    </row>
    <row r="237" spans="2:24" x14ac:dyDescent="0.25">
      <c r="B237" s="108"/>
      <c r="C237" s="109"/>
      <c r="D237" s="109"/>
      <c r="E237" s="109"/>
      <c r="F237" s="109"/>
      <c r="G237" s="121"/>
      <c r="H237" s="31" t="s">
        <v>312</v>
      </c>
      <c r="I237" s="121"/>
      <c r="J237" s="16"/>
      <c r="K237" s="110"/>
      <c r="L237" s="111"/>
      <c r="M237" s="110"/>
      <c r="N237" s="110"/>
      <c r="O237" s="49"/>
      <c r="P237" s="49"/>
      <c r="Q237" s="154"/>
      <c r="R237" s="81">
        <f>grants[[#This Row],[Total Grant Amount]]</f>
        <v>0</v>
      </c>
      <c r="S237" s="154"/>
      <c r="T237" s="81">
        <f>grants[[#This Row],[Total Quarterly Obligation Amount]]</f>
        <v>0</v>
      </c>
      <c r="U237" s="154"/>
      <c r="V237" s="81">
        <f>grants[[#This Row],[Total Quarterly Expenditure Amount]]</f>
        <v>0</v>
      </c>
      <c r="W237" s="99" t="str">
        <f>IFERROR(INDEX(Table2[Attachment A Category], MATCH(grants[[#This Row],[Attachment A Expenditure Subcategory]], Table2[Attachment A Subcategory],0)),"")</f>
        <v/>
      </c>
      <c r="X237" s="100" t="str">
        <f>IFERROR(INDEX(Table2[Treasury OIG Category], MATCH(grants[[#This Row],[Attachment A Expenditure Subcategory]], Table2[Attachment A Subcategory],0)),"")</f>
        <v/>
      </c>
    </row>
    <row r="238" spans="2:24" x14ac:dyDescent="0.25">
      <c r="B238" s="108"/>
      <c r="C238" s="109"/>
      <c r="D238" s="109"/>
      <c r="E238" s="109"/>
      <c r="F238" s="109"/>
      <c r="G238" s="121"/>
      <c r="H238" s="31" t="s">
        <v>313</v>
      </c>
      <c r="I238" s="121"/>
      <c r="J238" s="16"/>
      <c r="K238" s="110"/>
      <c r="L238" s="111"/>
      <c r="M238" s="110"/>
      <c r="N238" s="110"/>
      <c r="O238" s="49"/>
      <c r="P238" s="49"/>
      <c r="Q238" s="154"/>
      <c r="R238" s="81">
        <f>grants[[#This Row],[Total Grant Amount]]</f>
        <v>0</v>
      </c>
      <c r="S238" s="154"/>
      <c r="T238" s="81">
        <f>grants[[#This Row],[Total Quarterly Obligation Amount]]</f>
        <v>0</v>
      </c>
      <c r="U238" s="154"/>
      <c r="V238" s="81">
        <f>grants[[#This Row],[Total Quarterly Expenditure Amount]]</f>
        <v>0</v>
      </c>
      <c r="W238" s="99" t="str">
        <f>IFERROR(INDEX(Table2[Attachment A Category], MATCH(grants[[#This Row],[Attachment A Expenditure Subcategory]], Table2[Attachment A Subcategory],0)),"")</f>
        <v/>
      </c>
      <c r="X238" s="100" t="str">
        <f>IFERROR(INDEX(Table2[Treasury OIG Category], MATCH(grants[[#This Row],[Attachment A Expenditure Subcategory]], Table2[Attachment A Subcategory],0)),"")</f>
        <v/>
      </c>
    </row>
    <row r="239" spans="2:24" x14ac:dyDescent="0.25">
      <c r="B239" s="108"/>
      <c r="C239" s="109"/>
      <c r="D239" s="109"/>
      <c r="E239" s="109"/>
      <c r="F239" s="109"/>
      <c r="G239" s="121"/>
      <c r="H239" s="31" t="s">
        <v>314</v>
      </c>
      <c r="I239" s="121"/>
      <c r="J239" s="16"/>
      <c r="K239" s="110"/>
      <c r="L239" s="111"/>
      <c r="M239" s="110"/>
      <c r="N239" s="110"/>
      <c r="O239" s="49"/>
      <c r="P239" s="49"/>
      <c r="Q239" s="154"/>
      <c r="R239" s="81">
        <f>grants[[#This Row],[Total Grant Amount]]</f>
        <v>0</v>
      </c>
      <c r="S239" s="154"/>
      <c r="T239" s="81">
        <f>grants[[#This Row],[Total Quarterly Obligation Amount]]</f>
        <v>0</v>
      </c>
      <c r="U239" s="154"/>
      <c r="V239" s="81">
        <f>grants[[#This Row],[Total Quarterly Expenditure Amount]]</f>
        <v>0</v>
      </c>
      <c r="W239" s="99" t="str">
        <f>IFERROR(INDEX(Table2[Attachment A Category], MATCH(grants[[#This Row],[Attachment A Expenditure Subcategory]], Table2[Attachment A Subcategory],0)),"")</f>
        <v/>
      </c>
      <c r="X239" s="100" t="str">
        <f>IFERROR(INDEX(Table2[Treasury OIG Category], MATCH(grants[[#This Row],[Attachment A Expenditure Subcategory]], Table2[Attachment A Subcategory],0)),"")</f>
        <v/>
      </c>
    </row>
    <row r="240" spans="2:24" x14ac:dyDescent="0.25">
      <c r="B240" s="108"/>
      <c r="C240" s="109"/>
      <c r="D240" s="109"/>
      <c r="E240" s="109"/>
      <c r="F240" s="109"/>
      <c r="G240" s="121"/>
      <c r="H240" s="31" t="s">
        <v>315</v>
      </c>
      <c r="I240" s="121"/>
      <c r="J240" s="16"/>
      <c r="K240" s="110"/>
      <c r="L240" s="111"/>
      <c r="M240" s="110"/>
      <c r="N240" s="110"/>
      <c r="O240" s="49"/>
      <c r="P240" s="49"/>
      <c r="Q240" s="154"/>
      <c r="R240" s="81">
        <f>grants[[#This Row],[Total Grant Amount]]</f>
        <v>0</v>
      </c>
      <c r="S240" s="154"/>
      <c r="T240" s="81">
        <f>grants[[#This Row],[Total Quarterly Obligation Amount]]</f>
        <v>0</v>
      </c>
      <c r="U240" s="154"/>
      <c r="V240" s="81">
        <f>grants[[#This Row],[Total Quarterly Expenditure Amount]]</f>
        <v>0</v>
      </c>
      <c r="W240" s="99" t="str">
        <f>IFERROR(INDEX(Table2[Attachment A Category], MATCH(grants[[#This Row],[Attachment A Expenditure Subcategory]], Table2[Attachment A Subcategory],0)),"")</f>
        <v/>
      </c>
      <c r="X240" s="100" t="str">
        <f>IFERROR(INDEX(Table2[Treasury OIG Category], MATCH(grants[[#This Row],[Attachment A Expenditure Subcategory]], Table2[Attachment A Subcategory],0)),"")</f>
        <v/>
      </c>
    </row>
    <row r="241" spans="2:24" x14ac:dyDescent="0.25">
      <c r="B241" s="108"/>
      <c r="C241" s="109"/>
      <c r="D241" s="109"/>
      <c r="E241" s="109"/>
      <c r="F241" s="109"/>
      <c r="G241" s="121"/>
      <c r="H241" s="31" t="s">
        <v>316</v>
      </c>
      <c r="I241" s="121"/>
      <c r="J241" s="16"/>
      <c r="K241" s="110"/>
      <c r="L241" s="111"/>
      <c r="M241" s="110"/>
      <c r="N241" s="110"/>
      <c r="O241" s="49"/>
      <c r="P241" s="49"/>
      <c r="Q241" s="154"/>
      <c r="R241" s="81">
        <f>grants[[#This Row],[Total Grant Amount]]</f>
        <v>0</v>
      </c>
      <c r="S241" s="154"/>
      <c r="T241" s="81">
        <f>grants[[#This Row],[Total Quarterly Obligation Amount]]</f>
        <v>0</v>
      </c>
      <c r="U241" s="154"/>
      <c r="V241" s="81">
        <f>grants[[#This Row],[Total Quarterly Expenditure Amount]]</f>
        <v>0</v>
      </c>
      <c r="W241" s="99" t="str">
        <f>IFERROR(INDEX(Table2[Attachment A Category], MATCH(grants[[#This Row],[Attachment A Expenditure Subcategory]], Table2[Attachment A Subcategory],0)),"")</f>
        <v/>
      </c>
      <c r="X241" s="100" t="str">
        <f>IFERROR(INDEX(Table2[Treasury OIG Category], MATCH(grants[[#This Row],[Attachment A Expenditure Subcategory]], Table2[Attachment A Subcategory],0)),"")</f>
        <v/>
      </c>
    </row>
    <row r="242" spans="2:24" x14ac:dyDescent="0.25">
      <c r="B242" s="108"/>
      <c r="C242" s="109"/>
      <c r="D242" s="109"/>
      <c r="E242" s="109"/>
      <c r="F242" s="109"/>
      <c r="G242" s="121"/>
      <c r="H242" s="31" t="s">
        <v>317</v>
      </c>
      <c r="I242" s="121"/>
      <c r="J242" s="16"/>
      <c r="K242" s="110"/>
      <c r="L242" s="111"/>
      <c r="M242" s="110"/>
      <c r="N242" s="110"/>
      <c r="O242" s="49"/>
      <c r="P242" s="49"/>
      <c r="Q242" s="154"/>
      <c r="R242" s="81">
        <f>grants[[#This Row],[Total Grant Amount]]</f>
        <v>0</v>
      </c>
      <c r="S242" s="154"/>
      <c r="T242" s="81">
        <f>grants[[#This Row],[Total Quarterly Obligation Amount]]</f>
        <v>0</v>
      </c>
      <c r="U242" s="154"/>
      <c r="V242" s="81">
        <f>grants[[#This Row],[Total Quarterly Expenditure Amount]]</f>
        <v>0</v>
      </c>
      <c r="W242" s="99" t="str">
        <f>IFERROR(INDEX(Table2[Attachment A Category], MATCH(grants[[#This Row],[Attachment A Expenditure Subcategory]], Table2[Attachment A Subcategory],0)),"")</f>
        <v/>
      </c>
      <c r="X242" s="100" t="str">
        <f>IFERROR(INDEX(Table2[Treasury OIG Category], MATCH(grants[[#This Row],[Attachment A Expenditure Subcategory]], Table2[Attachment A Subcategory],0)),"")</f>
        <v/>
      </c>
    </row>
    <row r="243" spans="2:24" x14ac:dyDescent="0.25">
      <c r="B243" s="108"/>
      <c r="C243" s="109"/>
      <c r="D243" s="109"/>
      <c r="E243" s="109"/>
      <c r="F243" s="109"/>
      <c r="G243" s="121"/>
      <c r="H243" s="31" t="s">
        <v>318</v>
      </c>
      <c r="I243" s="121"/>
      <c r="J243" s="16"/>
      <c r="K243" s="110"/>
      <c r="L243" s="111"/>
      <c r="M243" s="110"/>
      <c r="N243" s="110"/>
      <c r="O243" s="49"/>
      <c r="P243" s="49"/>
      <c r="Q243" s="154"/>
      <c r="R243" s="81">
        <f>grants[[#This Row],[Total Grant Amount]]</f>
        <v>0</v>
      </c>
      <c r="S243" s="154"/>
      <c r="T243" s="81">
        <f>grants[[#This Row],[Total Quarterly Obligation Amount]]</f>
        <v>0</v>
      </c>
      <c r="U243" s="154"/>
      <c r="V243" s="81">
        <f>grants[[#This Row],[Total Quarterly Expenditure Amount]]</f>
        <v>0</v>
      </c>
      <c r="W243" s="99" t="str">
        <f>IFERROR(INDEX(Table2[Attachment A Category], MATCH(grants[[#This Row],[Attachment A Expenditure Subcategory]], Table2[Attachment A Subcategory],0)),"")</f>
        <v/>
      </c>
      <c r="X243" s="100" t="str">
        <f>IFERROR(INDEX(Table2[Treasury OIG Category], MATCH(grants[[#This Row],[Attachment A Expenditure Subcategory]], Table2[Attachment A Subcategory],0)),"")</f>
        <v/>
      </c>
    </row>
    <row r="244" spans="2:24" x14ac:dyDescent="0.25">
      <c r="B244" s="108"/>
      <c r="C244" s="109"/>
      <c r="D244" s="109"/>
      <c r="E244" s="109"/>
      <c r="F244" s="109"/>
      <c r="G244" s="121"/>
      <c r="H244" s="31" t="s">
        <v>319</v>
      </c>
      <c r="I244" s="121"/>
      <c r="J244" s="16"/>
      <c r="K244" s="110"/>
      <c r="L244" s="111"/>
      <c r="M244" s="110"/>
      <c r="N244" s="110"/>
      <c r="O244" s="49"/>
      <c r="P244" s="49"/>
      <c r="Q244" s="154"/>
      <c r="R244" s="81">
        <f>grants[[#This Row],[Total Grant Amount]]</f>
        <v>0</v>
      </c>
      <c r="S244" s="154"/>
      <c r="T244" s="81">
        <f>grants[[#This Row],[Total Quarterly Obligation Amount]]</f>
        <v>0</v>
      </c>
      <c r="U244" s="154"/>
      <c r="V244" s="81">
        <f>grants[[#This Row],[Total Quarterly Expenditure Amount]]</f>
        <v>0</v>
      </c>
      <c r="W244" s="99" t="str">
        <f>IFERROR(INDEX(Table2[Attachment A Category], MATCH(grants[[#This Row],[Attachment A Expenditure Subcategory]], Table2[Attachment A Subcategory],0)),"")</f>
        <v/>
      </c>
      <c r="X244" s="100" t="str">
        <f>IFERROR(INDEX(Table2[Treasury OIG Category], MATCH(grants[[#This Row],[Attachment A Expenditure Subcategory]], Table2[Attachment A Subcategory],0)),"")</f>
        <v/>
      </c>
    </row>
    <row r="245" spans="2:24" x14ac:dyDescent="0.25">
      <c r="B245" s="108"/>
      <c r="C245" s="109"/>
      <c r="D245" s="109"/>
      <c r="E245" s="109"/>
      <c r="F245" s="109"/>
      <c r="G245" s="121"/>
      <c r="H245" s="31" t="s">
        <v>320</v>
      </c>
      <c r="I245" s="121"/>
      <c r="J245" s="16"/>
      <c r="K245" s="110"/>
      <c r="L245" s="111"/>
      <c r="M245" s="110"/>
      <c r="N245" s="110"/>
      <c r="O245" s="49"/>
      <c r="P245" s="49"/>
      <c r="Q245" s="154"/>
      <c r="R245" s="81">
        <f>grants[[#This Row],[Total Grant Amount]]</f>
        <v>0</v>
      </c>
      <c r="S245" s="154"/>
      <c r="T245" s="81">
        <f>grants[[#This Row],[Total Quarterly Obligation Amount]]</f>
        <v>0</v>
      </c>
      <c r="U245" s="154"/>
      <c r="V245" s="81">
        <f>grants[[#This Row],[Total Quarterly Expenditure Amount]]</f>
        <v>0</v>
      </c>
      <c r="W245" s="99" t="str">
        <f>IFERROR(INDEX(Table2[Attachment A Category], MATCH(grants[[#This Row],[Attachment A Expenditure Subcategory]], Table2[Attachment A Subcategory],0)),"")</f>
        <v/>
      </c>
      <c r="X245" s="100" t="str">
        <f>IFERROR(INDEX(Table2[Treasury OIG Category], MATCH(grants[[#This Row],[Attachment A Expenditure Subcategory]], Table2[Attachment A Subcategory],0)),"")</f>
        <v/>
      </c>
    </row>
    <row r="246" spans="2:24" x14ac:dyDescent="0.25">
      <c r="B246" s="108"/>
      <c r="C246" s="109"/>
      <c r="D246" s="109"/>
      <c r="E246" s="109"/>
      <c r="F246" s="109"/>
      <c r="G246" s="121"/>
      <c r="H246" s="31" t="s">
        <v>321</v>
      </c>
      <c r="I246" s="121"/>
      <c r="J246" s="16"/>
      <c r="K246" s="110"/>
      <c r="L246" s="111"/>
      <c r="M246" s="110"/>
      <c r="N246" s="110"/>
      <c r="O246" s="49"/>
      <c r="P246" s="49"/>
      <c r="Q246" s="154"/>
      <c r="R246" s="81">
        <f>grants[[#This Row],[Total Grant Amount]]</f>
        <v>0</v>
      </c>
      <c r="S246" s="154"/>
      <c r="T246" s="81">
        <f>grants[[#This Row],[Total Quarterly Obligation Amount]]</f>
        <v>0</v>
      </c>
      <c r="U246" s="154"/>
      <c r="V246" s="81">
        <f>grants[[#This Row],[Total Quarterly Expenditure Amount]]</f>
        <v>0</v>
      </c>
      <c r="W246" s="99" t="str">
        <f>IFERROR(INDEX(Table2[Attachment A Category], MATCH(grants[[#This Row],[Attachment A Expenditure Subcategory]], Table2[Attachment A Subcategory],0)),"")</f>
        <v/>
      </c>
      <c r="X246" s="100" t="str">
        <f>IFERROR(INDEX(Table2[Treasury OIG Category], MATCH(grants[[#This Row],[Attachment A Expenditure Subcategory]], Table2[Attachment A Subcategory],0)),"")</f>
        <v/>
      </c>
    </row>
    <row r="247" spans="2:24" x14ac:dyDescent="0.25">
      <c r="B247" s="108"/>
      <c r="C247" s="109"/>
      <c r="D247" s="109"/>
      <c r="E247" s="109"/>
      <c r="F247" s="109"/>
      <c r="G247" s="121"/>
      <c r="H247" s="31" t="s">
        <v>322</v>
      </c>
      <c r="I247" s="121"/>
      <c r="J247" s="16"/>
      <c r="K247" s="110"/>
      <c r="L247" s="111"/>
      <c r="M247" s="110"/>
      <c r="N247" s="110"/>
      <c r="O247" s="49"/>
      <c r="P247" s="49"/>
      <c r="Q247" s="154"/>
      <c r="R247" s="81">
        <f>grants[[#This Row],[Total Grant Amount]]</f>
        <v>0</v>
      </c>
      <c r="S247" s="154"/>
      <c r="T247" s="81">
        <f>grants[[#This Row],[Total Quarterly Obligation Amount]]</f>
        <v>0</v>
      </c>
      <c r="U247" s="154"/>
      <c r="V247" s="81">
        <f>grants[[#This Row],[Total Quarterly Expenditure Amount]]</f>
        <v>0</v>
      </c>
      <c r="W247" s="99" t="str">
        <f>IFERROR(INDEX(Table2[Attachment A Category], MATCH(grants[[#This Row],[Attachment A Expenditure Subcategory]], Table2[Attachment A Subcategory],0)),"")</f>
        <v/>
      </c>
      <c r="X247" s="100" t="str">
        <f>IFERROR(INDEX(Table2[Treasury OIG Category], MATCH(grants[[#This Row],[Attachment A Expenditure Subcategory]], Table2[Attachment A Subcategory],0)),"")</f>
        <v/>
      </c>
    </row>
    <row r="248" spans="2:24" x14ac:dyDescent="0.25">
      <c r="B248" s="108"/>
      <c r="C248" s="109"/>
      <c r="D248" s="109"/>
      <c r="E248" s="109"/>
      <c r="F248" s="109"/>
      <c r="G248" s="121"/>
      <c r="H248" s="31" t="s">
        <v>323</v>
      </c>
      <c r="I248" s="121"/>
      <c r="J248" s="16"/>
      <c r="K248" s="110"/>
      <c r="L248" s="111"/>
      <c r="M248" s="110"/>
      <c r="N248" s="110"/>
      <c r="O248" s="49"/>
      <c r="P248" s="49"/>
      <c r="Q248" s="154"/>
      <c r="R248" s="81">
        <f>grants[[#This Row],[Total Grant Amount]]</f>
        <v>0</v>
      </c>
      <c r="S248" s="154"/>
      <c r="T248" s="81">
        <f>grants[[#This Row],[Total Quarterly Obligation Amount]]</f>
        <v>0</v>
      </c>
      <c r="U248" s="154"/>
      <c r="V248" s="81">
        <f>grants[[#This Row],[Total Quarterly Expenditure Amount]]</f>
        <v>0</v>
      </c>
      <c r="W248" s="99" t="str">
        <f>IFERROR(INDEX(Table2[Attachment A Category], MATCH(grants[[#This Row],[Attachment A Expenditure Subcategory]], Table2[Attachment A Subcategory],0)),"")</f>
        <v/>
      </c>
      <c r="X248" s="100" t="str">
        <f>IFERROR(INDEX(Table2[Treasury OIG Category], MATCH(grants[[#This Row],[Attachment A Expenditure Subcategory]], Table2[Attachment A Subcategory],0)),"")</f>
        <v/>
      </c>
    </row>
    <row r="249" spans="2:24" x14ac:dyDescent="0.25">
      <c r="B249" s="108"/>
      <c r="C249" s="109"/>
      <c r="D249" s="109"/>
      <c r="E249" s="109"/>
      <c r="F249" s="109"/>
      <c r="G249" s="121"/>
      <c r="H249" s="31" t="s">
        <v>324</v>
      </c>
      <c r="I249" s="121"/>
      <c r="J249" s="16"/>
      <c r="K249" s="110"/>
      <c r="L249" s="111"/>
      <c r="M249" s="110"/>
      <c r="N249" s="110"/>
      <c r="O249" s="49"/>
      <c r="P249" s="49"/>
      <c r="Q249" s="154"/>
      <c r="R249" s="81">
        <f>grants[[#This Row],[Total Grant Amount]]</f>
        <v>0</v>
      </c>
      <c r="S249" s="154"/>
      <c r="T249" s="81">
        <f>grants[[#This Row],[Total Quarterly Obligation Amount]]</f>
        <v>0</v>
      </c>
      <c r="U249" s="154"/>
      <c r="V249" s="81">
        <f>grants[[#This Row],[Total Quarterly Expenditure Amount]]</f>
        <v>0</v>
      </c>
      <c r="W249" s="99" t="str">
        <f>IFERROR(INDEX(Table2[Attachment A Category], MATCH(grants[[#This Row],[Attachment A Expenditure Subcategory]], Table2[Attachment A Subcategory],0)),"")</f>
        <v/>
      </c>
      <c r="X249" s="100" t="str">
        <f>IFERROR(INDEX(Table2[Treasury OIG Category], MATCH(grants[[#This Row],[Attachment A Expenditure Subcategory]], Table2[Attachment A Subcategory],0)),"")</f>
        <v/>
      </c>
    </row>
    <row r="250" spans="2:24" x14ac:dyDescent="0.25">
      <c r="B250" s="108"/>
      <c r="C250" s="109"/>
      <c r="D250" s="109"/>
      <c r="E250" s="109"/>
      <c r="F250" s="109"/>
      <c r="G250" s="121"/>
      <c r="H250" s="31" t="s">
        <v>325</v>
      </c>
      <c r="I250" s="121"/>
      <c r="J250" s="16"/>
      <c r="K250" s="110"/>
      <c r="L250" s="111"/>
      <c r="M250" s="110"/>
      <c r="N250" s="110"/>
      <c r="O250" s="49"/>
      <c r="P250" s="49"/>
      <c r="Q250" s="154"/>
      <c r="R250" s="81">
        <f>grants[[#This Row],[Total Grant Amount]]</f>
        <v>0</v>
      </c>
      <c r="S250" s="154"/>
      <c r="T250" s="81">
        <f>grants[[#This Row],[Total Quarterly Obligation Amount]]</f>
        <v>0</v>
      </c>
      <c r="U250" s="154"/>
      <c r="V250" s="81">
        <f>grants[[#This Row],[Total Quarterly Expenditure Amount]]</f>
        <v>0</v>
      </c>
      <c r="W250" s="99" t="str">
        <f>IFERROR(INDEX(Table2[Attachment A Category], MATCH(grants[[#This Row],[Attachment A Expenditure Subcategory]], Table2[Attachment A Subcategory],0)),"")</f>
        <v/>
      </c>
      <c r="X250" s="100" t="str">
        <f>IFERROR(INDEX(Table2[Treasury OIG Category], MATCH(grants[[#This Row],[Attachment A Expenditure Subcategory]], Table2[Attachment A Subcategory],0)),"")</f>
        <v/>
      </c>
    </row>
    <row r="251" spans="2:24" x14ac:dyDescent="0.25">
      <c r="B251" s="108"/>
      <c r="C251" s="109"/>
      <c r="D251" s="109"/>
      <c r="E251" s="109"/>
      <c r="F251" s="109"/>
      <c r="G251" s="121"/>
      <c r="H251" s="31" t="s">
        <v>326</v>
      </c>
      <c r="I251" s="121"/>
      <c r="J251" s="16"/>
      <c r="K251" s="110"/>
      <c r="L251" s="111"/>
      <c r="M251" s="110"/>
      <c r="N251" s="110"/>
      <c r="O251" s="49"/>
      <c r="P251" s="49"/>
      <c r="Q251" s="154"/>
      <c r="R251" s="81">
        <f>grants[[#This Row],[Total Grant Amount]]</f>
        <v>0</v>
      </c>
      <c r="S251" s="154"/>
      <c r="T251" s="81">
        <f>grants[[#This Row],[Total Quarterly Obligation Amount]]</f>
        <v>0</v>
      </c>
      <c r="U251" s="154"/>
      <c r="V251" s="81">
        <f>grants[[#This Row],[Total Quarterly Expenditure Amount]]</f>
        <v>0</v>
      </c>
      <c r="W251" s="99" t="str">
        <f>IFERROR(INDEX(Table2[Attachment A Category], MATCH(grants[[#This Row],[Attachment A Expenditure Subcategory]], Table2[Attachment A Subcategory],0)),"")</f>
        <v/>
      </c>
      <c r="X251" s="100" t="str">
        <f>IFERROR(INDEX(Table2[Treasury OIG Category], MATCH(grants[[#This Row],[Attachment A Expenditure Subcategory]], Table2[Attachment A Subcategory],0)),"")</f>
        <v/>
      </c>
    </row>
    <row r="252" spans="2:24" x14ac:dyDescent="0.25">
      <c r="B252" s="108"/>
      <c r="C252" s="109"/>
      <c r="D252" s="109"/>
      <c r="E252" s="109"/>
      <c r="F252" s="109"/>
      <c r="G252" s="121"/>
      <c r="H252" s="31" t="s">
        <v>327</v>
      </c>
      <c r="I252" s="121"/>
      <c r="J252" s="16"/>
      <c r="K252" s="110"/>
      <c r="L252" s="111"/>
      <c r="M252" s="110"/>
      <c r="N252" s="110"/>
      <c r="O252" s="49"/>
      <c r="P252" s="49"/>
      <c r="Q252" s="154"/>
      <c r="R252" s="81">
        <f>grants[[#This Row],[Total Grant Amount]]</f>
        <v>0</v>
      </c>
      <c r="S252" s="154"/>
      <c r="T252" s="81">
        <f>grants[[#This Row],[Total Quarterly Obligation Amount]]</f>
        <v>0</v>
      </c>
      <c r="U252" s="154"/>
      <c r="V252" s="81">
        <f>grants[[#This Row],[Total Quarterly Expenditure Amount]]</f>
        <v>0</v>
      </c>
      <c r="W252" s="99" t="str">
        <f>IFERROR(INDEX(Table2[Attachment A Category], MATCH(grants[[#This Row],[Attachment A Expenditure Subcategory]], Table2[Attachment A Subcategory],0)),"")</f>
        <v/>
      </c>
      <c r="X252" s="100" t="str">
        <f>IFERROR(INDEX(Table2[Treasury OIG Category], MATCH(grants[[#This Row],[Attachment A Expenditure Subcategory]], Table2[Attachment A Subcategory],0)),"")</f>
        <v/>
      </c>
    </row>
    <row r="253" spans="2:24" x14ac:dyDescent="0.25">
      <c r="B253" s="108"/>
      <c r="C253" s="109"/>
      <c r="D253" s="109"/>
      <c r="E253" s="109"/>
      <c r="F253" s="109"/>
      <c r="G253" s="121"/>
      <c r="H253" s="31" t="s">
        <v>328</v>
      </c>
      <c r="I253" s="121"/>
      <c r="J253" s="16"/>
      <c r="K253" s="110"/>
      <c r="L253" s="111"/>
      <c r="M253" s="110"/>
      <c r="N253" s="110"/>
      <c r="O253" s="49"/>
      <c r="P253" s="49"/>
      <c r="Q253" s="154"/>
      <c r="R253" s="81">
        <f>grants[[#This Row],[Total Grant Amount]]</f>
        <v>0</v>
      </c>
      <c r="S253" s="154"/>
      <c r="T253" s="81">
        <f>grants[[#This Row],[Total Quarterly Obligation Amount]]</f>
        <v>0</v>
      </c>
      <c r="U253" s="154"/>
      <c r="V253" s="81">
        <f>grants[[#This Row],[Total Quarterly Expenditure Amount]]</f>
        <v>0</v>
      </c>
      <c r="W253" s="99" t="str">
        <f>IFERROR(INDEX(Table2[Attachment A Category], MATCH(grants[[#This Row],[Attachment A Expenditure Subcategory]], Table2[Attachment A Subcategory],0)),"")</f>
        <v/>
      </c>
      <c r="X253" s="100" t="str">
        <f>IFERROR(INDEX(Table2[Treasury OIG Category], MATCH(grants[[#This Row],[Attachment A Expenditure Subcategory]], Table2[Attachment A Subcategory],0)),"")</f>
        <v/>
      </c>
    </row>
    <row r="254" spans="2:24" x14ac:dyDescent="0.25">
      <c r="B254" s="108"/>
      <c r="C254" s="109"/>
      <c r="D254" s="109"/>
      <c r="E254" s="109"/>
      <c r="F254" s="109"/>
      <c r="G254" s="121"/>
      <c r="H254" s="31" t="s">
        <v>329</v>
      </c>
      <c r="I254" s="121"/>
      <c r="J254" s="16"/>
      <c r="K254" s="110"/>
      <c r="L254" s="111"/>
      <c r="M254" s="110"/>
      <c r="N254" s="110"/>
      <c r="O254" s="49"/>
      <c r="P254" s="49"/>
      <c r="Q254" s="154"/>
      <c r="R254" s="81">
        <f>grants[[#This Row],[Total Grant Amount]]</f>
        <v>0</v>
      </c>
      <c r="S254" s="154"/>
      <c r="T254" s="81">
        <f>grants[[#This Row],[Total Quarterly Obligation Amount]]</f>
        <v>0</v>
      </c>
      <c r="U254" s="154"/>
      <c r="V254" s="81">
        <f>grants[[#This Row],[Total Quarterly Expenditure Amount]]</f>
        <v>0</v>
      </c>
      <c r="W254" s="99" t="str">
        <f>IFERROR(INDEX(Table2[Attachment A Category], MATCH(grants[[#This Row],[Attachment A Expenditure Subcategory]], Table2[Attachment A Subcategory],0)),"")</f>
        <v/>
      </c>
      <c r="X254" s="100" t="str">
        <f>IFERROR(INDEX(Table2[Treasury OIG Category], MATCH(grants[[#This Row],[Attachment A Expenditure Subcategory]], Table2[Attachment A Subcategory],0)),"")</f>
        <v/>
      </c>
    </row>
    <row r="255" spans="2:24" x14ac:dyDescent="0.25">
      <c r="B255" s="108"/>
      <c r="C255" s="109"/>
      <c r="D255" s="109"/>
      <c r="E255" s="109"/>
      <c r="F255" s="109"/>
      <c r="G255" s="121"/>
      <c r="H255" s="31" t="s">
        <v>330</v>
      </c>
      <c r="I255" s="121"/>
      <c r="J255" s="16"/>
      <c r="K255" s="110"/>
      <c r="L255" s="111"/>
      <c r="M255" s="110"/>
      <c r="N255" s="110"/>
      <c r="O255" s="49"/>
      <c r="P255" s="49"/>
      <c r="Q255" s="154"/>
      <c r="R255" s="81">
        <f>grants[[#This Row],[Total Grant Amount]]</f>
        <v>0</v>
      </c>
      <c r="S255" s="154"/>
      <c r="T255" s="81">
        <f>grants[[#This Row],[Total Quarterly Obligation Amount]]</f>
        <v>0</v>
      </c>
      <c r="U255" s="154"/>
      <c r="V255" s="81">
        <f>grants[[#This Row],[Total Quarterly Expenditure Amount]]</f>
        <v>0</v>
      </c>
      <c r="W255" s="99" t="str">
        <f>IFERROR(INDEX(Table2[Attachment A Category], MATCH(grants[[#This Row],[Attachment A Expenditure Subcategory]], Table2[Attachment A Subcategory],0)),"")</f>
        <v/>
      </c>
      <c r="X255" s="100" t="str">
        <f>IFERROR(INDEX(Table2[Treasury OIG Category], MATCH(grants[[#This Row],[Attachment A Expenditure Subcategory]], Table2[Attachment A Subcategory],0)),"")</f>
        <v/>
      </c>
    </row>
    <row r="256" spans="2:24" x14ac:dyDescent="0.25">
      <c r="B256" s="108"/>
      <c r="C256" s="109"/>
      <c r="D256" s="109"/>
      <c r="E256" s="109"/>
      <c r="F256" s="109"/>
      <c r="G256" s="121"/>
      <c r="H256" s="31" t="s">
        <v>331</v>
      </c>
      <c r="I256" s="121"/>
      <c r="J256" s="16"/>
      <c r="K256" s="110"/>
      <c r="L256" s="111"/>
      <c r="M256" s="110"/>
      <c r="N256" s="110"/>
      <c r="O256" s="49"/>
      <c r="P256" s="49"/>
      <c r="Q256" s="154"/>
      <c r="R256" s="81">
        <f>grants[[#This Row],[Total Grant Amount]]</f>
        <v>0</v>
      </c>
      <c r="S256" s="154"/>
      <c r="T256" s="81">
        <f>grants[[#This Row],[Total Quarterly Obligation Amount]]</f>
        <v>0</v>
      </c>
      <c r="U256" s="154"/>
      <c r="V256" s="81">
        <f>grants[[#This Row],[Total Quarterly Expenditure Amount]]</f>
        <v>0</v>
      </c>
      <c r="W256" s="99" t="str">
        <f>IFERROR(INDEX(Table2[Attachment A Category], MATCH(grants[[#This Row],[Attachment A Expenditure Subcategory]], Table2[Attachment A Subcategory],0)),"")</f>
        <v/>
      </c>
      <c r="X256" s="100" t="str">
        <f>IFERROR(INDEX(Table2[Treasury OIG Category], MATCH(grants[[#This Row],[Attachment A Expenditure Subcategory]], Table2[Attachment A Subcategory],0)),"")</f>
        <v/>
      </c>
    </row>
    <row r="257" spans="2:24" x14ac:dyDescent="0.25">
      <c r="B257" s="108"/>
      <c r="C257" s="109"/>
      <c r="D257" s="109"/>
      <c r="E257" s="109"/>
      <c r="F257" s="109"/>
      <c r="G257" s="121"/>
      <c r="H257" s="31" t="s">
        <v>332</v>
      </c>
      <c r="I257" s="121"/>
      <c r="J257" s="16"/>
      <c r="K257" s="110"/>
      <c r="L257" s="111"/>
      <c r="M257" s="110"/>
      <c r="N257" s="110"/>
      <c r="O257" s="49"/>
      <c r="P257" s="49"/>
      <c r="Q257" s="154"/>
      <c r="R257" s="81">
        <f>grants[[#This Row],[Total Grant Amount]]</f>
        <v>0</v>
      </c>
      <c r="S257" s="154"/>
      <c r="T257" s="81">
        <f>grants[[#This Row],[Total Quarterly Obligation Amount]]</f>
        <v>0</v>
      </c>
      <c r="U257" s="154"/>
      <c r="V257" s="81">
        <f>grants[[#This Row],[Total Quarterly Expenditure Amount]]</f>
        <v>0</v>
      </c>
      <c r="W257" s="99" t="str">
        <f>IFERROR(INDEX(Table2[Attachment A Category], MATCH(grants[[#This Row],[Attachment A Expenditure Subcategory]], Table2[Attachment A Subcategory],0)),"")</f>
        <v/>
      </c>
      <c r="X257" s="100" t="str">
        <f>IFERROR(INDEX(Table2[Treasury OIG Category], MATCH(grants[[#This Row],[Attachment A Expenditure Subcategory]], Table2[Attachment A Subcategory],0)),"")</f>
        <v/>
      </c>
    </row>
    <row r="258" spans="2:24" x14ac:dyDescent="0.25">
      <c r="B258" s="108"/>
      <c r="C258" s="109"/>
      <c r="D258" s="109"/>
      <c r="E258" s="109"/>
      <c r="F258" s="109"/>
      <c r="G258" s="121"/>
      <c r="H258" s="31" t="s">
        <v>333</v>
      </c>
      <c r="I258" s="121"/>
      <c r="J258" s="16"/>
      <c r="K258" s="110"/>
      <c r="L258" s="111"/>
      <c r="M258" s="110"/>
      <c r="N258" s="110"/>
      <c r="O258" s="49"/>
      <c r="P258" s="49"/>
      <c r="Q258" s="154"/>
      <c r="R258" s="81">
        <f>grants[[#This Row],[Total Grant Amount]]</f>
        <v>0</v>
      </c>
      <c r="S258" s="154"/>
      <c r="T258" s="81">
        <f>grants[[#This Row],[Total Quarterly Obligation Amount]]</f>
        <v>0</v>
      </c>
      <c r="U258" s="154"/>
      <c r="V258" s="81">
        <f>grants[[#This Row],[Total Quarterly Expenditure Amount]]</f>
        <v>0</v>
      </c>
      <c r="W258" s="99" t="str">
        <f>IFERROR(INDEX(Table2[Attachment A Category], MATCH(grants[[#This Row],[Attachment A Expenditure Subcategory]], Table2[Attachment A Subcategory],0)),"")</f>
        <v/>
      </c>
      <c r="X258" s="100" t="str">
        <f>IFERROR(INDEX(Table2[Treasury OIG Category], MATCH(grants[[#This Row],[Attachment A Expenditure Subcategory]], Table2[Attachment A Subcategory],0)),"")</f>
        <v/>
      </c>
    </row>
    <row r="259" spans="2:24" x14ac:dyDescent="0.25">
      <c r="B259" s="108"/>
      <c r="C259" s="109"/>
      <c r="D259" s="109"/>
      <c r="E259" s="109"/>
      <c r="F259" s="109"/>
      <c r="G259" s="121"/>
      <c r="H259" s="31" t="s">
        <v>334</v>
      </c>
      <c r="I259" s="121"/>
      <c r="J259" s="16"/>
      <c r="K259" s="110"/>
      <c r="L259" s="111"/>
      <c r="M259" s="110"/>
      <c r="N259" s="110"/>
      <c r="O259" s="49"/>
      <c r="P259" s="49"/>
      <c r="Q259" s="154"/>
      <c r="R259" s="81">
        <f>grants[[#This Row],[Total Grant Amount]]</f>
        <v>0</v>
      </c>
      <c r="S259" s="154"/>
      <c r="T259" s="81">
        <f>grants[[#This Row],[Total Quarterly Obligation Amount]]</f>
        <v>0</v>
      </c>
      <c r="U259" s="154"/>
      <c r="V259" s="81">
        <f>grants[[#This Row],[Total Quarterly Expenditure Amount]]</f>
        <v>0</v>
      </c>
      <c r="W259" s="99" t="str">
        <f>IFERROR(INDEX(Table2[Attachment A Category], MATCH(grants[[#This Row],[Attachment A Expenditure Subcategory]], Table2[Attachment A Subcategory],0)),"")</f>
        <v/>
      </c>
      <c r="X259" s="100" t="str">
        <f>IFERROR(INDEX(Table2[Treasury OIG Category], MATCH(grants[[#This Row],[Attachment A Expenditure Subcategory]], Table2[Attachment A Subcategory],0)),"")</f>
        <v/>
      </c>
    </row>
    <row r="260" spans="2:24" x14ac:dyDescent="0.25">
      <c r="B260" s="108"/>
      <c r="C260" s="109"/>
      <c r="D260" s="109"/>
      <c r="E260" s="109"/>
      <c r="F260" s="109"/>
      <c r="G260" s="121"/>
      <c r="H260" s="31" t="s">
        <v>335</v>
      </c>
      <c r="I260" s="121"/>
      <c r="J260" s="16"/>
      <c r="K260" s="110"/>
      <c r="L260" s="111"/>
      <c r="M260" s="110"/>
      <c r="N260" s="110"/>
      <c r="O260" s="49"/>
      <c r="P260" s="49"/>
      <c r="Q260" s="154"/>
      <c r="R260" s="81">
        <f>grants[[#This Row],[Total Grant Amount]]</f>
        <v>0</v>
      </c>
      <c r="S260" s="154"/>
      <c r="T260" s="81">
        <f>grants[[#This Row],[Total Quarterly Obligation Amount]]</f>
        <v>0</v>
      </c>
      <c r="U260" s="154"/>
      <c r="V260" s="81">
        <f>grants[[#This Row],[Total Quarterly Expenditure Amount]]</f>
        <v>0</v>
      </c>
      <c r="W260" s="99" t="str">
        <f>IFERROR(INDEX(Table2[Attachment A Category], MATCH(grants[[#This Row],[Attachment A Expenditure Subcategory]], Table2[Attachment A Subcategory],0)),"")</f>
        <v/>
      </c>
      <c r="X260" s="100" t="str">
        <f>IFERROR(INDEX(Table2[Treasury OIG Category], MATCH(grants[[#This Row],[Attachment A Expenditure Subcategory]], Table2[Attachment A Subcategory],0)),"")</f>
        <v/>
      </c>
    </row>
    <row r="261" spans="2:24" x14ac:dyDescent="0.25">
      <c r="B261" s="108"/>
      <c r="C261" s="109"/>
      <c r="D261" s="109"/>
      <c r="E261" s="109"/>
      <c r="F261" s="109"/>
      <c r="G261" s="121"/>
      <c r="H261" s="31" t="s">
        <v>336</v>
      </c>
      <c r="I261" s="121"/>
      <c r="J261" s="16"/>
      <c r="K261" s="110"/>
      <c r="L261" s="111"/>
      <c r="M261" s="110"/>
      <c r="N261" s="110"/>
      <c r="O261" s="49"/>
      <c r="P261" s="49"/>
      <c r="Q261" s="154"/>
      <c r="R261" s="81">
        <f>grants[[#This Row],[Total Grant Amount]]</f>
        <v>0</v>
      </c>
      <c r="S261" s="154"/>
      <c r="T261" s="81">
        <f>grants[[#This Row],[Total Quarterly Obligation Amount]]</f>
        <v>0</v>
      </c>
      <c r="U261" s="154"/>
      <c r="V261" s="81">
        <f>grants[[#This Row],[Total Quarterly Expenditure Amount]]</f>
        <v>0</v>
      </c>
      <c r="W261" s="99" t="str">
        <f>IFERROR(INDEX(Table2[Attachment A Category], MATCH(grants[[#This Row],[Attachment A Expenditure Subcategory]], Table2[Attachment A Subcategory],0)),"")</f>
        <v/>
      </c>
      <c r="X261" s="100" t="str">
        <f>IFERROR(INDEX(Table2[Treasury OIG Category], MATCH(grants[[#This Row],[Attachment A Expenditure Subcategory]], Table2[Attachment A Subcategory],0)),"")</f>
        <v/>
      </c>
    </row>
    <row r="262" spans="2:24" x14ac:dyDescent="0.25">
      <c r="B262" s="108"/>
      <c r="C262" s="109"/>
      <c r="D262" s="109"/>
      <c r="E262" s="109"/>
      <c r="F262" s="109"/>
      <c r="G262" s="121"/>
      <c r="H262" s="31" t="s">
        <v>337</v>
      </c>
      <c r="I262" s="121"/>
      <c r="J262" s="16"/>
      <c r="K262" s="110"/>
      <c r="L262" s="111"/>
      <c r="M262" s="110"/>
      <c r="N262" s="110"/>
      <c r="O262" s="49"/>
      <c r="P262" s="49"/>
      <c r="Q262" s="154"/>
      <c r="R262" s="81">
        <f>grants[[#This Row],[Total Grant Amount]]</f>
        <v>0</v>
      </c>
      <c r="S262" s="154"/>
      <c r="T262" s="81">
        <f>grants[[#This Row],[Total Quarterly Obligation Amount]]</f>
        <v>0</v>
      </c>
      <c r="U262" s="154"/>
      <c r="V262" s="81">
        <f>grants[[#This Row],[Total Quarterly Expenditure Amount]]</f>
        <v>0</v>
      </c>
      <c r="W262" s="99" t="str">
        <f>IFERROR(INDEX(Table2[Attachment A Category], MATCH(grants[[#This Row],[Attachment A Expenditure Subcategory]], Table2[Attachment A Subcategory],0)),"")</f>
        <v/>
      </c>
      <c r="X262" s="100" t="str">
        <f>IFERROR(INDEX(Table2[Treasury OIG Category], MATCH(grants[[#This Row],[Attachment A Expenditure Subcategory]], Table2[Attachment A Subcategory],0)),"")</f>
        <v/>
      </c>
    </row>
    <row r="263" spans="2:24" x14ac:dyDescent="0.25">
      <c r="B263" s="108"/>
      <c r="C263" s="109"/>
      <c r="D263" s="109"/>
      <c r="E263" s="109"/>
      <c r="F263" s="109"/>
      <c r="G263" s="121"/>
      <c r="H263" s="31" t="s">
        <v>338</v>
      </c>
      <c r="I263" s="121"/>
      <c r="J263" s="16"/>
      <c r="K263" s="110"/>
      <c r="L263" s="111"/>
      <c r="M263" s="110"/>
      <c r="N263" s="110"/>
      <c r="O263" s="49"/>
      <c r="P263" s="49"/>
      <c r="Q263" s="154"/>
      <c r="R263" s="81">
        <f>grants[[#This Row],[Total Grant Amount]]</f>
        <v>0</v>
      </c>
      <c r="S263" s="154"/>
      <c r="T263" s="81">
        <f>grants[[#This Row],[Total Quarterly Obligation Amount]]</f>
        <v>0</v>
      </c>
      <c r="U263" s="154"/>
      <c r="V263" s="81">
        <f>grants[[#This Row],[Total Quarterly Expenditure Amount]]</f>
        <v>0</v>
      </c>
      <c r="W263" s="99" t="str">
        <f>IFERROR(INDEX(Table2[Attachment A Category], MATCH(grants[[#This Row],[Attachment A Expenditure Subcategory]], Table2[Attachment A Subcategory],0)),"")</f>
        <v/>
      </c>
      <c r="X263" s="100" t="str">
        <f>IFERROR(INDEX(Table2[Treasury OIG Category], MATCH(grants[[#This Row],[Attachment A Expenditure Subcategory]], Table2[Attachment A Subcategory],0)),"")</f>
        <v/>
      </c>
    </row>
    <row r="264" spans="2:24" x14ac:dyDescent="0.25">
      <c r="B264" s="108"/>
      <c r="C264" s="109"/>
      <c r="D264" s="109"/>
      <c r="E264" s="109"/>
      <c r="F264" s="109"/>
      <c r="G264" s="121"/>
      <c r="H264" s="31" t="s">
        <v>339</v>
      </c>
      <c r="I264" s="121"/>
      <c r="J264" s="16"/>
      <c r="K264" s="110"/>
      <c r="L264" s="111"/>
      <c r="M264" s="110"/>
      <c r="N264" s="110"/>
      <c r="O264" s="49"/>
      <c r="P264" s="49"/>
      <c r="Q264" s="154"/>
      <c r="R264" s="81">
        <f>grants[[#This Row],[Total Grant Amount]]</f>
        <v>0</v>
      </c>
      <c r="S264" s="154"/>
      <c r="T264" s="81">
        <f>grants[[#This Row],[Total Quarterly Obligation Amount]]</f>
        <v>0</v>
      </c>
      <c r="U264" s="154"/>
      <c r="V264" s="81">
        <f>grants[[#This Row],[Total Quarterly Expenditure Amount]]</f>
        <v>0</v>
      </c>
      <c r="W264" s="99" t="str">
        <f>IFERROR(INDEX(Table2[Attachment A Category], MATCH(grants[[#This Row],[Attachment A Expenditure Subcategory]], Table2[Attachment A Subcategory],0)),"")</f>
        <v/>
      </c>
      <c r="X264" s="100" t="str">
        <f>IFERROR(INDEX(Table2[Treasury OIG Category], MATCH(grants[[#This Row],[Attachment A Expenditure Subcategory]], Table2[Attachment A Subcategory],0)),"")</f>
        <v/>
      </c>
    </row>
    <row r="265" spans="2:24" x14ac:dyDescent="0.25">
      <c r="B265" s="108"/>
      <c r="C265" s="109"/>
      <c r="D265" s="109"/>
      <c r="E265" s="109"/>
      <c r="F265" s="109"/>
      <c r="G265" s="121"/>
      <c r="H265" s="31" t="s">
        <v>340</v>
      </c>
      <c r="I265" s="121"/>
      <c r="J265" s="16"/>
      <c r="K265" s="110"/>
      <c r="L265" s="111"/>
      <c r="M265" s="110"/>
      <c r="N265" s="110"/>
      <c r="O265" s="49"/>
      <c r="P265" s="49"/>
      <c r="Q265" s="154"/>
      <c r="R265" s="81">
        <f>grants[[#This Row],[Total Grant Amount]]</f>
        <v>0</v>
      </c>
      <c r="S265" s="154"/>
      <c r="T265" s="81">
        <f>grants[[#This Row],[Total Quarterly Obligation Amount]]</f>
        <v>0</v>
      </c>
      <c r="U265" s="154"/>
      <c r="V265" s="81">
        <f>grants[[#This Row],[Total Quarterly Expenditure Amount]]</f>
        <v>0</v>
      </c>
      <c r="W265" s="99" t="str">
        <f>IFERROR(INDEX(Table2[Attachment A Category], MATCH(grants[[#This Row],[Attachment A Expenditure Subcategory]], Table2[Attachment A Subcategory],0)),"")</f>
        <v/>
      </c>
      <c r="X265" s="100" t="str">
        <f>IFERROR(INDEX(Table2[Treasury OIG Category], MATCH(grants[[#This Row],[Attachment A Expenditure Subcategory]], Table2[Attachment A Subcategory],0)),"")</f>
        <v/>
      </c>
    </row>
    <row r="266" spans="2:24" x14ac:dyDescent="0.25">
      <c r="B266" s="108"/>
      <c r="C266" s="109"/>
      <c r="D266" s="109"/>
      <c r="E266" s="109"/>
      <c r="F266" s="109"/>
      <c r="G266" s="121"/>
      <c r="H266" s="31" t="s">
        <v>341</v>
      </c>
      <c r="I266" s="121"/>
      <c r="J266" s="16"/>
      <c r="K266" s="110"/>
      <c r="L266" s="111"/>
      <c r="M266" s="110"/>
      <c r="N266" s="110"/>
      <c r="O266" s="49"/>
      <c r="P266" s="49"/>
      <c r="Q266" s="154"/>
      <c r="R266" s="81">
        <f>grants[[#This Row],[Total Grant Amount]]</f>
        <v>0</v>
      </c>
      <c r="S266" s="154"/>
      <c r="T266" s="81">
        <f>grants[[#This Row],[Total Quarterly Obligation Amount]]</f>
        <v>0</v>
      </c>
      <c r="U266" s="154"/>
      <c r="V266" s="81">
        <f>grants[[#This Row],[Total Quarterly Expenditure Amount]]</f>
        <v>0</v>
      </c>
      <c r="W266" s="99" t="str">
        <f>IFERROR(INDEX(Table2[Attachment A Category], MATCH(grants[[#This Row],[Attachment A Expenditure Subcategory]], Table2[Attachment A Subcategory],0)),"")</f>
        <v/>
      </c>
      <c r="X266" s="100" t="str">
        <f>IFERROR(INDEX(Table2[Treasury OIG Category], MATCH(grants[[#This Row],[Attachment A Expenditure Subcategory]], Table2[Attachment A Subcategory],0)),"")</f>
        <v/>
      </c>
    </row>
    <row r="267" spans="2:24" x14ac:dyDescent="0.25">
      <c r="B267" s="108"/>
      <c r="C267" s="109"/>
      <c r="D267" s="109"/>
      <c r="E267" s="109"/>
      <c r="F267" s="109"/>
      <c r="G267" s="121"/>
      <c r="H267" s="31" t="s">
        <v>342</v>
      </c>
      <c r="I267" s="121"/>
      <c r="J267" s="16"/>
      <c r="K267" s="110"/>
      <c r="L267" s="111"/>
      <c r="M267" s="110"/>
      <c r="N267" s="110"/>
      <c r="O267" s="49"/>
      <c r="P267" s="49"/>
      <c r="Q267" s="154"/>
      <c r="R267" s="81">
        <f>grants[[#This Row],[Total Grant Amount]]</f>
        <v>0</v>
      </c>
      <c r="S267" s="154"/>
      <c r="T267" s="81">
        <f>grants[[#This Row],[Total Quarterly Obligation Amount]]</f>
        <v>0</v>
      </c>
      <c r="U267" s="154"/>
      <c r="V267" s="81">
        <f>grants[[#This Row],[Total Quarterly Expenditure Amount]]</f>
        <v>0</v>
      </c>
      <c r="W267" s="99" t="str">
        <f>IFERROR(INDEX(Table2[Attachment A Category], MATCH(grants[[#This Row],[Attachment A Expenditure Subcategory]], Table2[Attachment A Subcategory],0)),"")</f>
        <v/>
      </c>
      <c r="X267" s="100" t="str">
        <f>IFERROR(INDEX(Table2[Treasury OIG Category], MATCH(grants[[#This Row],[Attachment A Expenditure Subcategory]], Table2[Attachment A Subcategory],0)),"")</f>
        <v/>
      </c>
    </row>
    <row r="268" spans="2:24" x14ac:dyDescent="0.25">
      <c r="B268" s="108"/>
      <c r="C268" s="109"/>
      <c r="D268" s="109"/>
      <c r="E268" s="109"/>
      <c r="F268" s="109"/>
      <c r="G268" s="121"/>
      <c r="H268" s="31" t="s">
        <v>343</v>
      </c>
      <c r="I268" s="121"/>
      <c r="J268" s="16"/>
      <c r="K268" s="110"/>
      <c r="L268" s="111"/>
      <c r="M268" s="110"/>
      <c r="N268" s="110"/>
      <c r="O268" s="49"/>
      <c r="P268" s="49"/>
      <c r="Q268" s="154"/>
      <c r="R268" s="81">
        <f>grants[[#This Row],[Total Grant Amount]]</f>
        <v>0</v>
      </c>
      <c r="S268" s="154"/>
      <c r="T268" s="81">
        <f>grants[[#This Row],[Total Quarterly Obligation Amount]]</f>
        <v>0</v>
      </c>
      <c r="U268" s="154"/>
      <c r="V268" s="81">
        <f>grants[[#This Row],[Total Quarterly Expenditure Amount]]</f>
        <v>0</v>
      </c>
      <c r="W268" s="99" t="str">
        <f>IFERROR(INDEX(Table2[Attachment A Category], MATCH(grants[[#This Row],[Attachment A Expenditure Subcategory]], Table2[Attachment A Subcategory],0)),"")</f>
        <v/>
      </c>
      <c r="X268" s="100" t="str">
        <f>IFERROR(INDEX(Table2[Treasury OIG Category], MATCH(grants[[#This Row],[Attachment A Expenditure Subcategory]], Table2[Attachment A Subcategory],0)),"")</f>
        <v/>
      </c>
    </row>
    <row r="269" spans="2:24" x14ac:dyDescent="0.25">
      <c r="B269" s="108"/>
      <c r="C269" s="109"/>
      <c r="D269" s="109"/>
      <c r="E269" s="109"/>
      <c r="F269" s="109"/>
      <c r="G269" s="121"/>
      <c r="H269" s="31" t="s">
        <v>344</v>
      </c>
      <c r="I269" s="121"/>
      <c r="J269" s="16"/>
      <c r="K269" s="110"/>
      <c r="L269" s="111"/>
      <c r="M269" s="110"/>
      <c r="N269" s="110"/>
      <c r="O269" s="49"/>
      <c r="P269" s="49"/>
      <c r="Q269" s="154"/>
      <c r="R269" s="81">
        <f>grants[[#This Row],[Total Grant Amount]]</f>
        <v>0</v>
      </c>
      <c r="S269" s="154"/>
      <c r="T269" s="81">
        <f>grants[[#This Row],[Total Quarterly Obligation Amount]]</f>
        <v>0</v>
      </c>
      <c r="U269" s="154"/>
      <c r="V269" s="81">
        <f>grants[[#This Row],[Total Quarterly Expenditure Amount]]</f>
        <v>0</v>
      </c>
      <c r="W269" s="99" t="str">
        <f>IFERROR(INDEX(Table2[Attachment A Category], MATCH(grants[[#This Row],[Attachment A Expenditure Subcategory]], Table2[Attachment A Subcategory],0)),"")</f>
        <v/>
      </c>
      <c r="X269" s="100" t="str">
        <f>IFERROR(INDEX(Table2[Treasury OIG Category], MATCH(grants[[#This Row],[Attachment A Expenditure Subcategory]], Table2[Attachment A Subcategory],0)),"")</f>
        <v/>
      </c>
    </row>
    <row r="270" spans="2:24" x14ac:dyDescent="0.25">
      <c r="B270" s="108"/>
      <c r="C270" s="109"/>
      <c r="D270" s="109"/>
      <c r="E270" s="109"/>
      <c r="F270" s="109"/>
      <c r="G270" s="121"/>
      <c r="H270" s="31" t="s">
        <v>345</v>
      </c>
      <c r="I270" s="121"/>
      <c r="J270" s="16"/>
      <c r="K270" s="110"/>
      <c r="L270" s="111"/>
      <c r="M270" s="110"/>
      <c r="N270" s="110"/>
      <c r="O270" s="49"/>
      <c r="P270" s="49"/>
      <c r="Q270" s="154"/>
      <c r="R270" s="81">
        <f>grants[[#This Row],[Total Grant Amount]]</f>
        <v>0</v>
      </c>
      <c r="S270" s="154"/>
      <c r="T270" s="81">
        <f>grants[[#This Row],[Total Quarterly Obligation Amount]]</f>
        <v>0</v>
      </c>
      <c r="U270" s="154"/>
      <c r="V270" s="81">
        <f>grants[[#This Row],[Total Quarterly Expenditure Amount]]</f>
        <v>0</v>
      </c>
      <c r="W270" s="99" t="str">
        <f>IFERROR(INDEX(Table2[Attachment A Category], MATCH(grants[[#This Row],[Attachment A Expenditure Subcategory]], Table2[Attachment A Subcategory],0)),"")</f>
        <v/>
      </c>
      <c r="X270" s="100" t="str">
        <f>IFERROR(INDEX(Table2[Treasury OIG Category], MATCH(grants[[#This Row],[Attachment A Expenditure Subcategory]], Table2[Attachment A Subcategory],0)),"")</f>
        <v/>
      </c>
    </row>
    <row r="271" spans="2:24" x14ac:dyDescent="0.25">
      <c r="B271" s="108"/>
      <c r="C271" s="109"/>
      <c r="D271" s="109"/>
      <c r="E271" s="109"/>
      <c r="F271" s="109"/>
      <c r="G271" s="121"/>
      <c r="H271" s="31" t="s">
        <v>346</v>
      </c>
      <c r="I271" s="121"/>
      <c r="J271" s="16"/>
      <c r="K271" s="110"/>
      <c r="L271" s="111"/>
      <c r="M271" s="110"/>
      <c r="N271" s="110"/>
      <c r="O271" s="49"/>
      <c r="P271" s="49"/>
      <c r="Q271" s="154"/>
      <c r="R271" s="81">
        <f>grants[[#This Row],[Total Grant Amount]]</f>
        <v>0</v>
      </c>
      <c r="S271" s="154"/>
      <c r="T271" s="81">
        <f>grants[[#This Row],[Total Quarterly Obligation Amount]]</f>
        <v>0</v>
      </c>
      <c r="U271" s="154"/>
      <c r="V271" s="81">
        <f>grants[[#This Row],[Total Quarterly Expenditure Amount]]</f>
        <v>0</v>
      </c>
      <c r="W271" s="99" t="str">
        <f>IFERROR(INDEX(Table2[Attachment A Category], MATCH(grants[[#This Row],[Attachment A Expenditure Subcategory]], Table2[Attachment A Subcategory],0)),"")</f>
        <v/>
      </c>
      <c r="X271" s="100" t="str">
        <f>IFERROR(INDEX(Table2[Treasury OIG Category], MATCH(grants[[#This Row],[Attachment A Expenditure Subcategory]], Table2[Attachment A Subcategory],0)),"")</f>
        <v/>
      </c>
    </row>
    <row r="272" spans="2:24" x14ac:dyDescent="0.25">
      <c r="B272" s="108"/>
      <c r="C272" s="109"/>
      <c r="D272" s="109"/>
      <c r="E272" s="109"/>
      <c r="F272" s="109"/>
      <c r="G272" s="121"/>
      <c r="H272" s="31" t="s">
        <v>347</v>
      </c>
      <c r="I272" s="121"/>
      <c r="J272" s="16"/>
      <c r="K272" s="110"/>
      <c r="L272" s="111"/>
      <c r="M272" s="110"/>
      <c r="N272" s="110"/>
      <c r="O272" s="49"/>
      <c r="P272" s="49"/>
      <c r="Q272" s="154"/>
      <c r="R272" s="81">
        <f>grants[[#This Row],[Total Grant Amount]]</f>
        <v>0</v>
      </c>
      <c r="S272" s="154"/>
      <c r="T272" s="81">
        <f>grants[[#This Row],[Total Quarterly Obligation Amount]]</f>
        <v>0</v>
      </c>
      <c r="U272" s="154"/>
      <c r="V272" s="81">
        <f>grants[[#This Row],[Total Quarterly Expenditure Amount]]</f>
        <v>0</v>
      </c>
      <c r="W272" s="99" t="str">
        <f>IFERROR(INDEX(Table2[Attachment A Category], MATCH(grants[[#This Row],[Attachment A Expenditure Subcategory]], Table2[Attachment A Subcategory],0)),"")</f>
        <v/>
      </c>
      <c r="X272" s="100" t="str">
        <f>IFERROR(INDEX(Table2[Treasury OIG Category], MATCH(grants[[#This Row],[Attachment A Expenditure Subcategory]], Table2[Attachment A Subcategory],0)),"")</f>
        <v/>
      </c>
    </row>
    <row r="273" spans="2:24" x14ac:dyDescent="0.25">
      <c r="B273" s="108"/>
      <c r="C273" s="109"/>
      <c r="D273" s="109"/>
      <c r="E273" s="109"/>
      <c r="F273" s="109"/>
      <c r="G273" s="121"/>
      <c r="H273" s="31" t="s">
        <v>348</v>
      </c>
      <c r="I273" s="121"/>
      <c r="J273" s="16"/>
      <c r="K273" s="110"/>
      <c r="L273" s="111"/>
      <c r="M273" s="110"/>
      <c r="N273" s="110"/>
      <c r="O273" s="49"/>
      <c r="P273" s="49"/>
      <c r="Q273" s="154"/>
      <c r="R273" s="81">
        <f>grants[[#This Row],[Total Grant Amount]]</f>
        <v>0</v>
      </c>
      <c r="S273" s="154"/>
      <c r="T273" s="81">
        <f>grants[[#This Row],[Total Quarterly Obligation Amount]]</f>
        <v>0</v>
      </c>
      <c r="U273" s="154"/>
      <c r="V273" s="81">
        <f>grants[[#This Row],[Total Quarterly Expenditure Amount]]</f>
        <v>0</v>
      </c>
      <c r="W273" s="99" t="str">
        <f>IFERROR(INDEX(Table2[Attachment A Category], MATCH(grants[[#This Row],[Attachment A Expenditure Subcategory]], Table2[Attachment A Subcategory],0)),"")</f>
        <v/>
      </c>
      <c r="X273" s="100" t="str">
        <f>IFERROR(INDEX(Table2[Treasury OIG Category], MATCH(grants[[#This Row],[Attachment A Expenditure Subcategory]], Table2[Attachment A Subcategory],0)),"")</f>
        <v/>
      </c>
    </row>
    <row r="274" spans="2:24" x14ac:dyDescent="0.25">
      <c r="B274" s="108"/>
      <c r="C274" s="109"/>
      <c r="D274" s="109"/>
      <c r="E274" s="109"/>
      <c r="F274" s="109"/>
      <c r="G274" s="121"/>
      <c r="H274" s="31" t="s">
        <v>349</v>
      </c>
      <c r="I274" s="121"/>
      <c r="J274" s="16"/>
      <c r="K274" s="110"/>
      <c r="L274" s="111"/>
      <c r="M274" s="110"/>
      <c r="N274" s="110"/>
      <c r="O274" s="49"/>
      <c r="P274" s="49"/>
      <c r="Q274" s="154"/>
      <c r="R274" s="81">
        <f>grants[[#This Row],[Total Grant Amount]]</f>
        <v>0</v>
      </c>
      <c r="S274" s="154"/>
      <c r="T274" s="81">
        <f>grants[[#This Row],[Total Quarterly Obligation Amount]]</f>
        <v>0</v>
      </c>
      <c r="U274" s="154"/>
      <c r="V274" s="81">
        <f>grants[[#This Row],[Total Quarterly Expenditure Amount]]</f>
        <v>0</v>
      </c>
      <c r="W274" s="99" t="str">
        <f>IFERROR(INDEX(Table2[Attachment A Category], MATCH(grants[[#This Row],[Attachment A Expenditure Subcategory]], Table2[Attachment A Subcategory],0)),"")</f>
        <v/>
      </c>
      <c r="X274" s="100" t="str">
        <f>IFERROR(INDEX(Table2[Treasury OIG Category], MATCH(grants[[#This Row],[Attachment A Expenditure Subcategory]], Table2[Attachment A Subcategory],0)),"")</f>
        <v/>
      </c>
    </row>
    <row r="275" spans="2:24" x14ac:dyDescent="0.25">
      <c r="B275" s="108"/>
      <c r="C275" s="109"/>
      <c r="D275" s="109"/>
      <c r="E275" s="109"/>
      <c r="F275" s="109"/>
      <c r="G275" s="121"/>
      <c r="H275" s="31" t="s">
        <v>350</v>
      </c>
      <c r="I275" s="121"/>
      <c r="J275" s="16"/>
      <c r="K275" s="110"/>
      <c r="L275" s="111"/>
      <c r="M275" s="110"/>
      <c r="N275" s="110"/>
      <c r="O275" s="49"/>
      <c r="P275" s="49"/>
      <c r="Q275" s="154"/>
      <c r="R275" s="81">
        <f>grants[[#This Row],[Total Grant Amount]]</f>
        <v>0</v>
      </c>
      <c r="S275" s="154"/>
      <c r="T275" s="81">
        <f>grants[[#This Row],[Total Quarterly Obligation Amount]]</f>
        <v>0</v>
      </c>
      <c r="U275" s="154"/>
      <c r="V275" s="81">
        <f>grants[[#This Row],[Total Quarterly Expenditure Amount]]</f>
        <v>0</v>
      </c>
      <c r="W275" s="99" t="str">
        <f>IFERROR(INDEX(Table2[Attachment A Category], MATCH(grants[[#This Row],[Attachment A Expenditure Subcategory]], Table2[Attachment A Subcategory],0)),"")</f>
        <v/>
      </c>
      <c r="X275" s="100" t="str">
        <f>IFERROR(INDEX(Table2[Treasury OIG Category], MATCH(grants[[#This Row],[Attachment A Expenditure Subcategory]], Table2[Attachment A Subcategory],0)),"")</f>
        <v/>
      </c>
    </row>
    <row r="276" spans="2:24" x14ac:dyDescent="0.25">
      <c r="B276" s="108"/>
      <c r="C276" s="109"/>
      <c r="D276" s="109"/>
      <c r="E276" s="109"/>
      <c r="F276" s="109"/>
      <c r="G276" s="121"/>
      <c r="H276" s="31" t="s">
        <v>351</v>
      </c>
      <c r="I276" s="121"/>
      <c r="J276" s="16"/>
      <c r="K276" s="110"/>
      <c r="L276" s="111"/>
      <c r="M276" s="110"/>
      <c r="N276" s="110"/>
      <c r="O276" s="49"/>
      <c r="P276" s="49"/>
      <c r="Q276" s="154"/>
      <c r="R276" s="81">
        <f>grants[[#This Row],[Total Grant Amount]]</f>
        <v>0</v>
      </c>
      <c r="S276" s="154"/>
      <c r="T276" s="81">
        <f>grants[[#This Row],[Total Quarterly Obligation Amount]]</f>
        <v>0</v>
      </c>
      <c r="U276" s="154"/>
      <c r="V276" s="81">
        <f>grants[[#This Row],[Total Quarterly Expenditure Amount]]</f>
        <v>0</v>
      </c>
      <c r="W276" s="99" t="str">
        <f>IFERROR(INDEX(Table2[Attachment A Category], MATCH(grants[[#This Row],[Attachment A Expenditure Subcategory]], Table2[Attachment A Subcategory],0)),"")</f>
        <v/>
      </c>
      <c r="X276" s="100" t="str">
        <f>IFERROR(INDEX(Table2[Treasury OIG Category], MATCH(grants[[#This Row],[Attachment A Expenditure Subcategory]], Table2[Attachment A Subcategory],0)),"")</f>
        <v/>
      </c>
    </row>
    <row r="277" spans="2:24" x14ac:dyDescent="0.25">
      <c r="B277" s="108"/>
      <c r="C277" s="109"/>
      <c r="D277" s="109"/>
      <c r="E277" s="109"/>
      <c r="F277" s="109"/>
      <c r="G277" s="121"/>
      <c r="H277" s="31" t="s">
        <v>352</v>
      </c>
      <c r="I277" s="121"/>
      <c r="J277" s="16"/>
      <c r="K277" s="110"/>
      <c r="L277" s="111"/>
      <c r="M277" s="110"/>
      <c r="N277" s="110"/>
      <c r="O277" s="49"/>
      <c r="P277" s="49"/>
      <c r="Q277" s="154"/>
      <c r="R277" s="81">
        <f>grants[[#This Row],[Total Grant Amount]]</f>
        <v>0</v>
      </c>
      <c r="S277" s="154"/>
      <c r="T277" s="81">
        <f>grants[[#This Row],[Total Quarterly Obligation Amount]]</f>
        <v>0</v>
      </c>
      <c r="U277" s="154"/>
      <c r="V277" s="81">
        <f>grants[[#This Row],[Total Quarterly Expenditure Amount]]</f>
        <v>0</v>
      </c>
      <c r="W277" s="99" t="str">
        <f>IFERROR(INDEX(Table2[Attachment A Category], MATCH(grants[[#This Row],[Attachment A Expenditure Subcategory]], Table2[Attachment A Subcategory],0)),"")</f>
        <v/>
      </c>
      <c r="X277" s="100" t="str">
        <f>IFERROR(INDEX(Table2[Treasury OIG Category], MATCH(grants[[#This Row],[Attachment A Expenditure Subcategory]], Table2[Attachment A Subcategory],0)),"")</f>
        <v/>
      </c>
    </row>
    <row r="278" spans="2:24" x14ac:dyDescent="0.25">
      <c r="B278" s="108"/>
      <c r="C278" s="109"/>
      <c r="D278" s="109"/>
      <c r="E278" s="109"/>
      <c r="F278" s="109"/>
      <c r="G278" s="121"/>
      <c r="H278" s="31" t="s">
        <v>353</v>
      </c>
      <c r="I278" s="121"/>
      <c r="J278" s="16"/>
      <c r="K278" s="110"/>
      <c r="L278" s="111"/>
      <c r="M278" s="110"/>
      <c r="N278" s="110"/>
      <c r="O278" s="49"/>
      <c r="P278" s="49"/>
      <c r="Q278" s="154"/>
      <c r="R278" s="81">
        <f>grants[[#This Row],[Total Grant Amount]]</f>
        <v>0</v>
      </c>
      <c r="S278" s="154"/>
      <c r="T278" s="81">
        <f>grants[[#This Row],[Total Quarterly Obligation Amount]]</f>
        <v>0</v>
      </c>
      <c r="U278" s="154"/>
      <c r="V278" s="81">
        <f>grants[[#This Row],[Total Quarterly Expenditure Amount]]</f>
        <v>0</v>
      </c>
      <c r="W278" s="99" t="str">
        <f>IFERROR(INDEX(Table2[Attachment A Category], MATCH(grants[[#This Row],[Attachment A Expenditure Subcategory]], Table2[Attachment A Subcategory],0)),"")</f>
        <v/>
      </c>
      <c r="X278" s="100" t="str">
        <f>IFERROR(INDEX(Table2[Treasury OIG Category], MATCH(grants[[#This Row],[Attachment A Expenditure Subcategory]], Table2[Attachment A Subcategory],0)),"")</f>
        <v/>
      </c>
    </row>
    <row r="279" spans="2:24" x14ac:dyDescent="0.25">
      <c r="B279" s="108"/>
      <c r="C279" s="109"/>
      <c r="D279" s="109"/>
      <c r="E279" s="109"/>
      <c r="F279" s="109"/>
      <c r="G279" s="121"/>
      <c r="H279" s="31" t="s">
        <v>354</v>
      </c>
      <c r="I279" s="121"/>
      <c r="J279" s="16"/>
      <c r="K279" s="110"/>
      <c r="L279" s="111"/>
      <c r="M279" s="110"/>
      <c r="N279" s="110"/>
      <c r="O279" s="49"/>
      <c r="P279" s="49"/>
      <c r="Q279" s="154"/>
      <c r="R279" s="81">
        <f>grants[[#This Row],[Total Grant Amount]]</f>
        <v>0</v>
      </c>
      <c r="S279" s="154"/>
      <c r="T279" s="81">
        <f>grants[[#This Row],[Total Quarterly Obligation Amount]]</f>
        <v>0</v>
      </c>
      <c r="U279" s="154"/>
      <c r="V279" s="81">
        <f>grants[[#This Row],[Total Quarterly Expenditure Amount]]</f>
        <v>0</v>
      </c>
      <c r="W279" s="99" t="str">
        <f>IFERROR(INDEX(Table2[Attachment A Category], MATCH(grants[[#This Row],[Attachment A Expenditure Subcategory]], Table2[Attachment A Subcategory],0)),"")</f>
        <v/>
      </c>
      <c r="X279" s="100" t="str">
        <f>IFERROR(INDEX(Table2[Treasury OIG Category], MATCH(grants[[#This Row],[Attachment A Expenditure Subcategory]], Table2[Attachment A Subcategory],0)),"")</f>
        <v/>
      </c>
    </row>
    <row r="280" spans="2:24" x14ac:dyDescent="0.25">
      <c r="B280" s="108"/>
      <c r="C280" s="109"/>
      <c r="D280" s="109"/>
      <c r="E280" s="109"/>
      <c r="F280" s="109"/>
      <c r="G280" s="121"/>
      <c r="H280" s="31" t="s">
        <v>355</v>
      </c>
      <c r="I280" s="121"/>
      <c r="J280" s="16"/>
      <c r="K280" s="110"/>
      <c r="L280" s="111"/>
      <c r="M280" s="110"/>
      <c r="N280" s="110"/>
      <c r="O280" s="49"/>
      <c r="P280" s="49"/>
      <c r="Q280" s="154"/>
      <c r="R280" s="81">
        <f>grants[[#This Row],[Total Grant Amount]]</f>
        <v>0</v>
      </c>
      <c r="S280" s="154"/>
      <c r="T280" s="81">
        <f>grants[[#This Row],[Total Quarterly Obligation Amount]]</f>
        <v>0</v>
      </c>
      <c r="U280" s="154"/>
      <c r="V280" s="81">
        <f>grants[[#This Row],[Total Quarterly Expenditure Amount]]</f>
        <v>0</v>
      </c>
      <c r="W280" s="99" t="str">
        <f>IFERROR(INDEX(Table2[Attachment A Category], MATCH(grants[[#This Row],[Attachment A Expenditure Subcategory]], Table2[Attachment A Subcategory],0)),"")</f>
        <v/>
      </c>
      <c r="X280" s="100" t="str">
        <f>IFERROR(INDEX(Table2[Treasury OIG Category], MATCH(grants[[#This Row],[Attachment A Expenditure Subcategory]], Table2[Attachment A Subcategory],0)),"")</f>
        <v/>
      </c>
    </row>
    <row r="281" spans="2:24" x14ac:dyDescent="0.25">
      <c r="B281" s="108"/>
      <c r="C281" s="109"/>
      <c r="D281" s="109"/>
      <c r="E281" s="109"/>
      <c r="F281" s="109"/>
      <c r="G281" s="121"/>
      <c r="H281" s="31" t="s">
        <v>356</v>
      </c>
      <c r="I281" s="121"/>
      <c r="J281" s="16"/>
      <c r="K281" s="110"/>
      <c r="L281" s="111"/>
      <c r="M281" s="110"/>
      <c r="N281" s="110"/>
      <c r="O281" s="49"/>
      <c r="P281" s="49"/>
      <c r="Q281" s="154"/>
      <c r="R281" s="81">
        <f>grants[[#This Row],[Total Grant Amount]]</f>
        <v>0</v>
      </c>
      <c r="S281" s="154"/>
      <c r="T281" s="81">
        <f>grants[[#This Row],[Total Quarterly Obligation Amount]]</f>
        <v>0</v>
      </c>
      <c r="U281" s="154"/>
      <c r="V281" s="81">
        <f>grants[[#This Row],[Total Quarterly Expenditure Amount]]</f>
        <v>0</v>
      </c>
      <c r="W281" s="99" t="str">
        <f>IFERROR(INDEX(Table2[Attachment A Category], MATCH(grants[[#This Row],[Attachment A Expenditure Subcategory]], Table2[Attachment A Subcategory],0)),"")</f>
        <v/>
      </c>
      <c r="X281" s="100" t="str">
        <f>IFERROR(INDEX(Table2[Treasury OIG Category], MATCH(grants[[#This Row],[Attachment A Expenditure Subcategory]], Table2[Attachment A Subcategory],0)),"")</f>
        <v/>
      </c>
    </row>
    <row r="282" spans="2:24" x14ac:dyDescent="0.25">
      <c r="B282" s="108"/>
      <c r="C282" s="109"/>
      <c r="D282" s="109"/>
      <c r="E282" s="109"/>
      <c r="F282" s="109"/>
      <c r="G282" s="121"/>
      <c r="H282" s="31" t="s">
        <v>357</v>
      </c>
      <c r="I282" s="121"/>
      <c r="J282" s="16"/>
      <c r="K282" s="110"/>
      <c r="L282" s="111"/>
      <c r="M282" s="110"/>
      <c r="N282" s="110"/>
      <c r="O282" s="49"/>
      <c r="P282" s="49"/>
      <c r="Q282" s="154"/>
      <c r="R282" s="81">
        <f>grants[[#This Row],[Total Grant Amount]]</f>
        <v>0</v>
      </c>
      <c r="S282" s="154"/>
      <c r="T282" s="81">
        <f>grants[[#This Row],[Total Quarterly Obligation Amount]]</f>
        <v>0</v>
      </c>
      <c r="U282" s="154"/>
      <c r="V282" s="81">
        <f>grants[[#This Row],[Total Quarterly Expenditure Amount]]</f>
        <v>0</v>
      </c>
      <c r="W282" s="99" t="str">
        <f>IFERROR(INDEX(Table2[Attachment A Category], MATCH(grants[[#This Row],[Attachment A Expenditure Subcategory]], Table2[Attachment A Subcategory],0)),"")</f>
        <v/>
      </c>
      <c r="X282" s="100" t="str">
        <f>IFERROR(INDEX(Table2[Treasury OIG Category], MATCH(grants[[#This Row],[Attachment A Expenditure Subcategory]], Table2[Attachment A Subcategory],0)),"")</f>
        <v/>
      </c>
    </row>
    <row r="283" spans="2:24" x14ac:dyDescent="0.25">
      <c r="B283" s="108"/>
      <c r="C283" s="109"/>
      <c r="D283" s="109"/>
      <c r="E283" s="109"/>
      <c r="F283" s="109"/>
      <c r="G283" s="121"/>
      <c r="H283" s="31" t="s">
        <v>358</v>
      </c>
      <c r="I283" s="121"/>
      <c r="J283" s="16"/>
      <c r="K283" s="110"/>
      <c r="L283" s="111"/>
      <c r="M283" s="110"/>
      <c r="N283" s="110"/>
      <c r="O283" s="49"/>
      <c r="P283" s="49"/>
      <c r="Q283" s="154"/>
      <c r="R283" s="81">
        <f>grants[[#This Row],[Total Grant Amount]]</f>
        <v>0</v>
      </c>
      <c r="S283" s="154"/>
      <c r="T283" s="81">
        <f>grants[[#This Row],[Total Quarterly Obligation Amount]]</f>
        <v>0</v>
      </c>
      <c r="U283" s="154"/>
      <c r="V283" s="81">
        <f>grants[[#This Row],[Total Quarterly Expenditure Amount]]</f>
        <v>0</v>
      </c>
      <c r="W283" s="99" t="str">
        <f>IFERROR(INDEX(Table2[Attachment A Category], MATCH(grants[[#This Row],[Attachment A Expenditure Subcategory]], Table2[Attachment A Subcategory],0)),"")</f>
        <v/>
      </c>
      <c r="X283" s="100" t="str">
        <f>IFERROR(INDEX(Table2[Treasury OIG Category], MATCH(grants[[#This Row],[Attachment A Expenditure Subcategory]], Table2[Attachment A Subcategory],0)),"")</f>
        <v/>
      </c>
    </row>
    <row r="284" spans="2:24" x14ac:dyDescent="0.25">
      <c r="B284" s="108"/>
      <c r="C284" s="109"/>
      <c r="D284" s="109"/>
      <c r="E284" s="109"/>
      <c r="F284" s="109"/>
      <c r="G284" s="121"/>
      <c r="H284" s="31" t="s">
        <v>359</v>
      </c>
      <c r="I284" s="121"/>
      <c r="J284" s="16"/>
      <c r="K284" s="110"/>
      <c r="L284" s="111"/>
      <c r="M284" s="110"/>
      <c r="N284" s="110"/>
      <c r="O284" s="49"/>
      <c r="P284" s="49"/>
      <c r="Q284" s="154"/>
      <c r="R284" s="81">
        <f>grants[[#This Row],[Total Grant Amount]]</f>
        <v>0</v>
      </c>
      <c r="S284" s="154"/>
      <c r="T284" s="81">
        <f>grants[[#This Row],[Total Quarterly Obligation Amount]]</f>
        <v>0</v>
      </c>
      <c r="U284" s="154"/>
      <c r="V284" s="81">
        <f>grants[[#This Row],[Total Quarterly Expenditure Amount]]</f>
        <v>0</v>
      </c>
      <c r="W284" s="99" t="str">
        <f>IFERROR(INDEX(Table2[Attachment A Category], MATCH(grants[[#This Row],[Attachment A Expenditure Subcategory]], Table2[Attachment A Subcategory],0)),"")</f>
        <v/>
      </c>
      <c r="X284" s="100" t="str">
        <f>IFERROR(INDEX(Table2[Treasury OIG Category], MATCH(grants[[#This Row],[Attachment A Expenditure Subcategory]], Table2[Attachment A Subcategory],0)),"")</f>
        <v/>
      </c>
    </row>
    <row r="285" spans="2:24" x14ac:dyDescent="0.25">
      <c r="B285" s="108"/>
      <c r="C285" s="109"/>
      <c r="D285" s="109"/>
      <c r="E285" s="109"/>
      <c r="F285" s="109"/>
      <c r="G285" s="121"/>
      <c r="H285" s="31" t="s">
        <v>360</v>
      </c>
      <c r="I285" s="121"/>
      <c r="J285" s="16"/>
      <c r="K285" s="110"/>
      <c r="L285" s="111"/>
      <c r="M285" s="110"/>
      <c r="N285" s="110"/>
      <c r="O285" s="49"/>
      <c r="P285" s="49"/>
      <c r="Q285" s="154"/>
      <c r="R285" s="81">
        <f>grants[[#This Row],[Total Grant Amount]]</f>
        <v>0</v>
      </c>
      <c r="S285" s="154"/>
      <c r="T285" s="81">
        <f>grants[[#This Row],[Total Quarterly Obligation Amount]]</f>
        <v>0</v>
      </c>
      <c r="U285" s="154"/>
      <c r="V285" s="81">
        <f>grants[[#This Row],[Total Quarterly Expenditure Amount]]</f>
        <v>0</v>
      </c>
      <c r="W285" s="99" t="str">
        <f>IFERROR(INDEX(Table2[Attachment A Category], MATCH(grants[[#This Row],[Attachment A Expenditure Subcategory]], Table2[Attachment A Subcategory],0)),"")</f>
        <v/>
      </c>
      <c r="X285" s="100" t="str">
        <f>IFERROR(INDEX(Table2[Treasury OIG Category], MATCH(grants[[#This Row],[Attachment A Expenditure Subcategory]], Table2[Attachment A Subcategory],0)),"")</f>
        <v/>
      </c>
    </row>
    <row r="286" spans="2:24" x14ac:dyDescent="0.25">
      <c r="B286" s="108"/>
      <c r="C286" s="109"/>
      <c r="D286" s="109"/>
      <c r="E286" s="109"/>
      <c r="F286" s="109"/>
      <c r="G286" s="121"/>
      <c r="H286" s="31" t="s">
        <v>361</v>
      </c>
      <c r="I286" s="121"/>
      <c r="J286" s="16"/>
      <c r="K286" s="110"/>
      <c r="L286" s="111"/>
      <c r="M286" s="110"/>
      <c r="N286" s="110"/>
      <c r="O286" s="49"/>
      <c r="P286" s="49"/>
      <c r="Q286" s="154"/>
      <c r="R286" s="81">
        <f>grants[[#This Row],[Total Grant Amount]]</f>
        <v>0</v>
      </c>
      <c r="S286" s="154"/>
      <c r="T286" s="81">
        <f>grants[[#This Row],[Total Quarterly Obligation Amount]]</f>
        <v>0</v>
      </c>
      <c r="U286" s="154"/>
      <c r="V286" s="81">
        <f>grants[[#This Row],[Total Quarterly Expenditure Amount]]</f>
        <v>0</v>
      </c>
      <c r="W286" s="99" t="str">
        <f>IFERROR(INDEX(Table2[Attachment A Category], MATCH(grants[[#This Row],[Attachment A Expenditure Subcategory]], Table2[Attachment A Subcategory],0)),"")</f>
        <v/>
      </c>
      <c r="X286" s="100" t="str">
        <f>IFERROR(INDEX(Table2[Treasury OIG Category], MATCH(grants[[#This Row],[Attachment A Expenditure Subcategory]], Table2[Attachment A Subcategory],0)),"")</f>
        <v/>
      </c>
    </row>
    <row r="287" spans="2:24" x14ac:dyDescent="0.25">
      <c r="B287" s="108"/>
      <c r="C287" s="109"/>
      <c r="D287" s="109"/>
      <c r="E287" s="109"/>
      <c r="F287" s="109"/>
      <c r="G287" s="121"/>
      <c r="H287" s="31" t="s">
        <v>362</v>
      </c>
      <c r="I287" s="121"/>
      <c r="J287" s="16"/>
      <c r="K287" s="110"/>
      <c r="L287" s="111"/>
      <c r="M287" s="110"/>
      <c r="N287" s="110"/>
      <c r="O287" s="49"/>
      <c r="P287" s="49"/>
      <c r="Q287" s="154"/>
      <c r="R287" s="81">
        <f>grants[[#This Row],[Total Grant Amount]]</f>
        <v>0</v>
      </c>
      <c r="S287" s="154"/>
      <c r="T287" s="81">
        <f>grants[[#This Row],[Total Quarterly Obligation Amount]]</f>
        <v>0</v>
      </c>
      <c r="U287" s="154"/>
      <c r="V287" s="81">
        <f>grants[[#This Row],[Total Quarterly Expenditure Amount]]</f>
        <v>0</v>
      </c>
      <c r="W287" s="99" t="str">
        <f>IFERROR(INDEX(Table2[Attachment A Category], MATCH(grants[[#This Row],[Attachment A Expenditure Subcategory]], Table2[Attachment A Subcategory],0)),"")</f>
        <v/>
      </c>
      <c r="X287" s="100" t="str">
        <f>IFERROR(INDEX(Table2[Treasury OIG Category], MATCH(grants[[#This Row],[Attachment A Expenditure Subcategory]], Table2[Attachment A Subcategory],0)),"")</f>
        <v/>
      </c>
    </row>
    <row r="288" spans="2:24" x14ac:dyDescent="0.25">
      <c r="B288" s="108"/>
      <c r="C288" s="109"/>
      <c r="D288" s="109"/>
      <c r="E288" s="109"/>
      <c r="F288" s="109"/>
      <c r="G288" s="121"/>
      <c r="H288" s="31" t="s">
        <v>363</v>
      </c>
      <c r="I288" s="121"/>
      <c r="J288" s="16"/>
      <c r="K288" s="110"/>
      <c r="L288" s="111"/>
      <c r="M288" s="110"/>
      <c r="N288" s="110"/>
      <c r="O288" s="49"/>
      <c r="P288" s="49"/>
      <c r="Q288" s="154"/>
      <c r="R288" s="81">
        <f>grants[[#This Row],[Total Grant Amount]]</f>
        <v>0</v>
      </c>
      <c r="S288" s="154"/>
      <c r="T288" s="81">
        <f>grants[[#This Row],[Total Quarterly Obligation Amount]]</f>
        <v>0</v>
      </c>
      <c r="U288" s="154"/>
      <c r="V288" s="81">
        <f>grants[[#This Row],[Total Quarterly Expenditure Amount]]</f>
        <v>0</v>
      </c>
      <c r="W288" s="99" t="str">
        <f>IFERROR(INDEX(Table2[Attachment A Category], MATCH(grants[[#This Row],[Attachment A Expenditure Subcategory]], Table2[Attachment A Subcategory],0)),"")</f>
        <v/>
      </c>
      <c r="X288" s="100" t="str">
        <f>IFERROR(INDEX(Table2[Treasury OIG Category], MATCH(grants[[#This Row],[Attachment A Expenditure Subcategory]], Table2[Attachment A Subcategory],0)),"")</f>
        <v/>
      </c>
    </row>
    <row r="289" spans="2:24" x14ac:dyDescent="0.25">
      <c r="B289" s="108"/>
      <c r="C289" s="109"/>
      <c r="D289" s="109"/>
      <c r="E289" s="109"/>
      <c r="F289" s="109"/>
      <c r="G289" s="121"/>
      <c r="H289" s="31" t="s">
        <v>364</v>
      </c>
      <c r="I289" s="121"/>
      <c r="J289" s="16"/>
      <c r="K289" s="110"/>
      <c r="L289" s="111"/>
      <c r="M289" s="110"/>
      <c r="N289" s="110"/>
      <c r="O289" s="49"/>
      <c r="P289" s="49"/>
      <c r="Q289" s="154"/>
      <c r="R289" s="81">
        <f>grants[[#This Row],[Total Grant Amount]]</f>
        <v>0</v>
      </c>
      <c r="S289" s="154"/>
      <c r="T289" s="81">
        <f>grants[[#This Row],[Total Quarterly Obligation Amount]]</f>
        <v>0</v>
      </c>
      <c r="U289" s="154"/>
      <c r="V289" s="81">
        <f>grants[[#This Row],[Total Quarterly Expenditure Amount]]</f>
        <v>0</v>
      </c>
      <c r="W289" s="99" t="str">
        <f>IFERROR(INDEX(Table2[Attachment A Category], MATCH(grants[[#This Row],[Attachment A Expenditure Subcategory]], Table2[Attachment A Subcategory],0)),"")</f>
        <v/>
      </c>
      <c r="X289" s="100" t="str">
        <f>IFERROR(INDEX(Table2[Treasury OIG Category], MATCH(grants[[#This Row],[Attachment A Expenditure Subcategory]], Table2[Attachment A Subcategory],0)),"")</f>
        <v/>
      </c>
    </row>
    <row r="290" spans="2:24" x14ac:dyDescent="0.25">
      <c r="B290" s="108"/>
      <c r="C290" s="109"/>
      <c r="D290" s="109"/>
      <c r="E290" s="109"/>
      <c r="F290" s="109"/>
      <c r="G290" s="121"/>
      <c r="H290" s="31" t="s">
        <v>365</v>
      </c>
      <c r="I290" s="121"/>
      <c r="J290" s="16"/>
      <c r="K290" s="110"/>
      <c r="L290" s="111"/>
      <c r="M290" s="110"/>
      <c r="N290" s="110"/>
      <c r="O290" s="49"/>
      <c r="P290" s="49"/>
      <c r="Q290" s="154"/>
      <c r="R290" s="81">
        <f>grants[[#This Row],[Total Grant Amount]]</f>
        <v>0</v>
      </c>
      <c r="S290" s="154"/>
      <c r="T290" s="81">
        <f>grants[[#This Row],[Total Quarterly Obligation Amount]]</f>
        <v>0</v>
      </c>
      <c r="U290" s="154"/>
      <c r="V290" s="81">
        <f>grants[[#This Row],[Total Quarterly Expenditure Amount]]</f>
        <v>0</v>
      </c>
      <c r="W290" s="99" t="str">
        <f>IFERROR(INDEX(Table2[Attachment A Category], MATCH(grants[[#This Row],[Attachment A Expenditure Subcategory]], Table2[Attachment A Subcategory],0)),"")</f>
        <v/>
      </c>
      <c r="X290" s="100" t="str">
        <f>IFERROR(INDEX(Table2[Treasury OIG Category], MATCH(grants[[#This Row],[Attachment A Expenditure Subcategory]], Table2[Attachment A Subcategory],0)),"")</f>
        <v/>
      </c>
    </row>
    <row r="291" spans="2:24" x14ac:dyDescent="0.25">
      <c r="B291" s="108"/>
      <c r="C291" s="109"/>
      <c r="D291" s="109"/>
      <c r="E291" s="109"/>
      <c r="F291" s="109"/>
      <c r="G291" s="121"/>
      <c r="H291" s="31" t="s">
        <v>366</v>
      </c>
      <c r="I291" s="121"/>
      <c r="J291" s="16"/>
      <c r="K291" s="110"/>
      <c r="L291" s="111"/>
      <c r="M291" s="110"/>
      <c r="N291" s="110"/>
      <c r="O291" s="49"/>
      <c r="P291" s="49"/>
      <c r="Q291" s="154"/>
      <c r="R291" s="81">
        <f>grants[[#This Row],[Total Grant Amount]]</f>
        <v>0</v>
      </c>
      <c r="S291" s="154"/>
      <c r="T291" s="81">
        <f>grants[[#This Row],[Total Quarterly Obligation Amount]]</f>
        <v>0</v>
      </c>
      <c r="U291" s="154"/>
      <c r="V291" s="81">
        <f>grants[[#This Row],[Total Quarterly Expenditure Amount]]</f>
        <v>0</v>
      </c>
      <c r="W291" s="99" t="str">
        <f>IFERROR(INDEX(Table2[Attachment A Category], MATCH(grants[[#This Row],[Attachment A Expenditure Subcategory]], Table2[Attachment A Subcategory],0)),"")</f>
        <v/>
      </c>
      <c r="X291" s="100" t="str">
        <f>IFERROR(INDEX(Table2[Treasury OIG Category], MATCH(grants[[#This Row],[Attachment A Expenditure Subcategory]], Table2[Attachment A Subcategory],0)),"")</f>
        <v/>
      </c>
    </row>
    <row r="292" spans="2:24" x14ac:dyDescent="0.25">
      <c r="B292" s="108"/>
      <c r="C292" s="109"/>
      <c r="D292" s="109"/>
      <c r="E292" s="109"/>
      <c r="F292" s="109"/>
      <c r="G292" s="121"/>
      <c r="H292" s="31" t="s">
        <v>367</v>
      </c>
      <c r="I292" s="121"/>
      <c r="J292" s="16"/>
      <c r="K292" s="110"/>
      <c r="L292" s="111"/>
      <c r="M292" s="110"/>
      <c r="N292" s="110"/>
      <c r="O292" s="49"/>
      <c r="P292" s="49"/>
      <c r="Q292" s="154"/>
      <c r="R292" s="81">
        <f>grants[[#This Row],[Total Grant Amount]]</f>
        <v>0</v>
      </c>
      <c r="S292" s="154"/>
      <c r="T292" s="81">
        <f>grants[[#This Row],[Total Quarterly Obligation Amount]]</f>
        <v>0</v>
      </c>
      <c r="U292" s="154"/>
      <c r="V292" s="81">
        <f>grants[[#This Row],[Total Quarterly Expenditure Amount]]</f>
        <v>0</v>
      </c>
      <c r="W292" s="99" t="str">
        <f>IFERROR(INDEX(Table2[Attachment A Category], MATCH(grants[[#This Row],[Attachment A Expenditure Subcategory]], Table2[Attachment A Subcategory],0)),"")</f>
        <v/>
      </c>
      <c r="X292" s="100" t="str">
        <f>IFERROR(INDEX(Table2[Treasury OIG Category], MATCH(grants[[#This Row],[Attachment A Expenditure Subcategory]], Table2[Attachment A Subcategory],0)),"")</f>
        <v/>
      </c>
    </row>
    <row r="293" spans="2:24" x14ac:dyDescent="0.25">
      <c r="B293" s="108"/>
      <c r="C293" s="109"/>
      <c r="D293" s="109"/>
      <c r="E293" s="109"/>
      <c r="F293" s="109"/>
      <c r="G293" s="121"/>
      <c r="H293" s="31" t="s">
        <v>368</v>
      </c>
      <c r="I293" s="121"/>
      <c r="J293" s="16"/>
      <c r="K293" s="110"/>
      <c r="L293" s="111"/>
      <c r="M293" s="110"/>
      <c r="N293" s="110"/>
      <c r="O293" s="49"/>
      <c r="P293" s="49"/>
      <c r="Q293" s="154"/>
      <c r="R293" s="81">
        <f>grants[[#This Row],[Total Grant Amount]]</f>
        <v>0</v>
      </c>
      <c r="S293" s="154"/>
      <c r="T293" s="81">
        <f>grants[[#This Row],[Total Quarterly Obligation Amount]]</f>
        <v>0</v>
      </c>
      <c r="U293" s="154"/>
      <c r="V293" s="81">
        <f>grants[[#This Row],[Total Quarterly Expenditure Amount]]</f>
        <v>0</v>
      </c>
      <c r="W293" s="99" t="str">
        <f>IFERROR(INDEX(Table2[Attachment A Category], MATCH(grants[[#This Row],[Attachment A Expenditure Subcategory]], Table2[Attachment A Subcategory],0)),"")</f>
        <v/>
      </c>
      <c r="X293" s="100" t="str">
        <f>IFERROR(INDEX(Table2[Treasury OIG Category], MATCH(grants[[#This Row],[Attachment A Expenditure Subcategory]], Table2[Attachment A Subcategory],0)),"")</f>
        <v/>
      </c>
    </row>
    <row r="294" spans="2:24" x14ac:dyDescent="0.25">
      <c r="B294" s="108"/>
      <c r="C294" s="109"/>
      <c r="D294" s="109"/>
      <c r="E294" s="109"/>
      <c r="F294" s="109"/>
      <c r="G294" s="121"/>
      <c r="H294" s="31" t="s">
        <v>369</v>
      </c>
      <c r="I294" s="121"/>
      <c r="J294" s="16"/>
      <c r="K294" s="110"/>
      <c r="L294" s="111"/>
      <c r="M294" s="110"/>
      <c r="N294" s="110"/>
      <c r="O294" s="49"/>
      <c r="P294" s="49"/>
      <c r="Q294" s="154"/>
      <c r="R294" s="81">
        <f>grants[[#This Row],[Total Grant Amount]]</f>
        <v>0</v>
      </c>
      <c r="S294" s="154"/>
      <c r="T294" s="81">
        <f>grants[[#This Row],[Total Quarterly Obligation Amount]]</f>
        <v>0</v>
      </c>
      <c r="U294" s="154"/>
      <c r="V294" s="81">
        <f>grants[[#This Row],[Total Quarterly Expenditure Amount]]</f>
        <v>0</v>
      </c>
      <c r="W294" s="99" t="str">
        <f>IFERROR(INDEX(Table2[Attachment A Category], MATCH(grants[[#This Row],[Attachment A Expenditure Subcategory]], Table2[Attachment A Subcategory],0)),"")</f>
        <v/>
      </c>
      <c r="X294" s="100" t="str">
        <f>IFERROR(INDEX(Table2[Treasury OIG Category], MATCH(grants[[#This Row],[Attachment A Expenditure Subcategory]], Table2[Attachment A Subcategory],0)),"")</f>
        <v/>
      </c>
    </row>
    <row r="295" spans="2:24" x14ac:dyDescent="0.25">
      <c r="B295" s="108"/>
      <c r="C295" s="109"/>
      <c r="D295" s="109"/>
      <c r="E295" s="109"/>
      <c r="F295" s="109"/>
      <c r="G295" s="121"/>
      <c r="H295" s="31" t="s">
        <v>370</v>
      </c>
      <c r="I295" s="121"/>
      <c r="J295" s="16"/>
      <c r="K295" s="110"/>
      <c r="L295" s="111"/>
      <c r="M295" s="110"/>
      <c r="N295" s="110"/>
      <c r="O295" s="49"/>
      <c r="P295" s="49"/>
      <c r="Q295" s="154"/>
      <c r="R295" s="81">
        <f>grants[[#This Row],[Total Grant Amount]]</f>
        <v>0</v>
      </c>
      <c r="S295" s="154"/>
      <c r="T295" s="81">
        <f>grants[[#This Row],[Total Quarterly Obligation Amount]]</f>
        <v>0</v>
      </c>
      <c r="U295" s="154"/>
      <c r="V295" s="81">
        <f>grants[[#This Row],[Total Quarterly Expenditure Amount]]</f>
        <v>0</v>
      </c>
      <c r="W295" s="99" t="str">
        <f>IFERROR(INDEX(Table2[Attachment A Category], MATCH(grants[[#This Row],[Attachment A Expenditure Subcategory]], Table2[Attachment A Subcategory],0)),"")</f>
        <v/>
      </c>
      <c r="X295" s="100" t="str">
        <f>IFERROR(INDEX(Table2[Treasury OIG Category], MATCH(grants[[#This Row],[Attachment A Expenditure Subcategory]], Table2[Attachment A Subcategory],0)),"")</f>
        <v/>
      </c>
    </row>
    <row r="296" spans="2:24" x14ac:dyDescent="0.25">
      <c r="B296" s="108"/>
      <c r="C296" s="109"/>
      <c r="D296" s="109"/>
      <c r="E296" s="109"/>
      <c r="F296" s="109"/>
      <c r="G296" s="121"/>
      <c r="H296" s="31" t="s">
        <v>371</v>
      </c>
      <c r="I296" s="121"/>
      <c r="J296" s="16"/>
      <c r="K296" s="110"/>
      <c r="L296" s="111"/>
      <c r="M296" s="110"/>
      <c r="N296" s="110"/>
      <c r="O296" s="49"/>
      <c r="P296" s="49"/>
      <c r="Q296" s="154"/>
      <c r="R296" s="81">
        <f>grants[[#This Row],[Total Grant Amount]]</f>
        <v>0</v>
      </c>
      <c r="S296" s="154"/>
      <c r="T296" s="81">
        <f>grants[[#This Row],[Total Quarterly Obligation Amount]]</f>
        <v>0</v>
      </c>
      <c r="U296" s="154"/>
      <c r="V296" s="81">
        <f>grants[[#This Row],[Total Quarterly Expenditure Amount]]</f>
        <v>0</v>
      </c>
      <c r="W296" s="99" t="str">
        <f>IFERROR(INDEX(Table2[Attachment A Category], MATCH(grants[[#This Row],[Attachment A Expenditure Subcategory]], Table2[Attachment A Subcategory],0)),"")</f>
        <v/>
      </c>
      <c r="X296" s="100" t="str">
        <f>IFERROR(INDEX(Table2[Treasury OIG Category], MATCH(grants[[#This Row],[Attachment A Expenditure Subcategory]], Table2[Attachment A Subcategory],0)),"")</f>
        <v/>
      </c>
    </row>
    <row r="297" spans="2:24" x14ac:dyDescent="0.25">
      <c r="B297" s="108"/>
      <c r="C297" s="109"/>
      <c r="D297" s="109"/>
      <c r="E297" s="109"/>
      <c r="F297" s="109"/>
      <c r="G297" s="121"/>
      <c r="H297" s="31" t="s">
        <v>372</v>
      </c>
      <c r="I297" s="121"/>
      <c r="J297" s="16"/>
      <c r="K297" s="110"/>
      <c r="L297" s="111"/>
      <c r="M297" s="110"/>
      <c r="N297" s="110"/>
      <c r="O297" s="49"/>
      <c r="P297" s="49"/>
      <c r="Q297" s="154"/>
      <c r="R297" s="81">
        <f>grants[[#This Row],[Total Grant Amount]]</f>
        <v>0</v>
      </c>
      <c r="S297" s="154"/>
      <c r="T297" s="81">
        <f>grants[[#This Row],[Total Quarterly Obligation Amount]]</f>
        <v>0</v>
      </c>
      <c r="U297" s="154"/>
      <c r="V297" s="81">
        <f>grants[[#This Row],[Total Quarterly Expenditure Amount]]</f>
        <v>0</v>
      </c>
      <c r="W297" s="99" t="str">
        <f>IFERROR(INDEX(Table2[Attachment A Category], MATCH(grants[[#This Row],[Attachment A Expenditure Subcategory]], Table2[Attachment A Subcategory],0)),"")</f>
        <v/>
      </c>
      <c r="X297" s="100" t="str">
        <f>IFERROR(INDEX(Table2[Treasury OIG Category], MATCH(grants[[#This Row],[Attachment A Expenditure Subcategory]], Table2[Attachment A Subcategory],0)),"")</f>
        <v/>
      </c>
    </row>
    <row r="298" spans="2:24" x14ac:dyDescent="0.25">
      <c r="B298" s="108"/>
      <c r="C298" s="109"/>
      <c r="D298" s="109"/>
      <c r="E298" s="109"/>
      <c r="F298" s="109"/>
      <c r="G298" s="121"/>
      <c r="H298" s="31" t="s">
        <v>373</v>
      </c>
      <c r="I298" s="121"/>
      <c r="J298" s="16"/>
      <c r="K298" s="110"/>
      <c r="L298" s="111"/>
      <c r="M298" s="110"/>
      <c r="N298" s="110"/>
      <c r="O298" s="49"/>
      <c r="P298" s="49"/>
      <c r="Q298" s="154"/>
      <c r="R298" s="81">
        <f>grants[[#This Row],[Total Grant Amount]]</f>
        <v>0</v>
      </c>
      <c r="S298" s="154"/>
      <c r="T298" s="81">
        <f>grants[[#This Row],[Total Quarterly Obligation Amount]]</f>
        <v>0</v>
      </c>
      <c r="U298" s="154"/>
      <c r="V298" s="81">
        <f>grants[[#This Row],[Total Quarterly Expenditure Amount]]</f>
        <v>0</v>
      </c>
      <c r="W298" s="99" t="str">
        <f>IFERROR(INDEX(Table2[Attachment A Category], MATCH(grants[[#This Row],[Attachment A Expenditure Subcategory]], Table2[Attachment A Subcategory],0)),"")</f>
        <v/>
      </c>
      <c r="X298" s="100" t="str">
        <f>IFERROR(INDEX(Table2[Treasury OIG Category], MATCH(grants[[#This Row],[Attachment A Expenditure Subcategory]], Table2[Attachment A Subcategory],0)),"")</f>
        <v/>
      </c>
    </row>
    <row r="299" spans="2:24" x14ac:dyDescent="0.25">
      <c r="B299" s="108"/>
      <c r="C299" s="109"/>
      <c r="D299" s="109"/>
      <c r="E299" s="109"/>
      <c r="F299" s="109"/>
      <c r="G299" s="121"/>
      <c r="H299" s="31" t="s">
        <v>374</v>
      </c>
      <c r="I299" s="121"/>
      <c r="J299" s="16"/>
      <c r="K299" s="110"/>
      <c r="L299" s="111"/>
      <c r="M299" s="110"/>
      <c r="N299" s="110"/>
      <c r="O299" s="49"/>
      <c r="P299" s="49"/>
      <c r="Q299" s="154"/>
      <c r="R299" s="81">
        <f>grants[[#This Row],[Total Grant Amount]]</f>
        <v>0</v>
      </c>
      <c r="S299" s="154"/>
      <c r="T299" s="81">
        <f>grants[[#This Row],[Total Quarterly Obligation Amount]]</f>
        <v>0</v>
      </c>
      <c r="U299" s="154"/>
      <c r="V299" s="81">
        <f>grants[[#This Row],[Total Quarterly Expenditure Amount]]</f>
        <v>0</v>
      </c>
      <c r="W299" s="99" t="str">
        <f>IFERROR(INDEX(Table2[Attachment A Category], MATCH(grants[[#This Row],[Attachment A Expenditure Subcategory]], Table2[Attachment A Subcategory],0)),"")</f>
        <v/>
      </c>
      <c r="X299" s="100" t="str">
        <f>IFERROR(INDEX(Table2[Treasury OIG Category], MATCH(grants[[#This Row],[Attachment A Expenditure Subcategory]], Table2[Attachment A Subcategory],0)),"")</f>
        <v/>
      </c>
    </row>
    <row r="300" spans="2:24" x14ac:dyDescent="0.25">
      <c r="B300" s="108"/>
      <c r="C300" s="109"/>
      <c r="D300" s="109"/>
      <c r="E300" s="109"/>
      <c r="F300" s="109"/>
      <c r="G300" s="121"/>
      <c r="H300" s="31" t="s">
        <v>375</v>
      </c>
      <c r="I300" s="121"/>
      <c r="J300" s="16"/>
      <c r="K300" s="110"/>
      <c r="L300" s="111"/>
      <c r="M300" s="110"/>
      <c r="N300" s="110"/>
      <c r="O300" s="49"/>
      <c r="P300" s="49"/>
      <c r="Q300" s="154"/>
      <c r="R300" s="81">
        <f>grants[[#This Row],[Total Grant Amount]]</f>
        <v>0</v>
      </c>
      <c r="S300" s="154"/>
      <c r="T300" s="81">
        <f>grants[[#This Row],[Total Quarterly Obligation Amount]]</f>
        <v>0</v>
      </c>
      <c r="U300" s="154"/>
      <c r="V300" s="81">
        <f>grants[[#This Row],[Total Quarterly Expenditure Amount]]</f>
        <v>0</v>
      </c>
      <c r="W300" s="99" t="str">
        <f>IFERROR(INDEX(Table2[Attachment A Category], MATCH(grants[[#This Row],[Attachment A Expenditure Subcategory]], Table2[Attachment A Subcategory],0)),"")</f>
        <v/>
      </c>
      <c r="X300" s="100" t="str">
        <f>IFERROR(INDEX(Table2[Treasury OIG Category], MATCH(grants[[#This Row],[Attachment A Expenditure Subcategory]], Table2[Attachment A Subcategory],0)),"")</f>
        <v/>
      </c>
    </row>
    <row r="301" spans="2:24" x14ac:dyDescent="0.25">
      <c r="B301" s="108"/>
      <c r="C301" s="109"/>
      <c r="D301" s="109"/>
      <c r="E301" s="109"/>
      <c r="F301" s="109"/>
      <c r="G301" s="121"/>
      <c r="H301" s="31" t="s">
        <v>376</v>
      </c>
      <c r="I301" s="121"/>
      <c r="J301" s="16"/>
      <c r="K301" s="110"/>
      <c r="L301" s="111"/>
      <c r="M301" s="110"/>
      <c r="N301" s="110"/>
      <c r="O301" s="49"/>
      <c r="P301" s="49"/>
      <c r="Q301" s="154"/>
      <c r="R301" s="81">
        <f>grants[[#This Row],[Total Grant Amount]]</f>
        <v>0</v>
      </c>
      <c r="S301" s="154"/>
      <c r="T301" s="81">
        <f>grants[[#This Row],[Total Quarterly Obligation Amount]]</f>
        <v>0</v>
      </c>
      <c r="U301" s="154"/>
      <c r="V301" s="81">
        <f>grants[[#This Row],[Total Quarterly Expenditure Amount]]</f>
        <v>0</v>
      </c>
      <c r="W301" s="99" t="str">
        <f>IFERROR(INDEX(Table2[Attachment A Category], MATCH(grants[[#This Row],[Attachment A Expenditure Subcategory]], Table2[Attachment A Subcategory],0)),"")</f>
        <v/>
      </c>
      <c r="X301" s="100" t="str">
        <f>IFERROR(INDEX(Table2[Treasury OIG Category], MATCH(grants[[#This Row],[Attachment A Expenditure Subcategory]], Table2[Attachment A Subcategory],0)),"")</f>
        <v/>
      </c>
    </row>
    <row r="302" spans="2:24" x14ac:dyDescent="0.25">
      <c r="B302" s="108"/>
      <c r="C302" s="109"/>
      <c r="D302" s="109"/>
      <c r="E302" s="109"/>
      <c r="F302" s="109"/>
      <c r="G302" s="121"/>
      <c r="H302" s="31" t="s">
        <v>377</v>
      </c>
      <c r="I302" s="121"/>
      <c r="J302" s="16"/>
      <c r="K302" s="110"/>
      <c r="L302" s="111"/>
      <c r="M302" s="110"/>
      <c r="N302" s="110"/>
      <c r="O302" s="49"/>
      <c r="P302" s="49"/>
      <c r="Q302" s="154"/>
      <c r="R302" s="81">
        <f>grants[[#This Row],[Total Grant Amount]]</f>
        <v>0</v>
      </c>
      <c r="S302" s="154"/>
      <c r="T302" s="81">
        <f>grants[[#This Row],[Total Quarterly Obligation Amount]]</f>
        <v>0</v>
      </c>
      <c r="U302" s="154"/>
      <c r="V302" s="81">
        <f>grants[[#This Row],[Total Quarterly Expenditure Amount]]</f>
        <v>0</v>
      </c>
      <c r="W302" s="99" t="str">
        <f>IFERROR(INDEX(Table2[Attachment A Category], MATCH(grants[[#This Row],[Attachment A Expenditure Subcategory]], Table2[Attachment A Subcategory],0)),"")</f>
        <v/>
      </c>
      <c r="X302" s="100" t="str">
        <f>IFERROR(INDEX(Table2[Treasury OIG Category], MATCH(grants[[#This Row],[Attachment A Expenditure Subcategory]], Table2[Attachment A Subcategory],0)),"")</f>
        <v/>
      </c>
    </row>
    <row r="303" spans="2:24" x14ac:dyDescent="0.25">
      <c r="B303" s="108"/>
      <c r="C303" s="109"/>
      <c r="D303" s="109"/>
      <c r="E303" s="109"/>
      <c r="F303" s="109"/>
      <c r="G303" s="121"/>
      <c r="H303" s="31" t="s">
        <v>378</v>
      </c>
      <c r="I303" s="121"/>
      <c r="J303" s="16"/>
      <c r="K303" s="110"/>
      <c r="L303" s="111"/>
      <c r="M303" s="110"/>
      <c r="N303" s="110"/>
      <c r="O303" s="49"/>
      <c r="P303" s="49"/>
      <c r="Q303" s="154"/>
      <c r="R303" s="81">
        <f>grants[[#This Row],[Total Grant Amount]]</f>
        <v>0</v>
      </c>
      <c r="S303" s="154"/>
      <c r="T303" s="81">
        <f>grants[[#This Row],[Total Quarterly Obligation Amount]]</f>
        <v>0</v>
      </c>
      <c r="U303" s="154"/>
      <c r="V303" s="81">
        <f>grants[[#This Row],[Total Quarterly Expenditure Amount]]</f>
        <v>0</v>
      </c>
      <c r="W303" s="99" t="str">
        <f>IFERROR(INDEX(Table2[Attachment A Category], MATCH(grants[[#This Row],[Attachment A Expenditure Subcategory]], Table2[Attachment A Subcategory],0)),"")</f>
        <v/>
      </c>
      <c r="X303" s="100" t="str">
        <f>IFERROR(INDEX(Table2[Treasury OIG Category], MATCH(grants[[#This Row],[Attachment A Expenditure Subcategory]], Table2[Attachment A Subcategory],0)),"")</f>
        <v/>
      </c>
    </row>
    <row r="304" spans="2:24" x14ac:dyDescent="0.25">
      <c r="B304" s="108"/>
      <c r="C304" s="109"/>
      <c r="D304" s="109"/>
      <c r="E304" s="109"/>
      <c r="F304" s="109"/>
      <c r="G304" s="121"/>
      <c r="H304" s="31" t="s">
        <v>379</v>
      </c>
      <c r="I304" s="121"/>
      <c r="J304" s="16"/>
      <c r="K304" s="110"/>
      <c r="L304" s="111"/>
      <c r="M304" s="110"/>
      <c r="N304" s="110"/>
      <c r="O304" s="49"/>
      <c r="P304" s="49"/>
      <c r="Q304" s="154"/>
      <c r="R304" s="81">
        <f>grants[[#This Row],[Total Grant Amount]]</f>
        <v>0</v>
      </c>
      <c r="S304" s="154"/>
      <c r="T304" s="81">
        <f>grants[[#This Row],[Total Quarterly Obligation Amount]]</f>
        <v>0</v>
      </c>
      <c r="U304" s="154"/>
      <c r="V304" s="81">
        <f>grants[[#This Row],[Total Quarterly Expenditure Amount]]</f>
        <v>0</v>
      </c>
      <c r="W304" s="99" t="str">
        <f>IFERROR(INDEX(Table2[Attachment A Category], MATCH(grants[[#This Row],[Attachment A Expenditure Subcategory]], Table2[Attachment A Subcategory],0)),"")</f>
        <v/>
      </c>
      <c r="X304" s="100" t="str">
        <f>IFERROR(INDEX(Table2[Treasury OIG Category], MATCH(grants[[#This Row],[Attachment A Expenditure Subcategory]], Table2[Attachment A Subcategory],0)),"")</f>
        <v/>
      </c>
    </row>
    <row r="305" spans="2:24" x14ac:dyDescent="0.25">
      <c r="B305" s="108"/>
      <c r="C305" s="109"/>
      <c r="D305" s="109"/>
      <c r="E305" s="109"/>
      <c r="F305" s="109"/>
      <c r="G305" s="121"/>
      <c r="H305" s="31" t="s">
        <v>380</v>
      </c>
      <c r="I305" s="121"/>
      <c r="J305" s="16"/>
      <c r="K305" s="110"/>
      <c r="L305" s="111"/>
      <c r="M305" s="110"/>
      <c r="N305" s="110"/>
      <c r="O305" s="49"/>
      <c r="P305" s="49"/>
      <c r="Q305" s="154"/>
      <c r="R305" s="81">
        <f>grants[[#This Row],[Total Grant Amount]]</f>
        <v>0</v>
      </c>
      <c r="S305" s="154"/>
      <c r="T305" s="81">
        <f>grants[[#This Row],[Total Quarterly Obligation Amount]]</f>
        <v>0</v>
      </c>
      <c r="U305" s="154"/>
      <c r="V305" s="81">
        <f>grants[[#This Row],[Total Quarterly Expenditure Amount]]</f>
        <v>0</v>
      </c>
      <c r="W305" s="99" t="str">
        <f>IFERROR(INDEX(Table2[Attachment A Category], MATCH(grants[[#This Row],[Attachment A Expenditure Subcategory]], Table2[Attachment A Subcategory],0)),"")</f>
        <v/>
      </c>
      <c r="X305" s="100" t="str">
        <f>IFERROR(INDEX(Table2[Treasury OIG Category], MATCH(grants[[#This Row],[Attachment A Expenditure Subcategory]], Table2[Attachment A Subcategory],0)),"")</f>
        <v/>
      </c>
    </row>
    <row r="306" spans="2:24" x14ac:dyDescent="0.25">
      <c r="B306" s="108"/>
      <c r="C306" s="109"/>
      <c r="D306" s="109"/>
      <c r="E306" s="109"/>
      <c r="F306" s="109"/>
      <c r="G306" s="121"/>
      <c r="H306" s="31" t="s">
        <v>381</v>
      </c>
      <c r="I306" s="121"/>
      <c r="J306" s="16"/>
      <c r="K306" s="110"/>
      <c r="L306" s="111"/>
      <c r="M306" s="110"/>
      <c r="N306" s="110"/>
      <c r="O306" s="49"/>
      <c r="P306" s="49"/>
      <c r="Q306" s="154"/>
      <c r="R306" s="81">
        <f>grants[[#This Row],[Total Grant Amount]]</f>
        <v>0</v>
      </c>
      <c r="S306" s="154"/>
      <c r="T306" s="81">
        <f>grants[[#This Row],[Total Quarterly Obligation Amount]]</f>
        <v>0</v>
      </c>
      <c r="U306" s="154"/>
      <c r="V306" s="81">
        <f>grants[[#This Row],[Total Quarterly Expenditure Amount]]</f>
        <v>0</v>
      </c>
      <c r="W306" s="99" t="str">
        <f>IFERROR(INDEX(Table2[Attachment A Category], MATCH(grants[[#This Row],[Attachment A Expenditure Subcategory]], Table2[Attachment A Subcategory],0)),"")</f>
        <v/>
      </c>
      <c r="X306" s="100" t="str">
        <f>IFERROR(INDEX(Table2[Treasury OIG Category], MATCH(grants[[#This Row],[Attachment A Expenditure Subcategory]], Table2[Attachment A Subcategory],0)),"")</f>
        <v/>
      </c>
    </row>
    <row r="307" spans="2:24" x14ac:dyDescent="0.25">
      <c r="B307" s="108"/>
      <c r="C307" s="109"/>
      <c r="D307" s="109"/>
      <c r="E307" s="109"/>
      <c r="F307" s="109"/>
      <c r="G307" s="121"/>
      <c r="H307" s="31" t="s">
        <v>382</v>
      </c>
      <c r="I307" s="121"/>
      <c r="J307" s="16"/>
      <c r="K307" s="110"/>
      <c r="L307" s="111"/>
      <c r="M307" s="110"/>
      <c r="N307" s="110"/>
      <c r="O307" s="49"/>
      <c r="P307" s="49"/>
      <c r="Q307" s="154"/>
      <c r="R307" s="81">
        <f>grants[[#This Row],[Total Grant Amount]]</f>
        <v>0</v>
      </c>
      <c r="S307" s="154"/>
      <c r="T307" s="81">
        <f>grants[[#This Row],[Total Quarterly Obligation Amount]]</f>
        <v>0</v>
      </c>
      <c r="U307" s="154"/>
      <c r="V307" s="81">
        <f>grants[[#This Row],[Total Quarterly Expenditure Amount]]</f>
        <v>0</v>
      </c>
      <c r="W307" s="99" t="str">
        <f>IFERROR(INDEX(Table2[Attachment A Category], MATCH(grants[[#This Row],[Attachment A Expenditure Subcategory]], Table2[Attachment A Subcategory],0)),"")</f>
        <v/>
      </c>
      <c r="X307" s="100" t="str">
        <f>IFERROR(INDEX(Table2[Treasury OIG Category], MATCH(grants[[#This Row],[Attachment A Expenditure Subcategory]], Table2[Attachment A Subcategory],0)),"")</f>
        <v/>
      </c>
    </row>
    <row r="308" spans="2:24" x14ac:dyDescent="0.25">
      <c r="B308" s="108"/>
      <c r="C308" s="109"/>
      <c r="D308" s="109"/>
      <c r="E308" s="109"/>
      <c r="F308" s="109"/>
      <c r="G308" s="121"/>
      <c r="H308" s="31" t="s">
        <v>383</v>
      </c>
      <c r="I308" s="121"/>
      <c r="J308" s="16"/>
      <c r="K308" s="110"/>
      <c r="L308" s="111"/>
      <c r="M308" s="110"/>
      <c r="N308" s="110"/>
      <c r="O308" s="49"/>
      <c r="P308" s="49"/>
      <c r="Q308" s="154"/>
      <c r="R308" s="81">
        <f>grants[[#This Row],[Total Grant Amount]]</f>
        <v>0</v>
      </c>
      <c r="S308" s="154"/>
      <c r="T308" s="81">
        <f>grants[[#This Row],[Total Quarterly Obligation Amount]]</f>
        <v>0</v>
      </c>
      <c r="U308" s="154"/>
      <c r="V308" s="81">
        <f>grants[[#This Row],[Total Quarterly Expenditure Amount]]</f>
        <v>0</v>
      </c>
      <c r="W308" s="99" t="str">
        <f>IFERROR(INDEX(Table2[Attachment A Category], MATCH(grants[[#This Row],[Attachment A Expenditure Subcategory]], Table2[Attachment A Subcategory],0)),"")</f>
        <v/>
      </c>
      <c r="X308" s="100" t="str">
        <f>IFERROR(INDEX(Table2[Treasury OIG Category], MATCH(grants[[#This Row],[Attachment A Expenditure Subcategory]], Table2[Attachment A Subcategory],0)),"")</f>
        <v/>
      </c>
    </row>
    <row r="309" spans="2:24" x14ac:dyDescent="0.25">
      <c r="B309" s="108"/>
      <c r="C309" s="109"/>
      <c r="D309" s="109"/>
      <c r="E309" s="109"/>
      <c r="F309" s="109"/>
      <c r="G309" s="121"/>
      <c r="H309" s="31" t="s">
        <v>384</v>
      </c>
      <c r="I309" s="121"/>
      <c r="J309" s="16"/>
      <c r="K309" s="110"/>
      <c r="L309" s="111"/>
      <c r="M309" s="110"/>
      <c r="N309" s="110"/>
      <c r="O309" s="49"/>
      <c r="P309" s="49"/>
      <c r="Q309" s="154"/>
      <c r="R309" s="81">
        <f>grants[[#This Row],[Total Grant Amount]]</f>
        <v>0</v>
      </c>
      <c r="S309" s="154"/>
      <c r="T309" s="81">
        <f>grants[[#This Row],[Total Quarterly Obligation Amount]]</f>
        <v>0</v>
      </c>
      <c r="U309" s="154"/>
      <c r="V309" s="81">
        <f>grants[[#This Row],[Total Quarterly Expenditure Amount]]</f>
        <v>0</v>
      </c>
      <c r="W309" s="99" t="str">
        <f>IFERROR(INDEX(Table2[Attachment A Category], MATCH(grants[[#This Row],[Attachment A Expenditure Subcategory]], Table2[Attachment A Subcategory],0)),"")</f>
        <v/>
      </c>
      <c r="X309" s="100" t="str">
        <f>IFERROR(INDEX(Table2[Treasury OIG Category], MATCH(grants[[#This Row],[Attachment A Expenditure Subcategory]], Table2[Attachment A Subcategory],0)),"")</f>
        <v/>
      </c>
    </row>
    <row r="310" spans="2:24" x14ac:dyDescent="0.25">
      <c r="B310" s="108"/>
      <c r="C310" s="109"/>
      <c r="D310" s="109"/>
      <c r="E310" s="109"/>
      <c r="F310" s="109"/>
      <c r="G310" s="121"/>
      <c r="H310" s="31" t="s">
        <v>385</v>
      </c>
      <c r="I310" s="121"/>
      <c r="J310" s="16"/>
      <c r="K310" s="110"/>
      <c r="L310" s="111"/>
      <c r="M310" s="110"/>
      <c r="N310" s="110"/>
      <c r="O310" s="49"/>
      <c r="P310" s="49"/>
      <c r="Q310" s="154"/>
      <c r="R310" s="81">
        <f>grants[[#This Row],[Total Grant Amount]]</f>
        <v>0</v>
      </c>
      <c r="S310" s="154"/>
      <c r="T310" s="81">
        <f>grants[[#This Row],[Total Quarterly Obligation Amount]]</f>
        <v>0</v>
      </c>
      <c r="U310" s="154"/>
      <c r="V310" s="81">
        <f>grants[[#This Row],[Total Quarterly Expenditure Amount]]</f>
        <v>0</v>
      </c>
      <c r="W310" s="99" t="str">
        <f>IFERROR(INDEX(Table2[Attachment A Category], MATCH(grants[[#This Row],[Attachment A Expenditure Subcategory]], Table2[Attachment A Subcategory],0)),"")</f>
        <v/>
      </c>
      <c r="X310" s="100" t="str">
        <f>IFERROR(INDEX(Table2[Treasury OIG Category], MATCH(grants[[#This Row],[Attachment A Expenditure Subcategory]], Table2[Attachment A Subcategory],0)),"")</f>
        <v/>
      </c>
    </row>
    <row r="311" spans="2:24" x14ac:dyDescent="0.25">
      <c r="B311" s="108"/>
      <c r="C311" s="109"/>
      <c r="D311" s="109"/>
      <c r="E311" s="109"/>
      <c r="F311" s="109"/>
      <c r="G311" s="121"/>
      <c r="H311" s="31" t="s">
        <v>386</v>
      </c>
      <c r="I311" s="121"/>
      <c r="J311" s="16"/>
      <c r="K311" s="110"/>
      <c r="L311" s="111"/>
      <c r="M311" s="110"/>
      <c r="N311" s="110"/>
      <c r="O311" s="49"/>
      <c r="P311" s="49"/>
      <c r="Q311" s="154"/>
      <c r="R311" s="81">
        <f>grants[[#This Row],[Total Grant Amount]]</f>
        <v>0</v>
      </c>
      <c r="S311" s="154"/>
      <c r="T311" s="81">
        <f>grants[[#This Row],[Total Quarterly Obligation Amount]]</f>
        <v>0</v>
      </c>
      <c r="U311" s="154"/>
      <c r="V311" s="81">
        <f>grants[[#This Row],[Total Quarterly Expenditure Amount]]</f>
        <v>0</v>
      </c>
      <c r="W311" s="99" t="str">
        <f>IFERROR(INDEX(Table2[Attachment A Category], MATCH(grants[[#This Row],[Attachment A Expenditure Subcategory]], Table2[Attachment A Subcategory],0)),"")</f>
        <v/>
      </c>
      <c r="X311" s="100" t="str">
        <f>IFERROR(INDEX(Table2[Treasury OIG Category], MATCH(grants[[#This Row],[Attachment A Expenditure Subcategory]], Table2[Attachment A Subcategory],0)),"")</f>
        <v/>
      </c>
    </row>
    <row r="312" spans="2:24" x14ac:dyDescent="0.25">
      <c r="B312" s="108"/>
      <c r="C312" s="109"/>
      <c r="D312" s="109"/>
      <c r="E312" s="109"/>
      <c r="F312" s="109"/>
      <c r="G312" s="121"/>
      <c r="H312" s="31" t="s">
        <v>387</v>
      </c>
      <c r="I312" s="121"/>
      <c r="J312" s="16"/>
      <c r="K312" s="110"/>
      <c r="L312" s="111"/>
      <c r="M312" s="110"/>
      <c r="N312" s="110"/>
      <c r="O312" s="49"/>
      <c r="P312" s="49"/>
      <c r="Q312" s="154"/>
      <c r="R312" s="81">
        <f>grants[[#This Row],[Total Grant Amount]]</f>
        <v>0</v>
      </c>
      <c r="S312" s="154"/>
      <c r="T312" s="81">
        <f>grants[[#This Row],[Total Quarterly Obligation Amount]]</f>
        <v>0</v>
      </c>
      <c r="U312" s="154"/>
      <c r="V312" s="81">
        <f>grants[[#This Row],[Total Quarterly Expenditure Amount]]</f>
        <v>0</v>
      </c>
      <c r="W312" s="99" t="str">
        <f>IFERROR(INDEX(Table2[Attachment A Category], MATCH(grants[[#This Row],[Attachment A Expenditure Subcategory]], Table2[Attachment A Subcategory],0)),"")</f>
        <v/>
      </c>
      <c r="X312" s="100" t="str">
        <f>IFERROR(INDEX(Table2[Treasury OIG Category], MATCH(grants[[#This Row],[Attachment A Expenditure Subcategory]], Table2[Attachment A Subcategory],0)),"")</f>
        <v/>
      </c>
    </row>
    <row r="313" spans="2:24" x14ac:dyDescent="0.25">
      <c r="B313" s="108"/>
      <c r="C313" s="109"/>
      <c r="D313" s="109"/>
      <c r="E313" s="109"/>
      <c r="F313" s="109"/>
      <c r="G313" s="121"/>
      <c r="H313" s="31" t="s">
        <v>388</v>
      </c>
      <c r="I313" s="121"/>
      <c r="J313" s="16"/>
      <c r="K313" s="110"/>
      <c r="L313" s="111"/>
      <c r="M313" s="110"/>
      <c r="N313" s="110"/>
      <c r="O313" s="49"/>
      <c r="P313" s="49"/>
      <c r="Q313" s="154"/>
      <c r="R313" s="81">
        <f>grants[[#This Row],[Total Grant Amount]]</f>
        <v>0</v>
      </c>
      <c r="S313" s="154"/>
      <c r="T313" s="81">
        <f>grants[[#This Row],[Total Quarterly Obligation Amount]]</f>
        <v>0</v>
      </c>
      <c r="U313" s="154"/>
      <c r="V313" s="81">
        <f>grants[[#This Row],[Total Quarterly Expenditure Amount]]</f>
        <v>0</v>
      </c>
      <c r="W313" s="99" t="str">
        <f>IFERROR(INDEX(Table2[Attachment A Category], MATCH(grants[[#This Row],[Attachment A Expenditure Subcategory]], Table2[Attachment A Subcategory],0)),"")</f>
        <v/>
      </c>
      <c r="X313" s="100" t="str">
        <f>IFERROR(INDEX(Table2[Treasury OIG Category], MATCH(grants[[#This Row],[Attachment A Expenditure Subcategory]], Table2[Attachment A Subcategory],0)),"")</f>
        <v/>
      </c>
    </row>
    <row r="314" spans="2:24" x14ac:dyDescent="0.25">
      <c r="B314" s="108"/>
      <c r="C314" s="109"/>
      <c r="D314" s="109"/>
      <c r="E314" s="109"/>
      <c r="F314" s="109"/>
      <c r="G314" s="121"/>
      <c r="H314" s="31" t="s">
        <v>389</v>
      </c>
      <c r="I314" s="121"/>
      <c r="J314" s="16"/>
      <c r="K314" s="110"/>
      <c r="L314" s="111"/>
      <c r="M314" s="110"/>
      <c r="N314" s="110"/>
      <c r="O314" s="49"/>
      <c r="P314" s="49"/>
      <c r="Q314" s="154"/>
      <c r="R314" s="81">
        <f>grants[[#This Row],[Total Grant Amount]]</f>
        <v>0</v>
      </c>
      <c r="S314" s="154"/>
      <c r="T314" s="81">
        <f>grants[[#This Row],[Total Quarterly Obligation Amount]]</f>
        <v>0</v>
      </c>
      <c r="U314" s="154"/>
      <c r="V314" s="81">
        <f>grants[[#This Row],[Total Quarterly Expenditure Amount]]</f>
        <v>0</v>
      </c>
      <c r="W314" s="99" t="str">
        <f>IFERROR(INDEX(Table2[Attachment A Category], MATCH(grants[[#This Row],[Attachment A Expenditure Subcategory]], Table2[Attachment A Subcategory],0)),"")</f>
        <v/>
      </c>
      <c r="X314" s="100" t="str">
        <f>IFERROR(INDEX(Table2[Treasury OIG Category], MATCH(grants[[#This Row],[Attachment A Expenditure Subcategory]], Table2[Attachment A Subcategory],0)),"")</f>
        <v/>
      </c>
    </row>
    <row r="315" spans="2:24" x14ac:dyDescent="0.25">
      <c r="B315" s="108"/>
      <c r="C315" s="109"/>
      <c r="D315" s="109"/>
      <c r="E315" s="109"/>
      <c r="F315" s="109"/>
      <c r="G315" s="121"/>
      <c r="H315" s="31" t="s">
        <v>390</v>
      </c>
      <c r="I315" s="121"/>
      <c r="J315" s="16"/>
      <c r="K315" s="110"/>
      <c r="L315" s="111"/>
      <c r="M315" s="110"/>
      <c r="N315" s="110"/>
      <c r="O315" s="49"/>
      <c r="P315" s="49"/>
      <c r="Q315" s="154"/>
      <c r="R315" s="81">
        <f>grants[[#This Row],[Total Grant Amount]]</f>
        <v>0</v>
      </c>
      <c r="S315" s="154"/>
      <c r="T315" s="81">
        <f>grants[[#This Row],[Total Quarterly Obligation Amount]]</f>
        <v>0</v>
      </c>
      <c r="U315" s="154"/>
      <c r="V315" s="81">
        <f>grants[[#This Row],[Total Quarterly Expenditure Amount]]</f>
        <v>0</v>
      </c>
      <c r="W315" s="99" t="str">
        <f>IFERROR(INDEX(Table2[Attachment A Category], MATCH(grants[[#This Row],[Attachment A Expenditure Subcategory]], Table2[Attachment A Subcategory],0)),"")</f>
        <v/>
      </c>
      <c r="X315" s="100" t="str">
        <f>IFERROR(INDEX(Table2[Treasury OIG Category], MATCH(grants[[#This Row],[Attachment A Expenditure Subcategory]], Table2[Attachment A Subcategory],0)),"")</f>
        <v/>
      </c>
    </row>
    <row r="316" spans="2:24" x14ac:dyDescent="0.25">
      <c r="B316" s="108"/>
      <c r="C316" s="109"/>
      <c r="D316" s="109"/>
      <c r="E316" s="109"/>
      <c r="F316" s="109"/>
      <c r="G316" s="121"/>
      <c r="H316" s="31" t="s">
        <v>391</v>
      </c>
      <c r="I316" s="121"/>
      <c r="J316" s="16"/>
      <c r="K316" s="110"/>
      <c r="L316" s="111"/>
      <c r="M316" s="110"/>
      <c r="N316" s="110"/>
      <c r="O316" s="49"/>
      <c r="P316" s="49"/>
      <c r="Q316" s="154"/>
      <c r="R316" s="81">
        <f>grants[[#This Row],[Total Grant Amount]]</f>
        <v>0</v>
      </c>
      <c r="S316" s="154"/>
      <c r="T316" s="81">
        <f>grants[[#This Row],[Total Quarterly Obligation Amount]]</f>
        <v>0</v>
      </c>
      <c r="U316" s="154"/>
      <c r="V316" s="81">
        <f>grants[[#This Row],[Total Quarterly Expenditure Amount]]</f>
        <v>0</v>
      </c>
      <c r="W316" s="99" t="str">
        <f>IFERROR(INDEX(Table2[Attachment A Category], MATCH(grants[[#This Row],[Attachment A Expenditure Subcategory]], Table2[Attachment A Subcategory],0)),"")</f>
        <v/>
      </c>
      <c r="X316" s="100" t="str">
        <f>IFERROR(INDEX(Table2[Treasury OIG Category], MATCH(grants[[#This Row],[Attachment A Expenditure Subcategory]], Table2[Attachment A Subcategory],0)),"")</f>
        <v/>
      </c>
    </row>
    <row r="317" spans="2:24" x14ac:dyDescent="0.25">
      <c r="B317" s="108"/>
      <c r="C317" s="109"/>
      <c r="D317" s="109"/>
      <c r="E317" s="109"/>
      <c r="F317" s="109"/>
      <c r="G317" s="121"/>
      <c r="H317" s="31" t="s">
        <v>392</v>
      </c>
      <c r="I317" s="121"/>
      <c r="J317" s="16"/>
      <c r="K317" s="110"/>
      <c r="L317" s="111"/>
      <c r="M317" s="110"/>
      <c r="N317" s="110"/>
      <c r="O317" s="49"/>
      <c r="P317" s="49"/>
      <c r="Q317" s="154"/>
      <c r="R317" s="81">
        <f>grants[[#This Row],[Total Grant Amount]]</f>
        <v>0</v>
      </c>
      <c r="S317" s="154"/>
      <c r="T317" s="81">
        <f>grants[[#This Row],[Total Quarterly Obligation Amount]]</f>
        <v>0</v>
      </c>
      <c r="U317" s="154"/>
      <c r="V317" s="81">
        <f>grants[[#This Row],[Total Quarterly Expenditure Amount]]</f>
        <v>0</v>
      </c>
      <c r="W317" s="99" t="str">
        <f>IFERROR(INDEX(Table2[Attachment A Category], MATCH(grants[[#This Row],[Attachment A Expenditure Subcategory]], Table2[Attachment A Subcategory],0)),"")</f>
        <v/>
      </c>
      <c r="X317" s="100" t="str">
        <f>IFERROR(INDEX(Table2[Treasury OIG Category], MATCH(grants[[#This Row],[Attachment A Expenditure Subcategory]], Table2[Attachment A Subcategory],0)),"")</f>
        <v/>
      </c>
    </row>
    <row r="318" spans="2:24" x14ac:dyDescent="0.25">
      <c r="B318" s="108"/>
      <c r="C318" s="109"/>
      <c r="D318" s="109"/>
      <c r="E318" s="109"/>
      <c r="F318" s="109"/>
      <c r="G318" s="121"/>
      <c r="H318" s="31" t="s">
        <v>393</v>
      </c>
      <c r="I318" s="121"/>
      <c r="J318" s="16"/>
      <c r="K318" s="110"/>
      <c r="L318" s="111"/>
      <c r="M318" s="110"/>
      <c r="N318" s="110"/>
      <c r="O318" s="49"/>
      <c r="P318" s="49"/>
      <c r="Q318" s="154"/>
      <c r="R318" s="81">
        <f>grants[[#This Row],[Total Grant Amount]]</f>
        <v>0</v>
      </c>
      <c r="S318" s="154"/>
      <c r="T318" s="81">
        <f>grants[[#This Row],[Total Quarterly Obligation Amount]]</f>
        <v>0</v>
      </c>
      <c r="U318" s="154"/>
      <c r="V318" s="81">
        <f>grants[[#This Row],[Total Quarterly Expenditure Amount]]</f>
        <v>0</v>
      </c>
      <c r="W318" s="99" t="str">
        <f>IFERROR(INDEX(Table2[Attachment A Category], MATCH(grants[[#This Row],[Attachment A Expenditure Subcategory]], Table2[Attachment A Subcategory],0)),"")</f>
        <v/>
      </c>
      <c r="X318" s="100" t="str">
        <f>IFERROR(INDEX(Table2[Treasury OIG Category], MATCH(grants[[#This Row],[Attachment A Expenditure Subcategory]], Table2[Attachment A Subcategory],0)),"")</f>
        <v/>
      </c>
    </row>
    <row r="319" spans="2:24" x14ac:dyDescent="0.25">
      <c r="B319" s="108"/>
      <c r="C319" s="109"/>
      <c r="D319" s="109"/>
      <c r="E319" s="109"/>
      <c r="F319" s="109"/>
      <c r="G319" s="121"/>
      <c r="H319" s="31" t="s">
        <v>394</v>
      </c>
      <c r="I319" s="121"/>
      <c r="J319" s="16"/>
      <c r="K319" s="110"/>
      <c r="L319" s="111"/>
      <c r="M319" s="110"/>
      <c r="N319" s="110"/>
      <c r="O319" s="49"/>
      <c r="P319" s="49"/>
      <c r="Q319" s="154"/>
      <c r="R319" s="81">
        <f>grants[[#This Row],[Total Grant Amount]]</f>
        <v>0</v>
      </c>
      <c r="S319" s="154"/>
      <c r="T319" s="81">
        <f>grants[[#This Row],[Total Quarterly Obligation Amount]]</f>
        <v>0</v>
      </c>
      <c r="U319" s="154"/>
      <c r="V319" s="81">
        <f>grants[[#This Row],[Total Quarterly Expenditure Amount]]</f>
        <v>0</v>
      </c>
      <c r="W319" s="99" t="str">
        <f>IFERROR(INDEX(Table2[Attachment A Category], MATCH(grants[[#This Row],[Attachment A Expenditure Subcategory]], Table2[Attachment A Subcategory],0)),"")</f>
        <v/>
      </c>
      <c r="X319" s="100" t="str">
        <f>IFERROR(INDEX(Table2[Treasury OIG Category], MATCH(grants[[#This Row],[Attachment A Expenditure Subcategory]], Table2[Attachment A Subcategory],0)),"")</f>
        <v/>
      </c>
    </row>
    <row r="320" spans="2:24" x14ac:dyDescent="0.25">
      <c r="B320" s="108"/>
      <c r="C320" s="109"/>
      <c r="D320" s="109"/>
      <c r="E320" s="109"/>
      <c r="F320" s="109"/>
      <c r="G320" s="121"/>
      <c r="H320" s="31" t="s">
        <v>395</v>
      </c>
      <c r="I320" s="121"/>
      <c r="J320" s="16"/>
      <c r="K320" s="110"/>
      <c r="L320" s="111"/>
      <c r="M320" s="110"/>
      <c r="N320" s="110"/>
      <c r="O320" s="49"/>
      <c r="P320" s="49"/>
      <c r="Q320" s="154"/>
      <c r="R320" s="81">
        <f>grants[[#This Row],[Total Grant Amount]]</f>
        <v>0</v>
      </c>
      <c r="S320" s="154"/>
      <c r="T320" s="81">
        <f>grants[[#This Row],[Total Quarterly Obligation Amount]]</f>
        <v>0</v>
      </c>
      <c r="U320" s="154"/>
      <c r="V320" s="81">
        <f>grants[[#This Row],[Total Quarterly Expenditure Amount]]</f>
        <v>0</v>
      </c>
      <c r="W320" s="99" t="str">
        <f>IFERROR(INDEX(Table2[Attachment A Category], MATCH(grants[[#This Row],[Attachment A Expenditure Subcategory]], Table2[Attachment A Subcategory],0)),"")</f>
        <v/>
      </c>
      <c r="X320" s="100" t="str">
        <f>IFERROR(INDEX(Table2[Treasury OIG Category], MATCH(grants[[#This Row],[Attachment A Expenditure Subcategory]], Table2[Attachment A Subcategory],0)),"")</f>
        <v/>
      </c>
    </row>
    <row r="321" spans="2:24" x14ac:dyDescent="0.25">
      <c r="B321" s="108"/>
      <c r="C321" s="109"/>
      <c r="D321" s="109"/>
      <c r="E321" s="109"/>
      <c r="F321" s="109"/>
      <c r="G321" s="121"/>
      <c r="H321" s="31" t="s">
        <v>396</v>
      </c>
      <c r="I321" s="121"/>
      <c r="J321" s="16"/>
      <c r="K321" s="110"/>
      <c r="L321" s="111"/>
      <c r="M321" s="110"/>
      <c r="N321" s="110"/>
      <c r="O321" s="49"/>
      <c r="P321" s="49"/>
      <c r="Q321" s="154"/>
      <c r="R321" s="81">
        <f>grants[[#This Row],[Total Grant Amount]]</f>
        <v>0</v>
      </c>
      <c r="S321" s="154"/>
      <c r="T321" s="81">
        <f>grants[[#This Row],[Total Quarterly Obligation Amount]]</f>
        <v>0</v>
      </c>
      <c r="U321" s="154"/>
      <c r="V321" s="81">
        <f>grants[[#This Row],[Total Quarterly Expenditure Amount]]</f>
        <v>0</v>
      </c>
      <c r="W321" s="99" t="str">
        <f>IFERROR(INDEX(Table2[Attachment A Category], MATCH(grants[[#This Row],[Attachment A Expenditure Subcategory]], Table2[Attachment A Subcategory],0)),"")</f>
        <v/>
      </c>
      <c r="X321" s="100" t="str">
        <f>IFERROR(INDEX(Table2[Treasury OIG Category], MATCH(grants[[#This Row],[Attachment A Expenditure Subcategory]], Table2[Attachment A Subcategory],0)),"")</f>
        <v/>
      </c>
    </row>
    <row r="322" spans="2:24" x14ac:dyDescent="0.25">
      <c r="B322" s="108"/>
      <c r="C322" s="109"/>
      <c r="D322" s="109"/>
      <c r="E322" s="109"/>
      <c r="F322" s="109"/>
      <c r="G322" s="121"/>
      <c r="H322" s="31" t="s">
        <v>397</v>
      </c>
      <c r="I322" s="121"/>
      <c r="J322" s="16"/>
      <c r="K322" s="110"/>
      <c r="L322" s="111"/>
      <c r="M322" s="110"/>
      <c r="N322" s="110"/>
      <c r="O322" s="49"/>
      <c r="P322" s="49"/>
      <c r="Q322" s="154"/>
      <c r="R322" s="81">
        <f>grants[[#This Row],[Total Grant Amount]]</f>
        <v>0</v>
      </c>
      <c r="S322" s="154"/>
      <c r="T322" s="81">
        <f>grants[[#This Row],[Total Quarterly Obligation Amount]]</f>
        <v>0</v>
      </c>
      <c r="U322" s="154"/>
      <c r="V322" s="81">
        <f>grants[[#This Row],[Total Quarterly Expenditure Amount]]</f>
        <v>0</v>
      </c>
      <c r="W322" s="99" t="str">
        <f>IFERROR(INDEX(Table2[Attachment A Category], MATCH(grants[[#This Row],[Attachment A Expenditure Subcategory]], Table2[Attachment A Subcategory],0)),"")</f>
        <v/>
      </c>
      <c r="X322" s="100" t="str">
        <f>IFERROR(INDEX(Table2[Treasury OIG Category], MATCH(grants[[#This Row],[Attachment A Expenditure Subcategory]], Table2[Attachment A Subcategory],0)),"")</f>
        <v/>
      </c>
    </row>
    <row r="323" spans="2:24" x14ac:dyDescent="0.25">
      <c r="B323" s="108"/>
      <c r="C323" s="109"/>
      <c r="D323" s="109"/>
      <c r="E323" s="109"/>
      <c r="F323" s="109"/>
      <c r="G323" s="121"/>
      <c r="H323" s="31" t="s">
        <v>398</v>
      </c>
      <c r="I323" s="121"/>
      <c r="J323" s="16"/>
      <c r="K323" s="110"/>
      <c r="L323" s="111"/>
      <c r="M323" s="110"/>
      <c r="N323" s="110"/>
      <c r="O323" s="49"/>
      <c r="P323" s="49"/>
      <c r="Q323" s="154"/>
      <c r="R323" s="81">
        <f>grants[[#This Row],[Total Grant Amount]]</f>
        <v>0</v>
      </c>
      <c r="S323" s="154"/>
      <c r="T323" s="81">
        <f>grants[[#This Row],[Total Quarterly Obligation Amount]]</f>
        <v>0</v>
      </c>
      <c r="U323" s="154"/>
      <c r="V323" s="81">
        <f>grants[[#This Row],[Total Quarterly Expenditure Amount]]</f>
        <v>0</v>
      </c>
      <c r="W323" s="99" t="str">
        <f>IFERROR(INDEX(Table2[Attachment A Category], MATCH(grants[[#This Row],[Attachment A Expenditure Subcategory]], Table2[Attachment A Subcategory],0)),"")</f>
        <v/>
      </c>
      <c r="X323" s="100" t="str">
        <f>IFERROR(INDEX(Table2[Treasury OIG Category], MATCH(grants[[#This Row],[Attachment A Expenditure Subcategory]], Table2[Attachment A Subcategory],0)),"")</f>
        <v/>
      </c>
    </row>
    <row r="324" spans="2:24" x14ac:dyDescent="0.25">
      <c r="B324" s="108"/>
      <c r="C324" s="109"/>
      <c r="D324" s="109"/>
      <c r="E324" s="109"/>
      <c r="F324" s="109"/>
      <c r="G324" s="121"/>
      <c r="H324" s="31" t="s">
        <v>399</v>
      </c>
      <c r="I324" s="121"/>
      <c r="J324" s="16"/>
      <c r="K324" s="110"/>
      <c r="L324" s="111"/>
      <c r="M324" s="110"/>
      <c r="N324" s="110"/>
      <c r="O324" s="49"/>
      <c r="P324" s="49"/>
      <c r="Q324" s="154"/>
      <c r="R324" s="81">
        <f>grants[[#This Row],[Total Grant Amount]]</f>
        <v>0</v>
      </c>
      <c r="S324" s="154"/>
      <c r="T324" s="81">
        <f>grants[[#This Row],[Total Quarterly Obligation Amount]]</f>
        <v>0</v>
      </c>
      <c r="U324" s="154"/>
      <c r="V324" s="81">
        <f>grants[[#This Row],[Total Quarterly Expenditure Amount]]</f>
        <v>0</v>
      </c>
      <c r="W324" s="99" t="str">
        <f>IFERROR(INDEX(Table2[Attachment A Category], MATCH(grants[[#This Row],[Attachment A Expenditure Subcategory]], Table2[Attachment A Subcategory],0)),"")</f>
        <v/>
      </c>
      <c r="X324" s="100" t="str">
        <f>IFERROR(INDEX(Table2[Treasury OIG Category], MATCH(grants[[#This Row],[Attachment A Expenditure Subcategory]], Table2[Attachment A Subcategory],0)),"")</f>
        <v/>
      </c>
    </row>
    <row r="325" spans="2:24" x14ac:dyDescent="0.25">
      <c r="B325" s="108"/>
      <c r="C325" s="109"/>
      <c r="D325" s="109"/>
      <c r="E325" s="109"/>
      <c r="F325" s="109"/>
      <c r="G325" s="121"/>
      <c r="H325" s="31" t="s">
        <v>400</v>
      </c>
      <c r="I325" s="121"/>
      <c r="J325" s="16"/>
      <c r="K325" s="110"/>
      <c r="L325" s="111"/>
      <c r="M325" s="110"/>
      <c r="N325" s="110"/>
      <c r="O325" s="49"/>
      <c r="P325" s="49"/>
      <c r="Q325" s="154"/>
      <c r="R325" s="81">
        <f>grants[[#This Row],[Total Grant Amount]]</f>
        <v>0</v>
      </c>
      <c r="S325" s="154"/>
      <c r="T325" s="81">
        <f>grants[[#This Row],[Total Quarterly Obligation Amount]]</f>
        <v>0</v>
      </c>
      <c r="U325" s="154"/>
      <c r="V325" s="81">
        <f>grants[[#This Row],[Total Quarterly Expenditure Amount]]</f>
        <v>0</v>
      </c>
      <c r="W325" s="99" t="str">
        <f>IFERROR(INDEX(Table2[Attachment A Category], MATCH(grants[[#This Row],[Attachment A Expenditure Subcategory]], Table2[Attachment A Subcategory],0)),"")</f>
        <v/>
      </c>
      <c r="X325" s="100" t="str">
        <f>IFERROR(INDEX(Table2[Treasury OIG Category], MATCH(grants[[#This Row],[Attachment A Expenditure Subcategory]], Table2[Attachment A Subcategory],0)),"")</f>
        <v/>
      </c>
    </row>
    <row r="326" spans="2:24" x14ac:dyDescent="0.25">
      <c r="B326" s="108"/>
      <c r="C326" s="109"/>
      <c r="D326" s="109"/>
      <c r="E326" s="109"/>
      <c r="F326" s="109"/>
      <c r="G326" s="121"/>
      <c r="H326" s="31" t="s">
        <v>401</v>
      </c>
      <c r="I326" s="121"/>
      <c r="J326" s="16"/>
      <c r="K326" s="110"/>
      <c r="L326" s="111"/>
      <c r="M326" s="110"/>
      <c r="N326" s="110"/>
      <c r="O326" s="49"/>
      <c r="P326" s="49"/>
      <c r="Q326" s="154"/>
      <c r="R326" s="81">
        <f>grants[[#This Row],[Total Grant Amount]]</f>
        <v>0</v>
      </c>
      <c r="S326" s="154"/>
      <c r="T326" s="81">
        <f>grants[[#This Row],[Total Quarterly Obligation Amount]]</f>
        <v>0</v>
      </c>
      <c r="U326" s="154"/>
      <c r="V326" s="81">
        <f>grants[[#This Row],[Total Quarterly Expenditure Amount]]</f>
        <v>0</v>
      </c>
      <c r="W326" s="99" t="str">
        <f>IFERROR(INDEX(Table2[Attachment A Category], MATCH(grants[[#This Row],[Attachment A Expenditure Subcategory]], Table2[Attachment A Subcategory],0)),"")</f>
        <v/>
      </c>
      <c r="X326" s="100" t="str">
        <f>IFERROR(INDEX(Table2[Treasury OIG Category], MATCH(grants[[#This Row],[Attachment A Expenditure Subcategory]], Table2[Attachment A Subcategory],0)),"")</f>
        <v/>
      </c>
    </row>
    <row r="327" spans="2:24" x14ac:dyDescent="0.25">
      <c r="B327" s="108"/>
      <c r="C327" s="109"/>
      <c r="D327" s="109"/>
      <c r="E327" s="109"/>
      <c r="F327" s="109"/>
      <c r="G327" s="121"/>
      <c r="H327" s="31" t="s">
        <v>402</v>
      </c>
      <c r="I327" s="121"/>
      <c r="J327" s="16"/>
      <c r="K327" s="110"/>
      <c r="L327" s="111"/>
      <c r="M327" s="110"/>
      <c r="N327" s="110"/>
      <c r="O327" s="49"/>
      <c r="P327" s="49"/>
      <c r="Q327" s="154"/>
      <c r="R327" s="81">
        <f>grants[[#This Row],[Total Grant Amount]]</f>
        <v>0</v>
      </c>
      <c r="S327" s="154"/>
      <c r="T327" s="81">
        <f>grants[[#This Row],[Total Quarterly Obligation Amount]]</f>
        <v>0</v>
      </c>
      <c r="U327" s="154"/>
      <c r="V327" s="81">
        <f>grants[[#This Row],[Total Quarterly Expenditure Amount]]</f>
        <v>0</v>
      </c>
      <c r="W327" s="99" t="str">
        <f>IFERROR(INDEX(Table2[Attachment A Category], MATCH(grants[[#This Row],[Attachment A Expenditure Subcategory]], Table2[Attachment A Subcategory],0)),"")</f>
        <v/>
      </c>
      <c r="X327" s="100" t="str">
        <f>IFERROR(INDEX(Table2[Treasury OIG Category], MATCH(grants[[#This Row],[Attachment A Expenditure Subcategory]], Table2[Attachment A Subcategory],0)),"")</f>
        <v/>
      </c>
    </row>
    <row r="328" spans="2:24" x14ac:dyDescent="0.25">
      <c r="B328" s="108"/>
      <c r="C328" s="109"/>
      <c r="D328" s="109"/>
      <c r="E328" s="109"/>
      <c r="F328" s="109"/>
      <c r="G328" s="121"/>
      <c r="H328" s="31" t="s">
        <v>403</v>
      </c>
      <c r="I328" s="121"/>
      <c r="J328" s="16"/>
      <c r="K328" s="110"/>
      <c r="L328" s="111"/>
      <c r="M328" s="110"/>
      <c r="N328" s="110"/>
      <c r="O328" s="49"/>
      <c r="P328" s="49"/>
      <c r="Q328" s="154"/>
      <c r="R328" s="81">
        <f>grants[[#This Row],[Total Grant Amount]]</f>
        <v>0</v>
      </c>
      <c r="S328" s="154"/>
      <c r="T328" s="81">
        <f>grants[[#This Row],[Total Quarterly Obligation Amount]]</f>
        <v>0</v>
      </c>
      <c r="U328" s="154"/>
      <c r="V328" s="81">
        <f>grants[[#This Row],[Total Quarterly Expenditure Amount]]</f>
        <v>0</v>
      </c>
      <c r="W328" s="99" t="str">
        <f>IFERROR(INDEX(Table2[Attachment A Category], MATCH(grants[[#This Row],[Attachment A Expenditure Subcategory]], Table2[Attachment A Subcategory],0)),"")</f>
        <v/>
      </c>
      <c r="X328" s="100" t="str">
        <f>IFERROR(INDEX(Table2[Treasury OIG Category], MATCH(grants[[#This Row],[Attachment A Expenditure Subcategory]], Table2[Attachment A Subcategory],0)),"")</f>
        <v/>
      </c>
    </row>
    <row r="329" spans="2:24" x14ac:dyDescent="0.25">
      <c r="B329" s="108"/>
      <c r="C329" s="109"/>
      <c r="D329" s="109"/>
      <c r="E329" s="109"/>
      <c r="F329" s="109"/>
      <c r="G329" s="121"/>
      <c r="H329" s="31" t="s">
        <v>404</v>
      </c>
      <c r="I329" s="121"/>
      <c r="J329" s="16"/>
      <c r="K329" s="110"/>
      <c r="L329" s="111"/>
      <c r="M329" s="110"/>
      <c r="N329" s="110"/>
      <c r="O329" s="49"/>
      <c r="P329" s="49"/>
      <c r="Q329" s="154"/>
      <c r="R329" s="81">
        <f>grants[[#This Row],[Total Grant Amount]]</f>
        <v>0</v>
      </c>
      <c r="S329" s="154"/>
      <c r="T329" s="81">
        <f>grants[[#This Row],[Total Quarterly Obligation Amount]]</f>
        <v>0</v>
      </c>
      <c r="U329" s="154"/>
      <c r="V329" s="81">
        <f>grants[[#This Row],[Total Quarterly Expenditure Amount]]</f>
        <v>0</v>
      </c>
      <c r="W329" s="99" t="str">
        <f>IFERROR(INDEX(Table2[Attachment A Category], MATCH(grants[[#This Row],[Attachment A Expenditure Subcategory]], Table2[Attachment A Subcategory],0)),"")</f>
        <v/>
      </c>
      <c r="X329" s="100" t="str">
        <f>IFERROR(INDEX(Table2[Treasury OIG Category], MATCH(grants[[#This Row],[Attachment A Expenditure Subcategory]], Table2[Attachment A Subcategory],0)),"")</f>
        <v/>
      </c>
    </row>
    <row r="330" spans="2:24" x14ac:dyDescent="0.25">
      <c r="B330" s="108"/>
      <c r="C330" s="109"/>
      <c r="D330" s="109"/>
      <c r="E330" s="109"/>
      <c r="F330" s="109"/>
      <c r="G330" s="121"/>
      <c r="H330" s="31" t="s">
        <v>405</v>
      </c>
      <c r="I330" s="121"/>
      <c r="J330" s="16"/>
      <c r="K330" s="110"/>
      <c r="L330" s="111"/>
      <c r="M330" s="110"/>
      <c r="N330" s="110"/>
      <c r="O330" s="49"/>
      <c r="P330" s="49"/>
      <c r="Q330" s="154"/>
      <c r="R330" s="81">
        <f>grants[[#This Row],[Total Grant Amount]]</f>
        <v>0</v>
      </c>
      <c r="S330" s="154"/>
      <c r="T330" s="81">
        <f>grants[[#This Row],[Total Quarterly Obligation Amount]]</f>
        <v>0</v>
      </c>
      <c r="U330" s="154"/>
      <c r="V330" s="81">
        <f>grants[[#This Row],[Total Quarterly Expenditure Amount]]</f>
        <v>0</v>
      </c>
      <c r="W330" s="99" t="str">
        <f>IFERROR(INDEX(Table2[Attachment A Category], MATCH(grants[[#This Row],[Attachment A Expenditure Subcategory]], Table2[Attachment A Subcategory],0)),"")</f>
        <v/>
      </c>
      <c r="X330" s="100" t="str">
        <f>IFERROR(INDEX(Table2[Treasury OIG Category], MATCH(grants[[#This Row],[Attachment A Expenditure Subcategory]], Table2[Attachment A Subcategory],0)),"")</f>
        <v/>
      </c>
    </row>
    <row r="331" spans="2:24" x14ac:dyDescent="0.25">
      <c r="B331" s="108"/>
      <c r="C331" s="109"/>
      <c r="D331" s="109"/>
      <c r="E331" s="109"/>
      <c r="F331" s="109"/>
      <c r="G331" s="121"/>
      <c r="H331" s="31" t="s">
        <v>406</v>
      </c>
      <c r="I331" s="121"/>
      <c r="J331" s="16"/>
      <c r="K331" s="110"/>
      <c r="L331" s="111"/>
      <c r="M331" s="110"/>
      <c r="N331" s="110"/>
      <c r="O331" s="49"/>
      <c r="P331" s="49"/>
      <c r="Q331" s="154"/>
      <c r="R331" s="81">
        <f>grants[[#This Row],[Total Grant Amount]]</f>
        <v>0</v>
      </c>
      <c r="S331" s="154"/>
      <c r="T331" s="81">
        <f>grants[[#This Row],[Total Quarterly Obligation Amount]]</f>
        <v>0</v>
      </c>
      <c r="U331" s="154"/>
      <c r="V331" s="81">
        <f>grants[[#This Row],[Total Quarterly Expenditure Amount]]</f>
        <v>0</v>
      </c>
      <c r="W331" s="99" t="str">
        <f>IFERROR(INDEX(Table2[Attachment A Category], MATCH(grants[[#This Row],[Attachment A Expenditure Subcategory]], Table2[Attachment A Subcategory],0)),"")</f>
        <v/>
      </c>
      <c r="X331" s="100" t="str">
        <f>IFERROR(INDEX(Table2[Treasury OIG Category], MATCH(grants[[#This Row],[Attachment A Expenditure Subcategory]], Table2[Attachment A Subcategory],0)),"")</f>
        <v/>
      </c>
    </row>
    <row r="332" spans="2:24" x14ac:dyDescent="0.25">
      <c r="B332" s="108"/>
      <c r="C332" s="109"/>
      <c r="D332" s="109"/>
      <c r="E332" s="109"/>
      <c r="F332" s="109"/>
      <c r="G332" s="121"/>
      <c r="H332" s="31" t="s">
        <v>407</v>
      </c>
      <c r="I332" s="121"/>
      <c r="J332" s="16"/>
      <c r="K332" s="110"/>
      <c r="L332" s="111"/>
      <c r="M332" s="110"/>
      <c r="N332" s="110"/>
      <c r="O332" s="49"/>
      <c r="P332" s="49"/>
      <c r="Q332" s="154"/>
      <c r="R332" s="81">
        <f>grants[[#This Row],[Total Grant Amount]]</f>
        <v>0</v>
      </c>
      <c r="S332" s="154"/>
      <c r="T332" s="81">
        <f>grants[[#This Row],[Total Quarterly Obligation Amount]]</f>
        <v>0</v>
      </c>
      <c r="U332" s="154"/>
      <c r="V332" s="81">
        <f>grants[[#This Row],[Total Quarterly Expenditure Amount]]</f>
        <v>0</v>
      </c>
      <c r="W332" s="99" t="str">
        <f>IFERROR(INDEX(Table2[Attachment A Category], MATCH(grants[[#This Row],[Attachment A Expenditure Subcategory]], Table2[Attachment A Subcategory],0)),"")</f>
        <v/>
      </c>
      <c r="X332" s="100" t="str">
        <f>IFERROR(INDEX(Table2[Treasury OIG Category], MATCH(grants[[#This Row],[Attachment A Expenditure Subcategory]], Table2[Attachment A Subcategory],0)),"")</f>
        <v/>
      </c>
    </row>
    <row r="333" spans="2:24" x14ac:dyDescent="0.25">
      <c r="B333" s="108"/>
      <c r="C333" s="109"/>
      <c r="D333" s="109"/>
      <c r="E333" s="109"/>
      <c r="F333" s="109"/>
      <c r="G333" s="121"/>
      <c r="H333" s="31" t="s">
        <v>408</v>
      </c>
      <c r="I333" s="121"/>
      <c r="J333" s="16"/>
      <c r="K333" s="110"/>
      <c r="L333" s="111"/>
      <c r="M333" s="110"/>
      <c r="N333" s="110"/>
      <c r="O333" s="49"/>
      <c r="P333" s="49"/>
      <c r="Q333" s="154"/>
      <c r="R333" s="81">
        <f>grants[[#This Row],[Total Grant Amount]]</f>
        <v>0</v>
      </c>
      <c r="S333" s="154"/>
      <c r="T333" s="81">
        <f>grants[[#This Row],[Total Quarterly Obligation Amount]]</f>
        <v>0</v>
      </c>
      <c r="U333" s="154"/>
      <c r="V333" s="81">
        <f>grants[[#This Row],[Total Quarterly Expenditure Amount]]</f>
        <v>0</v>
      </c>
      <c r="W333" s="99" t="str">
        <f>IFERROR(INDEX(Table2[Attachment A Category], MATCH(grants[[#This Row],[Attachment A Expenditure Subcategory]], Table2[Attachment A Subcategory],0)),"")</f>
        <v/>
      </c>
      <c r="X333" s="100" t="str">
        <f>IFERROR(INDEX(Table2[Treasury OIG Category], MATCH(grants[[#This Row],[Attachment A Expenditure Subcategory]], Table2[Attachment A Subcategory],0)),"")</f>
        <v/>
      </c>
    </row>
    <row r="334" spans="2:24" x14ac:dyDescent="0.25">
      <c r="B334" s="108"/>
      <c r="C334" s="109"/>
      <c r="D334" s="109"/>
      <c r="E334" s="109"/>
      <c r="F334" s="109"/>
      <c r="G334" s="121"/>
      <c r="H334" s="31" t="s">
        <v>409</v>
      </c>
      <c r="I334" s="121"/>
      <c r="J334" s="16"/>
      <c r="K334" s="110"/>
      <c r="L334" s="111"/>
      <c r="M334" s="110"/>
      <c r="N334" s="110"/>
      <c r="O334" s="49"/>
      <c r="P334" s="49"/>
      <c r="Q334" s="154"/>
      <c r="R334" s="81">
        <f>grants[[#This Row],[Total Grant Amount]]</f>
        <v>0</v>
      </c>
      <c r="S334" s="154"/>
      <c r="T334" s="81">
        <f>grants[[#This Row],[Total Quarterly Obligation Amount]]</f>
        <v>0</v>
      </c>
      <c r="U334" s="154"/>
      <c r="V334" s="81">
        <f>grants[[#This Row],[Total Quarterly Expenditure Amount]]</f>
        <v>0</v>
      </c>
      <c r="W334" s="99" t="str">
        <f>IFERROR(INDEX(Table2[Attachment A Category], MATCH(grants[[#This Row],[Attachment A Expenditure Subcategory]], Table2[Attachment A Subcategory],0)),"")</f>
        <v/>
      </c>
      <c r="X334" s="100" t="str">
        <f>IFERROR(INDEX(Table2[Treasury OIG Category], MATCH(grants[[#This Row],[Attachment A Expenditure Subcategory]], Table2[Attachment A Subcategory],0)),"")</f>
        <v/>
      </c>
    </row>
    <row r="335" spans="2:24" x14ac:dyDescent="0.25">
      <c r="B335" s="108"/>
      <c r="C335" s="109"/>
      <c r="D335" s="109"/>
      <c r="E335" s="109"/>
      <c r="F335" s="109"/>
      <c r="G335" s="121"/>
      <c r="H335" s="31" t="s">
        <v>410</v>
      </c>
      <c r="I335" s="121"/>
      <c r="J335" s="16"/>
      <c r="K335" s="110"/>
      <c r="L335" s="111"/>
      <c r="M335" s="110"/>
      <c r="N335" s="110"/>
      <c r="O335" s="49"/>
      <c r="P335" s="49"/>
      <c r="Q335" s="154"/>
      <c r="R335" s="81">
        <f>grants[[#This Row],[Total Grant Amount]]</f>
        <v>0</v>
      </c>
      <c r="S335" s="154"/>
      <c r="T335" s="81">
        <f>grants[[#This Row],[Total Quarterly Obligation Amount]]</f>
        <v>0</v>
      </c>
      <c r="U335" s="154"/>
      <c r="V335" s="81">
        <f>grants[[#This Row],[Total Quarterly Expenditure Amount]]</f>
        <v>0</v>
      </c>
      <c r="W335" s="99" t="str">
        <f>IFERROR(INDEX(Table2[Attachment A Category], MATCH(grants[[#This Row],[Attachment A Expenditure Subcategory]], Table2[Attachment A Subcategory],0)),"")</f>
        <v/>
      </c>
      <c r="X335" s="100" t="str">
        <f>IFERROR(INDEX(Table2[Treasury OIG Category], MATCH(grants[[#This Row],[Attachment A Expenditure Subcategory]], Table2[Attachment A Subcategory],0)),"")</f>
        <v/>
      </c>
    </row>
    <row r="336" spans="2:24" x14ac:dyDescent="0.25">
      <c r="B336" s="108"/>
      <c r="C336" s="109"/>
      <c r="D336" s="109"/>
      <c r="E336" s="109"/>
      <c r="F336" s="109"/>
      <c r="G336" s="121"/>
      <c r="H336" s="31" t="s">
        <v>411</v>
      </c>
      <c r="I336" s="121"/>
      <c r="J336" s="16"/>
      <c r="K336" s="110"/>
      <c r="L336" s="111"/>
      <c r="M336" s="110"/>
      <c r="N336" s="110"/>
      <c r="O336" s="49"/>
      <c r="P336" s="49"/>
      <c r="Q336" s="154"/>
      <c r="R336" s="81">
        <f>grants[[#This Row],[Total Grant Amount]]</f>
        <v>0</v>
      </c>
      <c r="S336" s="154"/>
      <c r="T336" s="81">
        <f>grants[[#This Row],[Total Quarterly Obligation Amount]]</f>
        <v>0</v>
      </c>
      <c r="U336" s="154"/>
      <c r="V336" s="81">
        <f>grants[[#This Row],[Total Quarterly Expenditure Amount]]</f>
        <v>0</v>
      </c>
      <c r="W336" s="99" t="str">
        <f>IFERROR(INDEX(Table2[Attachment A Category], MATCH(grants[[#This Row],[Attachment A Expenditure Subcategory]], Table2[Attachment A Subcategory],0)),"")</f>
        <v/>
      </c>
      <c r="X336" s="100" t="str">
        <f>IFERROR(INDEX(Table2[Treasury OIG Category], MATCH(grants[[#This Row],[Attachment A Expenditure Subcategory]], Table2[Attachment A Subcategory],0)),"")</f>
        <v/>
      </c>
    </row>
    <row r="337" spans="2:24" x14ac:dyDescent="0.25">
      <c r="B337" s="108"/>
      <c r="C337" s="109"/>
      <c r="D337" s="109"/>
      <c r="E337" s="109"/>
      <c r="F337" s="109"/>
      <c r="G337" s="121"/>
      <c r="H337" s="31" t="s">
        <v>412</v>
      </c>
      <c r="I337" s="121"/>
      <c r="J337" s="16"/>
      <c r="K337" s="110"/>
      <c r="L337" s="111"/>
      <c r="M337" s="110"/>
      <c r="N337" s="110"/>
      <c r="O337" s="49"/>
      <c r="P337" s="49"/>
      <c r="Q337" s="154"/>
      <c r="R337" s="81">
        <f>grants[[#This Row],[Total Grant Amount]]</f>
        <v>0</v>
      </c>
      <c r="S337" s="154"/>
      <c r="T337" s="81">
        <f>grants[[#This Row],[Total Quarterly Obligation Amount]]</f>
        <v>0</v>
      </c>
      <c r="U337" s="154"/>
      <c r="V337" s="81">
        <f>grants[[#This Row],[Total Quarterly Expenditure Amount]]</f>
        <v>0</v>
      </c>
      <c r="W337" s="99" t="str">
        <f>IFERROR(INDEX(Table2[Attachment A Category], MATCH(grants[[#This Row],[Attachment A Expenditure Subcategory]], Table2[Attachment A Subcategory],0)),"")</f>
        <v/>
      </c>
      <c r="X337" s="100" t="str">
        <f>IFERROR(INDEX(Table2[Treasury OIG Category], MATCH(grants[[#This Row],[Attachment A Expenditure Subcategory]], Table2[Attachment A Subcategory],0)),"")</f>
        <v/>
      </c>
    </row>
    <row r="338" spans="2:24" x14ac:dyDescent="0.25">
      <c r="B338" s="108"/>
      <c r="C338" s="109"/>
      <c r="D338" s="109"/>
      <c r="E338" s="109"/>
      <c r="F338" s="109"/>
      <c r="G338" s="121"/>
      <c r="H338" s="31" t="s">
        <v>413</v>
      </c>
      <c r="I338" s="121"/>
      <c r="J338" s="16"/>
      <c r="K338" s="110"/>
      <c r="L338" s="111"/>
      <c r="M338" s="110"/>
      <c r="N338" s="110"/>
      <c r="O338" s="49"/>
      <c r="P338" s="49"/>
      <c r="Q338" s="154"/>
      <c r="R338" s="81">
        <f>grants[[#This Row],[Total Grant Amount]]</f>
        <v>0</v>
      </c>
      <c r="S338" s="154"/>
      <c r="T338" s="81">
        <f>grants[[#This Row],[Total Quarterly Obligation Amount]]</f>
        <v>0</v>
      </c>
      <c r="U338" s="154"/>
      <c r="V338" s="81">
        <f>grants[[#This Row],[Total Quarterly Expenditure Amount]]</f>
        <v>0</v>
      </c>
      <c r="W338" s="99" t="str">
        <f>IFERROR(INDEX(Table2[Attachment A Category], MATCH(grants[[#This Row],[Attachment A Expenditure Subcategory]], Table2[Attachment A Subcategory],0)),"")</f>
        <v/>
      </c>
      <c r="X338" s="100" t="str">
        <f>IFERROR(INDEX(Table2[Treasury OIG Category], MATCH(grants[[#This Row],[Attachment A Expenditure Subcategory]], Table2[Attachment A Subcategory],0)),"")</f>
        <v/>
      </c>
    </row>
    <row r="339" spans="2:24" x14ac:dyDescent="0.25">
      <c r="B339" s="108"/>
      <c r="C339" s="109"/>
      <c r="D339" s="109"/>
      <c r="E339" s="109"/>
      <c r="F339" s="109"/>
      <c r="G339" s="121"/>
      <c r="H339" s="31" t="s">
        <v>414</v>
      </c>
      <c r="I339" s="121"/>
      <c r="J339" s="16"/>
      <c r="K339" s="110"/>
      <c r="L339" s="111"/>
      <c r="M339" s="110"/>
      <c r="N339" s="110"/>
      <c r="O339" s="49"/>
      <c r="P339" s="49"/>
      <c r="Q339" s="154"/>
      <c r="R339" s="81">
        <f>grants[[#This Row],[Total Grant Amount]]</f>
        <v>0</v>
      </c>
      <c r="S339" s="154"/>
      <c r="T339" s="81">
        <f>grants[[#This Row],[Total Quarterly Obligation Amount]]</f>
        <v>0</v>
      </c>
      <c r="U339" s="154"/>
      <c r="V339" s="81">
        <f>grants[[#This Row],[Total Quarterly Expenditure Amount]]</f>
        <v>0</v>
      </c>
      <c r="W339" s="99" t="str">
        <f>IFERROR(INDEX(Table2[Attachment A Category], MATCH(grants[[#This Row],[Attachment A Expenditure Subcategory]], Table2[Attachment A Subcategory],0)),"")</f>
        <v/>
      </c>
      <c r="X339" s="100" t="str">
        <f>IFERROR(INDEX(Table2[Treasury OIG Category], MATCH(grants[[#This Row],[Attachment A Expenditure Subcategory]], Table2[Attachment A Subcategory],0)),"")</f>
        <v/>
      </c>
    </row>
    <row r="340" spans="2:24" x14ac:dyDescent="0.25">
      <c r="B340" s="108"/>
      <c r="C340" s="109"/>
      <c r="D340" s="109"/>
      <c r="E340" s="109"/>
      <c r="F340" s="109"/>
      <c r="G340" s="121"/>
      <c r="H340" s="31" t="s">
        <v>415</v>
      </c>
      <c r="I340" s="121"/>
      <c r="J340" s="16"/>
      <c r="K340" s="110"/>
      <c r="L340" s="111"/>
      <c r="M340" s="110"/>
      <c r="N340" s="110"/>
      <c r="O340" s="49"/>
      <c r="P340" s="49"/>
      <c r="Q340" s="154"/>
      <c r="R340" s="81">
        <f>grants[[#This Row],[Total Grant Amount]]</f>
        <v>0</v>
      </c>
      <c r="S340" s="154"/>
      <c r="T340" s="81">
        <f>grants[[#This Row],[Total Quarterly Obligation Amount]]</f>
        <v>0</v>
      </c>
      <c r="U340" s="154"/>
      <c r="V340" s="81">
        <f>grants[[#This Row],[Total Quarterly Expenditure Amount]]</f>
        <v>0</v>
      </c>
      <c r="W340" s="99" t="str">
        <f>IFERROR(INDEX(Table2[Attachment A Category], MATCH(grants[[#This Row],[Attachment A Expenditure Subcategory]], Table2[Attachment A Subcategory],0)),"")</f>
        <v/>
      </c>
      <c r="X340" s="100" t="str">
        <f>IFERROR(INDEX(Table2[Treasury OIG Category], MATCH(grants[[#This Row],[Attachment A Expenditure Subcategory]], Table2[Attachment A Subcategory],0)),"")</f>
        <v/>
      </c>
    </row>
    <row r="341" spans="2:24" x14ac:dyDescent="0.25">
      <c r="B341" s="108"/>
      <c r="C341" s="109"/>
      <c r="D341" s="109"/>
      <c r="E341" s="109"/>
      <c r="F341" s="109"/>
      <c r="G341" s="121"/>
      <c r="H341" s="31" t="s">
        <v>416</v>
      </c>
      <c r="I341" s="121"/>
      <c r="J341" s="16"/>
      <c r="K341" s="110"/>
      <c r="L341" s="111"/>
      <c r="M341" s="110"/>
      <c r="N341" s="110"/>
      <c r="O341" s="49"/>
      <c r="P341" s="49"/>
      <c r="Q341" s="154"/>
      <c r="R341" s="81">
        <f>grants[[#This Row],[Total Grant Amount]]</f>
        <v>0</v>
      </c>
      <c r="S341" s="154"/>
      <c r="T341" s="81">
        <f>grants[[#This Row],[Total Quarterly Obligation Amount]]</f>
        <v>0</v>
      </c>
      <c r="U341" s="154"/>
      <c r="V341" s="81">
        <f>grants[[#This Row],[Total Quarterly Expenditure Amount]]</f>
        <v>0</v>
      </c>
      <c r="W341" s="99" t="str">
        <f>IFERROR(INDEX(Table2[Attachment A Category], MATCH(grants[[#This Row],[Attachment A Expenditure Subcategory]], Table2[Attachment A Subcategory],0)),"")</f>
        <v/>
      </c>
      <c r="X341" s="100" t="str">
        <f>IFERROR(INDEX(Table2[Treasury OIG Category], MATCH(grants[[#This Row],[Attachment A Expenditure Subcategory]], Table2[Attachment A Subcategory],0)),"")</f>
        <v/>
      </c>
    </row>
    <row r="342" spans="2:24" x14ac:dyDescent="0.25">
      <c r="B342" s="108"/>
      <c r="C342" s="109"/>
      <c r="D342" s="109"/>
      <c r="E342" s="109"/>
      <c r="F342" s="109"/>
      <c r="G342" s="121"/>
      <c r="H342" s="31" t="s">
        <v>417</v>
      </c>
      <c r="I342" s="121"/>
      <c r="J342" s="16"/>
      <c r="K342" s="110"/>
      <c r="L342" s="111"/>
      <c r="M342" s="110"/>
      <c r="N342" s="110"/>
      <c r="O342" s="49"/>
      <c r="P342" s="49"/>
      <c r="Q342" s="154"/>
      <c r="R342" s="81">
        <f>grants[[#This Row],[Total Grant Amount]]</f>
        <v>0</v>
      </c>
      <c r="S342" s="154"/>
      <c r="T342" s="81">
        <f>grants[[#This Row],[Total Quarterly Obligation Amount]]</f>
        <v>0</v>
      </c>
      <c r="U342" s="154"/>
      <c r="V342" s="81">
        <f>grants[[#This Row],[Total Quarterly Expenditure Amount]]</f>
        <v>0</v>
      </c>
      <c r="W342" s="99" t="str">
        <f>IFERROR(INDEX(Table2[Attachment A Category], MATCH(grants[[#This Row],[Attachment A Expenditure Subcategory]], Table2[Attachment A Subcategory],0)),"")</f>
        <v/>
      </c>
      <c r="X342" s="100" t="str">
        <f>IFERROR(INDEX(Table2[Treasury OIG Category], MATCH(grants[[#This Row],[Attachment A Expenditure Subcategory]], Table2[Attachment A Subcategory],0)),"")</f>
        <v/>
      </c>
    </row>
    <row r="343" spans="2:24" x14ac:dyDescent="0.25">
      <c r="B343" s="108"/>
      <c r="C343" s="109"/>
      <c r="D343" s="109"/>
      <c r="E343" s="109"/>
      <c r="F343" s="109"/>
      <c r="G343" s="121"/>
      <c r="H343" s="31" t="s">
        <v>418</v>
      </c>
      <c r="I343" s="121"/>
      <c r="J343" s="16"/>
      <c r="K343" s="110"/>
      <c r="L343" s="111"/>
      <c r="M343" s="110"/>
      <c r="N343" s="110"/>
      <c r="O343" s="49"/>
      <c r="P343" s="49"/>
      <c r="Q343" s="154"/>
      <c r="R343" s="81">
        <f>grants[[#This Row],[Total Grant Amount]]</f>
        <v>0</v>
      </c>
      <c r="S343" s="154"/>
      <c r="T343" s="81">
        <f>grants[[#This Row],[Total Quarterly Obligation Amount]]</f>
        <v>0</v>
      </c>
      <c r="U343" s="154"/>
      <c r="V343" s="81">
        <f>grants[[#This Row],[Total Quarterly Expenditure Amount]]</f>
        <v>0</v>
      </c>
      <c r="W343" s="99" t="str">
        <f>IFERROR(INDEX(Table2[Attachment A Category], MATCH(grants[[#This Row],[Attachment A Expenditure Subcategory]], Table2[Attachment A Subcategory],0)),"")</f>
        <v/>
      </c>
      <c r="X343" s="100" t="str">
        <f>IFERROR(INDEX(Table2[Treasury OIG Category], MATCH(grants[[#This Row],[Attachment A Expenditure Subcategory]], Table2[Attachment A Subcategory],0)),"")</f>
        <v/>
      </c>
    </row>
    <row r="344" spans="2:24" x14ac:dyDescent="0.25">
      <c r="B344" s="108"/>
      <c r="C344" s="109"/>
      <c r="D344" s="109"/>
      <c r="E344" s="109"/>
      <c r="F344" s="109"/>
      <c r="G344" s="121"/>
      <c r="H344" s="31" t="s">
        <v>419</v>
      </c>
      <c r="I344" s="121"/>
      <c r="J344" s="16"/>
      <c r="K344" s="110"/>
      <c r="L344" s="111"/>
      <c r="M344" s="110"/>
      <c r="N344" s="110"/>
      <c r="O344" s="49"/>
      <c r="P344" s="49"/>
      <c r="Q344" s="154"/>
      <c r="R344" s="81">
        <f>grants[[#This Row],[Total Grant Amount]]</f>
        <v>0</v>
      </c>
      <c r="S344" s="154"/>
      <c r="T344" s="81">
        <f>grants[[#This Row],[Total Quarterly Obligation Amount]]</f>
        <v>0</v>
      </c>
      <c r="U344" s="154"/>
      <c r="V344" s="81">
        <f>grants[[#This Row],[Total Quarterly Expenditure Amount]]</f>
        <v>0</v>
      </c>
      <c r="W344" s="99" t="str">
        <f>IFERROR(INDEX(Table2[Attachment A Category], MATCH(grants[[#This Row],[Attachment A Expenditure Subcategory]], Table2[Attachment A Subcategory],0)),"")</f>
        <v/>
      </c>
      <c r="X344" s="100" t="str">
        <f>IFERROR(INDEX(Table2[Treasury OIG Category], MATCH(grants[[#This Row],[Attachment A Expenditure Subcategory]], Table2[Attachment A Subcategory],0)),"")</f>
        <v/>
      </c>
    </row>
    <row r="345" spans="2:24" x14ac:dyDescent="0.25">
      <c r="B345" s="108"/>
      <c r="C345" s="109"/>
      <c r="D345" s="109"/>
      <c r="E345" s="109"/>
      <c r="F345" s="109"/>
      <c r="G345" s="121"/>
      <c r="H345" s="31" t="s">
        <v>420</v>
      </c>
      <c r="I345" s="121"/>
      <c r="J345" s="16"/>
      <c r="K345" s="110"/>
      <c r="L345" s="111"/>
      <c r="M345" s="110"/>
      <c r="N345" s="110"/>
      <c r="O345" s="49"/>
      <c r="P345" s="49"/>
      <c r="Q345" s="154"/>
      <c r="R345" s="81">
        <f>grants[[#This Row],[Total Grant Amount]]</f>
        <v>0</v>
      </c>
      <c r="S345" s="154"/>
      <c r="T345" s="81">
        <f>grants[[#This Row],[Total Quarterly Obligation Amount]]</f>
        <v>0</v>
      </c>
      <c r="U345" s="154"/>
      <c r="V345" s="81">
        <f>grants[[#This Row],[Total Quarterly Expenditure Amount]]</f>
        <v>0</v>
      </c>
      <c r="W345" s="99" t="str">
        <f>IFERROR(INDEX(Table2[Attachment A Category], MATCH(grants[[#This Row],[Attachment A Expenditure Subcategory]], Table2[Attachment A Subcategory],0)),"")</f>
        <v/>
      </c>
      <c r="X345" s="100" t="str">
        <f>IFERROR(INDEX(Table2[Treasury OIG Category], MATCH(grants[[#This Row],[Attachment A Expenditure Subcategory]], Table2[Attachment A Subcategory],0)),"")</f>
        <v/>
      </c>
    </row>
    <row r="346" spans="2:24" x14ac:dyDescent="0.25">
      <c r="B346" s="108"/>
      <c r="C346" s="109"/>
      <c r="D346" s="109"/>
      <c r="E346" s="109"/>
      <c r="F346" s="109"/>
      <c r="G346" s="121"/>
      <c r="H346" s="31" t="s">
        <v>421</v>
      </c>
      <c r="I346" s="121"/>
      <c r="J346" s="16"/>
      <c r="K346" s="110"/>
      <c r="L346" s="111"/>
      <c r="M346" s="110"/>
      <c r="N346" s="110"/>
      <c r="O346" s="49"/>
      <c r="P346" s="49"/>
      <c r="Q346" s="154"/>
      <c r="R346" s="81">
        <f>grants[[#This Row],[Total Grant Amount]]</f>
        <v>0</v>
      </c>
      <c r="S346" s="154"/>
      <c r="T346" s="81">
        <f>grants[[#This Row],[Total Quarterly Obligation Amount]]</f>
        <v>0</v>
      </c>
      <c r="U346" s="154"/>
      <c r="V346" s="81">
        <f>grants[[#This Row],[Total Quarterly Expenditure Amount]]</f>
        <v>0</v>
      </c>
      <c r="W346" s="99" t="str">
        <f>IFERROR(INDEX(Table2[Attachment A Category], MATCH(grants[[#This Row],[Attachment A Expenditure Subcategory]], Table2[Attachment A Subcategory],0)),"")</f>
        <v/>
      </c>
      <c r="X346" s="100" t="str">
        <f>IFERROR(INDEX(Table2[Treasury OIG Category], MATCH(grants[[#This Row],[Attachment A Expenditure Subcategory]], Table2[Attachment A Subcategory],0)),"")</f>
        <v/>
      </c>
    </row>
    <row r="347" spans="2:24" x14ac:dyDescent="0.25">
      <c r="B347" s="108"/>
      <c r="C347" s="109"/>
      <c r="D347" s="109"/>
      <c r="E347" s="109"/>
      <c r="F347" s="109"/>
      <c r="G347" s="121"/>
      <c r="H347" s="31" t="s">
        <v>422</v>
      </c>
      <c r="I347" s="121"/>
      <c r="J347" s="16"/>
      <c r="K347" s="110"/>
      <c r="L347" s="111"/>
      <c r="M347" s="110"/>
      <c r="N347" s="110"/>
      <c r="O347" s="49"/>
      <c r="P347" s="49"/>
      <c r="Q347" s="154"/>
      <c r="R347" s="81">
        <f>grants[[#This Row],[Total Grant Amount]]</f>
        <v>0</v>
      </c>
      <c r="S347" s="154"/>
      <c r="T347" s="81">
        <f>grants[[#This Row],[Total Quarterly Obligation Amount]]</f>
        <v>0</v>
      </c>
      <c r="U347" s="154"/>
      <c r="V347" s="81">
        <f>grants[[#This Row],[Total Quarterly Expenditure Amount]]</f>
        <v>0</v>
      </c>
      <c r="W347" s="99" t="str">
        <f>IFERROR(INDEX(Table2[Attachment A Category], MATCH(grants[[#This Row],[Attachment A Expenditure Subcategory]], Table2[Attachment A Subcategory],0)),"")</f>
        <v/>
      </c>
      <c r="X347" s="100" t="str">
        <f>IFERROR(INDEX(Table2[Treasury OIG Category], MATCH(grants[[#This Row],[Attachment A Expenditure Subcategory]], Table2[Attachment A Subcategory],0)),"")</f>
        <v/>
      </c>
    </row>
    <row r="348" spans="2:24" x14ac:dyDescent="0.25">
      <c r="B348" s="108"/>
      <c r="C348" s="109"/>
      <c r="D348" s="109"/>
      <c r="E348" s="109"/>
      <c r="F348" s="109"/>
      <c r="G348" s="121"/>
      <c r="H348" s="31" t="s">
        <v>423</v>
      </c>
      <c r="I348" s="121"/>
      <c r="J348" s="16"/>
      <c r="K348" s="110"/>
      <c r="L348" s="111"/>
      <c r="M348" s="110"/>
      <c r="N348" s="110"/>
      <c r="O348" s="49"/>
      <c r="P348" s="49"/>
      <c r="Q348" s="154"/>
      <c r="R348" s="81">
        <f>grants[[#This Row],[Total Grant Amount]]</f>
        <v>0</v>
      </c>
      <c r="S348" s="154"/>
      <c r="T348" s="81">
        <f>grants[[#This Row],[Total Quarterly Obligation Amount]]</f>
        <v>0</v>
      </c>
      <c r="U348" s="154"/>
      <c r="V348" s="81">
        <f>grants[[#This Row],[Total Quarterly Expenditure Amount]]</f>
        <v>0</v>
      </c>
      <c r="W348" s="99" t="str">
        <f>IFERROR(INDEX(Table2[Attachment A Category], MATCH(grants[[#This Row],[Attachment A Expenditure Subcategory]], Table2[Attachment A Subcategory],0)),"")</f>
        <v/>
      </c>
      <c r="X348" s="100" t="str">
        <f>IFERROR(INDEX(Table2[Treasury OIG Category], MATCH(grants[[#This Row],[Attachment A Expenditure Subcategory]], Table2[Attachment A Subcategory],0)),"")</f>
        <v/>
      </c>
    </row>
    <row r="349" spans="2:24" x14ac:dyDescent="0.25">
      <c r="B349" s="108"/>
      <c r="C349" s="109"/>
      <c r="D349" s="109"/>
      <c r="E349" s="109"/>
      <c r="F349" s="109"/>
      <c r="G349" s="121"/>
      <c r="H349" s="31" t="s">
        <v>424</v>
      </c>
      <c r="I349" s="121"/>
      <c r="J349" s="16"/>
      <c r="K349" s="110"/>
      <c r="L349" s="111"/>
      <c r="M349" s="110"/>
      <c r="N349" s="110"/>
      <c r="O349" s="49"/>
      <c r="P349" s="49"/>
      <c r="Q349" s="154"/>
      <c r="R349" s="81">
        <f>grants[[#This Row],[Total Grant Amount]]</f>
        <v>0</v>
      </c>
      <c r="S349" s="154"/>
      <c r="T349" s="81">
        <f>grants[[#This Row],[Total Quarterly Obligation Amount]]</f>
        <v>0</v>
      </c>
      <c r="U349" s="154"/>
      <c r="V349" s="81">
        <f>grants[[#This Row],[Total Quarterly Expenditure Amount]]</f>
        <v>0</v>
      </c>
      <c r="W349" s="99" t="str">
        <f>IFERROR(INDEX(Table2[Attachment A Category], MATCH(grants[[#This Row],[Attachment A Expenditure Subcategory]], Table2[Attachment A Subcategory],0)),"")</f>
        <v/>
      </c>
      <c r="X349" s="100" t="str">
        <f>IFERROR(INDEX(Table2[Treasury OIG Category], MATCH(grants[[#This Row],[Attachment A Expenditure Subcategory]], Table2[Attachment A Subcategory],0)),"")</f>
        <v/>
      </c>
    </row>
    <row r="350" spans="2:24" x14ac:dyDescent="0.25">
      <c r="B350" s="108"/>
      <c r="C350" s="109"/>
      <c r="D350" s="109"/>
      <c r="E350" s="109"/>
      <c r="F350" s="109"/>
      <c r="G350" s="121"/>
      <c r="H350" s="31" t="s">
        <v>425</v>
      </c>
      <c r="I350" s="121"/>
      <c r="J350" s="16"/>
      <c r="K350" s="110"/>
      <c r="L350" s="111"/>
      <c r="M350" s="110"/>
      <c r="N350" s="110"/>
      <c r="O350" s="49"/>
      <c r="P350" s="49"/>
      <c r="Q350" s="154"/>
      <c r="R350" s="81">
        <f>grants[[#This Row],[Total Grant Amount]]</f>
        <v>0</v>
      </c>
      <c r="S350" s="154"/>
      <c r="T350" s="81">
        <f>grants[[#This Row],[Total Quarterly Obligation Amount]]</f>
        <v>0</v>
      </c>
      <c r="U350" s="154"/>
      <c r="V350" s="81">
        <f>grants[[#This Row],[Total Quarterly Expenditure Amount]]</f>
        <v>0</v>
      </c>
      <c r="W350" s="99" t="str">
        <f>IFERROR(INDEX(Table2[Attachment A Category], MATCH(grants[[#This Row],[Attachment A Expenditure Subcategory]], Table2[Attachment A Subcategory],0)),"")</f>
        <v/>
      </c>
      <c r="X350" s="100" t="str">
        <f>IFERROR(INDEX(Table2[Treasury OIG Category], MATCH(grants[[#This Row],[Attachment A Expenditure Subcategory]], Table2[Attachment A Subcategory],0)),"")</f>
        <v/>
      </c>
    </row>
    <row r="351" spans="2:24" x14ac:dyDescent="0.25">
      <c r="B351" s="108"/>
      <c r="C351" s="109"/>
      <c r="D351" s="109"/>
      <c r="E351" s="109"/>
      <c r="F351" s="109"/>
      <c r="G351" s="121"/>
      <c r="H351" s="31" t="s">
        <v>426</v>
      </c>
      <c r="I351" s="121"/>
      <c r="J351" s="16"/>
      <c r="K351" s="110"/>
      <c r="L351" s="111"/>
      <c r="M351" s="110"/>
      <c r="N351" s="110"/>
      <c r="O351" s="49"/>
      <c r="P351" s="49"/>
      <c r="Q351" s="154"/>
      <c r="R351" s="81">
        <f>grants[[#This Row],[Total Grant Amount]]</f>
        <v>0</v>
      </c>
      <c r="S351" s="154"/>
      <c r="T351" s="81">
        <f>grants[[#This Row],[Total Quarterly Obligation Amount]]</f>
        <v>0</v>
      </c>
      <c r="U351" s="154"/>
      <c r="V351" s="81">
        <f>grants[[#This Row],[Total Quarterly Expenditure Amount]]</f>
        <v>0</v>
      </c>
      <c r="W351" s="99" t="str">
        <f>IFERROR(INDEX(Table2[Attachment A Category], MATCH(grants[[#This Row],[Attachment A Expenditure Subcategory]], Table2[Attachment A Subcategory],0)),"")</f>
        <v/>
      </c>
      <c r="X351" s="100" t="str">
        <f>IFERROR(INDEX(Table2[Treasury OIG Category], MATCH(grants[[#This Row],[Attachment A Expenditure Subcategory]], Table2[Attachment A Subcategory],0)),"")</f>
        <v/>
      </c>
    </row>
    <row r="352" spans="2:24" x14ac:dyDescent="0.25">
      <c r="B352" s="108"/>
      <c r="C352" s="109"/>
      <c r="D352" s="109"/>
      <c r="E352" s="109"/>
      <c r="F352" s="109"/>
      <c r="G352" s="121"/>
      <c r="H352" s="31" t="s">
        <v>427</v>
      </c>
      <c r="I352" s="121"/>
      <c r="J352" s="16"/>
      <c r="K352" s="110"/>
      <c r="L352" s="111"/>
      <c r="M352" s="110"/>
      <c r="N352" s="110"/>
      <c r="O352" s="49"/>
      <c r="P352" s="49"/>
      <c r="Q352" s="154"/>
      <c r="R352" s="81">
        <f>grants[[#This Row],[Total Grant Amount]]</f>
        <v>0</v>
      </c>
      <c r="S352" s="154"/>
      <c r="T352" s="81">
        <f>grants[[#This Row],[Total Quarterly Obligation Amount]]</f>
        <v>0</v>
      </c>
      <c r="U352" s="154"/>
      <c r="V352" s="81">
        <f>grants[[#This Row],[Total Quarterly Expenditure Amount]]</f>
        <v>0</v>
      </c>
      <c r="W352" s="99" t="str">
        <f>IFERROR(INDEX(Table2[Attachment A Category], MATCH(grants[[#This Row],[Attachment A Expenditure Subcategory]], Table2[Attachment A Subcategory],0)),"")</f>
        <v/>
      </c>
      <c r="X352" s="100" t="str">
        <f>IFERROR(INDEX(Table2[Treasury OIG Category], MATCH(grants[[#This Row],[Attachment A Expenditure Subcategory]], Table2[Attachment A Subcategory],0)),"")</f>
        <v/>
      </c>
    </row>
    <row r="353" spans="2:24" x14ac:dyDescent="0.25">
      <c r="B353" s="108"/>
      <c r="C353" s="109"/>
      <c r="D353" s="109"/>
      <c r="E353" s="109"/>
      <c r="F353" s="109"/>
      <c r="G353" s="121"/>
      <c r="H353" s="31" t="s">
        <v>428</v>
      </c>
      <c r="I353" s="121"/>
      <c r="J353" s="16"/>
      <c r="K353" s="110"/>
      <c r="L353" s="111"/>
      <c r="M353" s="110"/>
      <c r="N353" s="110"/>
      <c r="O353" s="49"/>
      <c r="P353" s="49"/>
      <c r="Q353" s="154"/>
      <c r="R353" s="81">
        <f>grants[[#This Row],[Total Grant Amount]]</f>
        <v>0</v>
      </c>
      <c r="S353" s="154"/>
      <c r="T353" s="81">
        <f>grants[[#This Row],[Total Quarterly Obligation Amount]]</f>
        <v>0</v>
      </c>
      <c r="U353" s="154"/>
      <c r="V353" s="81">
        <f>grants[[#This Row],[Total Quarterly Expenditure Amount]]</f>
        <v>0</v>
      </c>
      <c r="W353" s="99" t="str">
        <f>IFERROR(INDEX(Table2[Attachment A Category], MATCH(grants[[#This Row],[Attachment A Expenditure Subcategory]], Table2[Attachment A Subcategory],0)),"")</f>
        <v/>
      </c>
      <c r="X353" s="100" t="str">
        <f>IFERROR(INDEX(Table2[Treasury OIG Category], MATCH(grants[[#This Row],[Attachment A Expenditure Subcategory]], Table2[Attachment A Subcategory],0)),"")</f>
        <v/>
      </c>
    </row>
    <row r="354" spans="2:24" x14ac:dyDescent="0.25">
      <c r="B354" s="108"/>
      <c r="C354" s="109"/>
      <c r="D354" s="109"/>
      <c r="E354" s="109"/>
      <c r="F354" s="109"/>
      <c r="G354" s="121"/>
      <c r="H354" s="31" t="s">
        <v>429</v>
      </c>
      <c r="I354" s="121"/>
      <c r="J354" s="16"/>
      <c r="K354" s="110"/>
      <c r="L354" s="111"/>
      <c r="M354" s="110"/>
      <c r="N354" s="110"/>
      <c r="O354" s="49"/>
      <c r="P354" s="49"/>
      <c r="Q354" s="154"/>
      <c r="R354" s="81">
        <f>grants[[#This Row],[Total Grant Amount]]</f>
        <v>0</v>
      </c>
      <c r="S354" s="154"/>
      <c r="T354" s="81">
        <f>grants[[#This Row],[Total Quarterly Obligation Amount]]</f>
        <v>0</v>
      </c>
      <c r="U354" s="154"/>
      <c r="V354" s="81">
        <f>grants[[#This Row],[Total Quarterly Expenditure Amount]]</f>
        <v>0</v>
      </c>
      <c r="W354" s="99" t="str">
        <f>IFERROR(INDEX(Table2[Attachment A Category], MATCH(grants[[#This Row],[Attachment A Expenditure Subcategory]], Table2[Attachment A Subcategory],0)),"")</f>
        <v/>
      </c>
      <c r="X354" s="100" t="str">
        <f>IFERROR(INDEX(Table2[Treasury OIG Category], MATCH(grants[[#This Row],[Attachment A Expenditure Subcategory]], Table2[Attachment A Subcategory],0)),"")</f>
        <v/>
      </c>
    </row>
    <row r="355" spans="2:24" x14ac:dyDescent="0.25">
      <c r="B355" s="108"/>
      <c r="C355" s="109"/>
      <c r="D355" s="109"/>
      <c r="E355" s="109"/>
      <c r="F355" s="109"/>
      <c r="G355" s="121"/>
      <c r="H355" s="31" t="s">
        <v>430</v>
      </c>
      <c r="I355" s="121"/>
      <c r="J355" s="16"/>
      <c r="K355" s="110"/>
      <c r="L355" s="111"/>
      <c r="M355" s="110"/>
      <c r="N355" s="110"/>
      <c r="O355" s="49"/>
      <c r="P355" s="49"/>
      <c r="Q355" s="154"/>
      <c r="R355" s="81">
        <f>grants[[#This Row],[Total Grant Amount]]</f>
        <v>0</v>
      </c>
      <c r="S355" s="154"/>
      <c r="T355" s="81">
        <f>grants[[#This Row],[Total Quarterly Obligation Amount]]</f>
        <v>0</v>
      </c>
      <c r="U355" s="154"/>
      <c r="V355" s="81">
        <f>grants[[#This Row],[Total Quarterly Expenditure Amount]]</f>
        <v>0</v>
      </c>
      <c r="W355" s="99" t="str">
        <f>IFERROR(INDEX(Table2[Attachment A Category], MATCH(grants[[#This Row],[Attachment A Expenditure Subcategory]], Table2[Attachment A Subcategory],0)),"")</f>
        <v/>
      </c>
      <c r="X355" s="100" t="str">
        <f>IFERROR(INDEX(Table2[Treasury OIG Category], MATCH(grants[[#This Row],[Attachment A Expenditure Subcategory]], Table2[Attachment A Subcategory],0)),"")</f>
        <v/>
      </c>
    </row>
    <row r="356" spans="2:24" x14ac:dyDescent="0.25">
      <c r="B356" s="108"/>
      <c r="C356" s="109"/>
      <c r="D356" s="109"/>
      <c r="E356" s="109"/>
      <c r="F356" s="109"/>
      <c r="G356" s="121"/>
      <c r="H356" s="31" t="s">
        <v>431</v>
      </c>
      <c r="I356" s="121"/>
      <c r="J356" s="16"/>
      <c r="K356" s="110"/>
      <c r="L356" s="111"/>
      <c r="M356" s="110"/>
      <c r="N356" s="110"/>
      <c r="O356" s="49"/>
      <c r="P356" s="49"/>
      <c r="Q356" s="154"/>
      <c r="R356" s="81">
        <f>grants[[#This Row],[Total Grant Amount]]</f>
        <v>0</v>
      </c>
      <c r="S356" s="154"/>
      <c r="T356" s="81">
        <f>grants[[#This Row],[Total Quarterly Obligation Amount]]</f>
        <v>0</v>
      </c>
      <c r="U356" s="154"/>
      <c r="V356" s="81">
        <f>grants[[#This Row],[Total Quarterly Expenditure Amount]]</f>
        <v>0</v>
      </c>
      <c r="W356" s="99" t="str">
        <f>IFERROR(INDEX(Table2[Attachment A Category], MATCH(grants[[#This Row],[Attachment A Expenditure Subcategory]], Table2[Attachment A Subcategory],0)),"")</f>
        <v/>
      </c>
      <c r="X356" s="100" t="str">
        <f>IFERROR(INDEX(Table2[Treasury OIG Category], MATCH(grants[[#This Row],[Attachment A Expenditure Subcategory]], Table2[Attachment A Subcategory],0)),"")</f>
        <v/>
      </c>
    </row>
    <row r="357" spans="2:24" x14ac:dyDescent="0.25">
      <c r="B357" s="108"/>
      <c r="C357" s="109"/>
      <c r="D357" s="109"/>
      <c r="E357" s="109"/>
      <c r="F357" s="109"/>
      <c r="G357" s="121"/>
      <c r="H357" s="31" t="s">
        <v>432</v>
      </c>
      <c r="I357" s="121"/>
      <c r="J357" s="16"/>
      <c r="K357" s="110"/>
      <c r="L357" s="111"/>
      <c r="M357" s="110"/>
      <c r="N357" s="110"/>
      <c r="O357" s="49"/>
      <c r="P357" s="49"/>
      <c r="Q357" s="154"/>
      <c r="R357" s="81">
        <f>grants[[#This Row],[Total Grant Amount]]</f>
        <v>0</v>
      </c>
      <c r="S357" s="154"/>
      <c r="T357" s="81">
        <f>grants[[#This Row],[Total Quarterly Obligation Amount]]</f>
        <v>0</v>
      </c>
      <c r="U357" s="154"/>
      <c r="V357" s="81">
        <f>grants[[#This Row],[Total Quarterly Expenditure Amount]]</f>
        <v>0</v>
      </c>
      <c r="W357" s="99" t="str">
        <f>IFERROR(INDEX(Table2[Attachment A Category], MATCH(grants[[#This Row],[Attachment A Expenditure Subcategory]], Table2[Attachment A Subcategory],0)),"")</f>
        <v/>
      </c>
      <c r="X357" s="100" t="str">
        <f>IFERROR(INDEX(Table2[Treasury OIG Category], MATCH(grants[[#This Row],[Attachment A Expenditure Subcategory]], Table2[Attachment A Subcategory],0)),"")</f>
        <v/>
      </c>
    </row>
    <row r="358" spans="2:24" x14ac:dyDescent="0.25">
      <c r="B358" s="108"/>
      <c r="C358" s="109"/>
      <c r="D358" s="109"/>
      <c r="E358" s="109"/>
      <c r="F358" s="109"/>
      <c r="G358" s="121"/>
      <c r="H358" s="31" t="s">
        <v>433</v>
      </c>
      <c r="I358" s="121"/>
      <c r="J358" s="16"/>
      <c r="K358" s="110"/>
      <c r="L358" s="111"/>
      <c r="M358" s="110"/>
      <c r="N358" s="110"/>
      <c r="O358" s="49"/>
      <c r="P358" s="49"/>
      <c r="Q358" s="154"/>
      <c r="R358" s="81">
        <f>grants[[#This Row],[Total Grant Amount]]</f>
        <v>0</v>
      </c>
      <c r="S358" s="154"/>
      <c r="T358" s="81">
        <f>grants[[#This Row],[Total Quarterly Obligation Amount]]</f>
        <v>0</v>
      </c>
      <c r="U358" s="154"/>
      <c r="V358" s="81">
        <f>grants[[#This Row],[Total Quarterly Expenditure Amount]]</f>
        <v>0</v>
      </c>
      <c r="W358" s="99" t="str">
        <f>IFERROR(INDEX(Table2[Attachment A Category], MATCH(grants[[#This Row],[Attachment A Expenditure Subcategory]], Table2[Attachment A Subcategory],0)),"")</f>
        <v/>
      </c>
      <c r="X358" s="100" t="str">
        <f>IFERROR(INDEX(Table2[Treasury OIG Category], MATCH(grants[[#This Row],[Attachment A Expenditure Subcategory]], Table2[Attachment A Subcategory],0)),"")</f>
        <v/>
      </c>
    </row>
    <row r="359" spans="2:24" x14ac:dyDescent="0.25">
      <c r="B359" s="108"/>
      <c r="C359" s="109"/>
      <c r="D359" s="109"/>
      <c r="E359" s="109"/>
      <c r="F359" s="109"/>
      <c r="G359" s="121"/>
      <c r="H359" s="31" t="s">
        <v>434</v>
      </c>
      <c r="I359" s="121"/>
      <c r="J359" s="16"/>
      <c r="K359" s="110"/>
      <c r="L359" s="111"/>
      <c r="M359" s="110"/>
      <c r="N359" s="110"/>
      <c r="O359" s="49"/>
      <c r="P359" s="49"/>
      <c r="Q359" s="154"/>
      <c r="R359" s="81">
        <f>grants[[#This Row],[Total Grant Amount]]</f>
        <v>0</v>
      </c>
      <c r="S359" s="154"/>
      <c r="T359" s="81">
        <f>grants[[#This Row],[Total Quarterly Obligation Amount]]</f>
        <v>0</v>
      </c>
      <c r="U359" s="154"/>
      <c r="V359" s="81">
        <f>grants[[#This Row],[Total Quarterly Expenditure Amount]]</f>
        <v>0</v>
      </c>
      <c r="W359" s="99" t="str">
        <f>IFERROR(INDEX(Table2[Attachment A Category], MATCH(grants[[#This Row],[Attachment A Expenditure Subcategory]], Table2[Attachment A Subcategory],0)),"")</f>
        <v/>
      </c>
      <c r="X359" s="100" t="str">
        <f>IFERROR(INDEX(Table2[Treasury OIG Category], MATCH(grants[[#This Row],[Attachment A Expenditure Subcategory]], Table2[Attachment A Subcategory],0)),"")</f>
        <v/>
      </c>
    </row>
    <row r="360" spans="2:24" x14ac:dyDescent="0.25">
      <c r="B360" s="108"/>
      <c r="C360" s="109"/>
      <c r="D360" s="109"/>
      <c r="E360" s="109"/>
      <c r="F360" s="109"/>
      <c r="G360" s="121"/>
      <c r="H360" s="31" t="s">
        <v>435</v>
      </c>
      <c r="I360" s="121"/>
      <c r="J360" s="16"/>
      <c r="K360" s="110"/>
      <c r="L360" s="111"/>
      <c r="M360" s="110"/>
      <c r="N360" s="110"/>
      <c r="O360" s="49"/>
      <c r="P360" s="49"/>
      <c r="Q360" s="154"/>
      <c r="R360" s="81">
        <f>grants[[#This Row],[Total Grant Amount]]</f>
        <v>0</v>
      </c>
      <c r="S360" s="154"/>
      <c r="T360" s="81">
        <f>grants[[#This Row],[Total Quarterly Obligation Amount]]</f>
        <v>0</v>
      </c>
      <c r="U360" s="154"/>
      <c r="V360" s="81">
        <f>grants[[#This Row],[Total Quarterly Expenditure Amount]]</f>
        <v>0</v>
      </c>
      <c r="W360" s="99" t="str">
        <f>IFERROR(INDEX(Table2[Attachment A Category], MATCH(grants[[#This Row],[Attachment A Expenditure Subcategory]], Table2[Attachment A Subcategory],0)),"")</f>
        <v/>
      </c>
      <c r="X360" s="100" t="str">
        <f>IFERROR(INDEX(Table2[Treasury OIG Category], MATCH(grants[[#This Row],[Attachment A Expenditure Subcategory]], Table2[Attachment A Subcategory],0)),"")</f>
        <v/>
      </c>
    </row>
    <row r="361" spans="2:24" x14ac:dyDescent="0.25">
      <c r="B361" s="108"/>
      <c r="C361" s="109"/>
      <c r="D361" s="109"/>
      <c r="E361" s="109"/>
      <c r="F361" s="109"/>
      <c r="G361" s="121"/>
      <c r="H361" s="31" t="s">
        <v>436</v>
      </c>
      <c r="I361" s="121"/>
      <c r="J361" s="16"/>
      <c r="K361" s="110"/>
      <c r="L361" s="111"/>
      <c r="M361" s="110"/>
      <c r="N361" s="110"/>
      <c r="O361" s="49"/>
      <c r="P361" s="49"/>
      <c r="Q361" s="154"/>
      <c r="R361" s="81">
        <f>grants[[#This Row],[Total Grant Amount]]</f>
        <v>0</v>
      </c>
      <c r="S361" s="154"/>
      <c r="T361" s="81">
        <f>grants[[#This Row],[Total Quarterly Obligation Amount]]</f>
        <v>0</v>
      </c>
      <c r="U361" s="154"/>
      <c r="V361" s="81">
        <f>grants[[#This Row],[Total Quarterly Expenditure Amount]]</f>
        <v>0</v>
      </c>
      <c r="W361" s="99" t="str">
        <f>IFERROR(INDEX(Table2[Attachment A Category], MATCH(grants[[#This Row],[Attachment A Expenditure Subcategory]], Table2[Attachment A Subcategory],0)),"")</f>
        <v/>
      </c>
      <c r="X361" s="100" t="str">
        <f>IFERROR(INDEX(Table2[Treasury OIG Category], MATCH(grants[[#This Row],[Attachment A Expenditure Subcategory]], Table2[Attachment A Subcategory],0)),"")</f>
        <v/>
      </c>
    </row>
    <row r="362" spans="2:24" x14ac:dyDescent="0.25">
      <c r="B362" s="108"/>
      <c r="C362" s="109"/>
      <c r="D362" s="109"/>
      <c r="E362" s="109"/>
      <c r="F362" s="109"/>
      <c r="G362" s="121"/>
      <c r="H362" s="31" t="s">
        <v>437</v>
      </c>
      <c r="I362" s="121"/>
      <c r="J362" s="16"/>
      <c r="K362" s="110"/>
      <c r="L362" s="111"/>
      <c r="M362" s="110"/>
      <c r="N362" s="110"/>
      <c r="O362" s="49"/>
      <c r="P362" s="49"/>
      <c r="Q362" s="154"/>
      <c r="R362" s="81">
        <f>grants[[#This Row],[Total Grant Amount]]</f>
        <v>0</v>
      </c>
      <c r="S362" s="154"/>
      <c r="T362" s="81">
        <f>grants[[#This Row],[Total Quarterly Obligation Amount]]</f>
        <v>0</v>
      </c>
      <c r="U362" s="154"/>
      <c r="V362" s="81">
        <f>grants[[#This Row],[Total Quarterly Expenditure Amount]]</f>
        <v>0</v>
      </c>
      <c r="W362" s="99" t="str">
        <f>IFERROR(INDEX(Table2[Attachment A Category], MATCH(grants[[#This Row],[Attachment A Expenditure Subcategory]], Table2[Attachment A Subcategory],0)),"")</f>
        <v/>
      </c>
      <c r="X362" s="100" t="str">
        <f>IFERROR(INDEX(Table2[Treasury OIG Category], MATCH(grants[[#This Row],[Attachment A Expenditure Subcategory]], Table2[Attachment A Subcategory],0)),"")</f>
        <v/>
      </c>
    </row>
    <row r="363" spans="2:24" x14ac:dyDescent="0.25">
      <c r="B363" s="108"/>
      <c r="C363" s="109"/>
      <c r="D363" s="109"/>
      <c r="E363" s="109"/>
      <c r="F363" s="109"/>
      <c r="G363" s="121"/>
      <c r="H363" s="31" t="s">
        <v>438</v>
      </c>
      <c r="I363" s="121"/>
      <c r="J363" s="16"/>
      <c r="K363" s="110"/>
      <c r="L363" s="111"/>
      <c r="M363" s="110"/>
      <c r="N363" s="110"/>
      <c r="O363" s="49"/>
      <c r="P363" s="49"/>
      <c r="Q363" s="154"/>
      <c r="R363" s="81">
        <f>grants[[#This Row],[Total Grant Amount]]</f>
        <v>0</v>
      </c>
      <c r="S363" s="154"/>
      <c r="T363" s="81">
        <f>grants[[#This Row],[Total Quarterly Obligation Amount]]</f>
        <v>0</v>
      </c>
      <c r="U363" s="154"/>
      <c r="V363" s="81">
        <f>grants[[#This Row],[Total Quarterly Expenditure Amount]]</f>
        <v>0</v>
      </c>
      <c r="W363" s="99" t="str">
        <f>IFERROR(INDEX(Table2[Attachment A Category], MATCH(grants[[#This Row],[Attachment A Expenditure Subcategory]], Table2[Attachment A Subcategory],0)),"")</f>
        <v/>
      </c>
      <c r="X363" s="100" t="str">
        <f>IFERROR(INDEX(Table2[Treasury OIG Category], MATCH(grants[[#This Row],[Attachment A Expenditure Subcategory]], Table2[Attachment A Subcategory],0)),"")</f>
        <v/>
      </c>
    </row>
    <row r="364" spans="2:24" x14ac:dyDescent="0.25">
      <c r="B364" s="108"/>
      <c r="C364" s="109"/>
      <c r="D364" s="109"/>
      <c r="E364" s="109"/>
      <c r="F364" s="109"/>
      <c r="G364" s="121"/>
      <c r="H364" s="31" t="s">
        <v>439</v>
      </c>
      <c r="I364" s="121"/>
      <c r="J364" s="16"/>
      <c r="K364" s="110"/>
      <c r="L364" s="111"/>
      <c r="M364" s="110"/>
      <c r="N364" s="110"/>
      <c r="O364" s="49"/>
      <c r="P364" s="49"/>
      <c r="Q364" s="154"/>
      <c r="R364" s="81">
        <f>grants[[#This Row],[Total Grant Amount]]</f>
        <v>0</v>
      </c>
      <c r="S364" s="154"/>
      <c r="T364" s="81">
        <f>grants[[#This Row],[Total Quarterly Obligation Amount]]</f>
        <v>0</v>
      </c>
      <c r="U364" s="154"/>
      <c r="V364" s="81">
        <f>grants[[#This Row],[Total Quarterly Expenditure Amount]]</f>
        <v>0</v>
      </c>
      <c r="W364" s="99" t="str">
        <f>IFERROR(INDEX(Table2[Attachment A Category], MATCH(grants[[#This Row],[Attachment A Expenditure Subcategory]], Table2[Attachment A Subcategory],0)),"")</f>
        <v/>
      </c>
      <c r="X364" s="100" t="str">
        <f>IFERROR(INDEX(Table2[Treasury OIG Category], MATCH(grants[[#This Row],[Attachment A Expenditure Subcategory]], Table2[Attachment A Subcategory],0)),"")</f>
        <v/>
      </c>
    </row>
    <row r="365" spans="2:24" x14ac:dyDescent="0.25">
      <c r="B365" s="108"/>
      <c r="C365" s="109"/>
      <c r="D365" s="109"/>
      <c r="E365" s="109"/>
      <c r="F365" s="109"/>
      <c r="G365" s="121"/>
      <c r="H365" s="31" t="s">
        <v>440</v>
      </c>
      <c r="I365" s="121"/>
      <c r="J365" s="16"/>
      <c r="K365" s="110"/>
      <c r="L365" s="111"/>
      <c r="M365" s="110"/>
      <c r="N365" s="110"/>
      <c r="O365" s="49"/>
      <c r="P365" s="49"/>
      <c r="Q365" s="154"/>
      <c r="R365" s="81">
        <f>grants[[#This Row],[Total Grant Amount]]</f>
        <v>0</v>
      </c>
      <c r="S365" s="154"/>
      <c r="T365" s="81">
        <f>grants[[#This Row],[Total Quarterly Obligation Amount]]</f>
        <v>0</v>
      </c>
      <c r="U365" s="154"/>
      <c r="V365" s="81">
        <f>grants[[#This Row],[Total Quarterly Expenditure Amount]]</f>
        <v>0</v>
      </c>
      <c r="W365" s="99" t="str">
        <f>IFERROR(INDEX(Table2[Attachment A Category], MATCH(grants[[#This Row],[Attachment A Expenditure Subcategory]], Table2[Attachment A Subcategory],0)),"")</f>
        <v/>
      </c>
      <c r="X365" s="100" t="str">
        <f>IFERROR(INDEX(Table2[Treasury OIG Category], MATCH(grants[[#This Row],[Attachment A Expenditure Subcategory]], Table2[Attachment A Subcategory],0)),"")</f>
        <v/>
      </c>
    </row>
    <row r="366" spans="2:24" x14ac:dyDescent="0.25">
      <c r="B366" s="108"/>
      <c r="C366" s="109"/>
      <c r="D366" s="109"/>
      <c r="E366" s="109"/>
      <c r="F366" s="109"/>
      <c r="G366" s="121"/>
      <c r="H366" s="31" t="s">
        <v>441</v>
      </c>
      <c r="I366" s="121"/>
      <c r="J366" s="16"/>
      <c r="K366" s="110"/>
      <c r="L366" s="111"/>
      <c r="M366" s="110"/>
      <c r="N366" s="110"/>
      <c r="O366" s="49"/>
      <c r="P366" s="49"/>
      <c r="Q366" s="154"/>
      <c r="R366" s="81">
        <f>grants[[#This Row],[Total Grant Amount]]</f>
        <v>0</v>
      </c>
      <c r="S366" s="154"/>
      <c r="T366" s="81">
        <f>grants[[#This Row],[Total Quarterly Obligation Amount]]</f>
        <v>0</v>
      </c>
      <c r="U366" s="154"/>
      <c r="V366" s="81">
        <f>grants[[#This Row],[Total Quarterly Expenditure Amount]]</f>
        <v>0</v>
      </c>
      <c r="W366" s="99" t="str">
        <f>IFERROR(INDEX(Table2[Attachment A Category], MATCH(grants[[#This Row],[Attachment A Expenditure Subcategory]], Table2[Attachment A Subcategory],0)),"")</f>
        <v/>
      </c>
      <c r="X366" s="100" t="str">
        <f>IFERROR(INDEX(Table2[Treasury OIG Category], MATCH(grants[[#This Row],[Attachment A Expenditure Subcategory]], Table2[Attachment A Subcategory],0)),"")</f>
        <v/>
      </c>
    </row>
    <row r="367" spans="2:24" x14ac:dyDescent="0.25">
      <c r="B367" s="108"/>
      <c r="C367" s="109"/>
      <c r="D367" s="109"/>
      <c r="E367" s="109"/>
      <c r="F367" s="109"/>
      <c r="G367" s="121"/>
      <c r="H367" s="31" t="s">
        <v>442</v>
      </c>
      <c r="I367" s="121"/>
      <c r="J367" s="16"/>
      <c r="K367" s="110"/>
      <c r="L367" s="111"/>
      <c r="M367" s="110"/>
      <c r="N367" s="110"/>
      <c r="O367" s="49"/>
      <c r="P367" s="49"/>
      <c r="Q367" s="154"/>
      <c r="R367" s="81">
        <f>grants[[#This Row],[Total Grant Amount]]</f>
        <v>0</v>
      </c>
      <c r="S367" s="154"/>
      <c r="T367" s="81">
        <f>grants[[#This Row],[Total Quarterly Obligation Amount]]</f>
        <v>0</v>
      </c>
      <c r="U367" s="154"/>
      <c r="V367" s="81">
        <f>grants[[#This Row],[Total Quarterly Expenditure Amount]]</f>
        <v>0</v>
      </c>
      <c r="W367" s="99" t="str">
        <f>IFERROR(INDEX(Table2[Attachment A Category], MATCH(grants[[#This Row],[Attachment A Expenditure Subcategory]], Table2[Attachment A Subcategory],0)),"")</f>
        <v/>
      </c>
      <c r="X367" s="100" t="str">
        <f>IFERROR(INDEX(Table2[Treasury OIG Category], MATCH(grants[[#This Row],[Attachment A Expenditure Subcategory]], Table2[Attachment A Subcategory],0)),"")</f>
        <v/>
      </c>
    </row>
    <row r="368" spans="2:24" x14ac:dyDescent="0.25">
      <c r="B368" s="108"/>
      <c r="C368" s="109"/>
      <c r="D368" s="109"/>
      <c r="E368" s="109"/>
      <c r="F368" s="109"/>
      <c r="G368" s="121"/>
      <c r="H368" s="31" t="s">
        <v>443</v>
      </c>
      <c r="I368" s="121"/>
      <c r="J368" s="16"/>
      <c r="K368" s="110"/>
      <c r="L368" s="111"/>
      <c r="M368" s="110"/>
      <c r="N368" s="110"/>
      <c r="O368" s="49"/>
      <c r="P368" s="49"/>
      <c r="Q368" s="154"/>
      <c r="R368" s="81">
        <f>grants[[#This Row],[Total Grant Amount]]</f>
        <v>0</v>
      </c>
      <c r="S368" s="154"/>
      <c r="T368" s="81">
        <f>grants[[#This Row],[Total Quarterly Obligation Amount]]</f>
        <v>0</v>
      </c>
      <c r="U368" s="154"/>
      <c r="V368" s="81">
        <f>grants[[#This Row],[Total Quarterly Expenditure Amount]]</f>
        <v>0</v>
      </c>
      <c r="W368" s="99" t="str">
        <f>IFERROR(INDEX(Table2[Attachment A Category], MATCH(grants[[#This Row],[Attachment A Expenditure Subcategory]], Table2[Attachment A Subcategory],0)),"")</f>
        <v/>
      </c>
      <c r="X368" s="100" t="str">
        <f>IFERROR(INDEX(Table2[Treasury OIG Category], MATCH(grants[[#This Row],[Attachment A Expenditure Subcategory]], Table2[Attachment A Subcategory],0)),"")</f>
        <v/>
      </c>
    </row>
    <row r="369" spans="2:24" x14ac:dyDescent="0.25">
      <c r="B369" s="108"/>
      <c r="C369" s="109"/>
      <c r="D369" s="109"/>
      <c r="E369" s="109"/>
      <c r="F369" s="109"/>
      <c r="G369" s="121"/>
      <c r="H369" s="31" t="s">
        <v>444</v>
      </c>
      <c r="I369" s="121"/>
      <c r="J369" s="16"/>
      <c r="K369" s="110"/>
      <c r="L369" s="111"/>
      <c r="M369" s="110"/>
      <c r="N369" s="110"/>
      <c r="O369" s="49"/>
      <c r="P369" s="49"/>
      <c r="Q369" s="154"/>
      <c r="R369" s="81">
        <f>grants[[#This Row],[Total Grant Amount]]</f>
        <v>0</v>
      </c>
      <c r="S369" s="154"/>
      <c r="T369" s="81">
        <f>grants[[#This Row],[Total Quarterly Obligation Amount]]</f>
        <v>0</v>
      </c>
      <c r="U369" s="154"/>
      <c r="V369" s="81">
        <f>grants[[#This Row],[Total Quarterly Expenditure Amount]]</f>
        <v>0</v>
      </c>
      <c r="W369" s="99" t="str">
        <f>IFERROR(INDEX(Table2[Attachment A Category], MATCH(grants[[#This Row],[Attachment A Expenditure Subcategory]], Table2[Attachment A Subcategory],0)),"")</f>
        <v/>
      </c>
      <c r="X369" s="100" t="str">
        <f>IFERROR(INDEX(Table2[Treasury OIG Category], MATCH(grants[[#This Row],[Attachment A Expenditure Subcategory]], Table2[Attachment A Subcategory],0)),"")</f>
        <v/>
      </c>
    </row>
    <row r="370" spans="2:24" x14ac:dyDescent="0.25">
      <c r="B370" s="108"/>
      <c r="C370" s="109"/>
      <c r="D370" s="109"/>
      <c r="E370" s="109"/>
      <c r="F370" s="109"/>
      <c r="G370" s="121"/>
      <c r="H370" s="31" t="s">
        <v>445</v>
      </c>
      <c r="I370" s="121"/>
      <c r="J370" s="16"/>
      <c r="K370" s="110"/>
      <c r="L370" s="111"/>
      <c r="M370" s="110"/>
      <c r="N370" s="110"/>
      <c r="O370" s="49"/>
      <c r="P370" s="49"/>
      <c r="Q370" s="154"/>
      <c r="R370" s="81">
        <f>grants[[#This Row],[Total Grant Amount]]</f>
        <v>0</v>
      </c>
      <c r="S370" s="154"/>
      <c r="T370" s="81">
        <f>grants[[#This Row],[Total Quarterly Obligation Amount]]</f>
        <v>0</v>
      </c>
      <c r="U370" s="154"/>
      <c r="V370" s="81">
        <f>grants[[#This Row],[Total Quarterly Expenditure Amount]]</f>
        <v>0</v>
      </c>
      <c r="W370" s="99" t="str">
        <f>IFERROR(INDEX(Table2[Attachment A Category], MATCH(grants[[#This Row],[Attachment A Expenditure Subcategory]], Table2[Attachment A Subcategory],0)),"")</f>
        <v/>
      </c>
      <c r="X370" s="100" t="str">
        <f>IFERROR(INDEX(Table2[Treasury OIG Category], MATCH(grants[[#This Row],[Attachment A Expenditure Subcategory]], Table2[Attachment A Subcategory],0)),"")</f>
        <v/>
      </c>
    </row>
    <row r="371" spans="2:24" x14ac:dyDescent="0.25">
      <c r="B371" s="108"/>
      <c r="C371" s="109"/>
      <c r="D371" s="109"/>
      <c r="E371" s="109"/>
      <c r="F371" s="109"/>
      <c r="G371" s="121"/>
      <c r="H371" s="31" t="s">
        <v>446</v>
      </c>
      <c r="I371" s="121"/>
      <c r="J371" s="16"/>
      <c r="K371" s="110"/>
      <c r="L371" s="111"/>
      <c r="M371" s="110"/>
      <c r="N371" s="110"/>
      <c r="O371" s="49"/>
      <c r="P371" s="49"/>
      <c r="Q371" s="154"/>
      <c r="R371" s="81">
        <f>grants[[#This Row],[Total Grant Amount]]</f>
        <v>0</v>
      </c>
      <c r="S371" s="154"/>
      <c r="T371" s="81">
        <f>grants[[#This Row],[Total Quarterly Obligation Amount]]</f>
        <v>0</v>
      </c>
      <c r="U371" s="154"/>
      <c r="V371" s="81">
        <f>grants[[#This Row],[Total Quarterly Expenditure Amount]]</f>
        <v>0</v>
      </c>
      <c r="W371" s="99" t="str">
        <f>IFERROR(INDEX(Table2[Attachment A Category], MATCH(grants[[#This Row],[Attachment A Expenditure Subcategory]], Table2[Attachment A Subcategory],0)),"")</f>
        <v/>
      </c>
      <c r="X371" s="100" t="str">
        <f>IFERROR(INDEX(Table2[Treasury OIG Category], MATCH(grants[[#This Row],[Attachment A Expenditure Subcategory]], Table2[Attachment A Subcategory],0)),"")</f>
        <v/>
      </c>
    </row>
    <row r="372" spans="2:24" x14ac:dyDescent="0.25">
      <c r="B372" s="108"/>
      <c r="C372" s="109"/>
      <c r="D372" s="109"/>
      <c r="E372" s="109"/>
      <c r="F372" s="109"/>
      <c r="G372" s="121"/>
      <c r="H372" s="31" t="s">
        <v>447</v>
      </c>
      <c r="I372" s="121"/>
      <c r="J372" s="16"/>
      <c r="K372" s="110"/>
      <c r="L372" s="111"/>
      <c r="M372" s="110"/>
      <c r="N372" s="110"/>
      <c r="O372" s="49"/>
      <c r="P372" s="49"/>
      <c r="Q372" s="154"/>
      <c r="R372" s="81">
        <f>grants[[#This Row],[Total Grant Amount]]</f>
        <v>0</v>
      </c>
      <c r="S372" s="154"/>
      <c r="T372" s="81">
        <f>grants[[#This Row],[Total Quarterly Obligation Amount]]</f>
        <v>0</v>
      </c>
      <c r="U372" s="154"/>
      <c r="V372" s="81">
        <f>grants[[#This Row],[Total Quarterly Expenditure Amount]]</f>
        <v>0</v>
      </c>
      <c r="W372" s="99" t="str">
        <f>IFERROR(INDEX(Table2[Attachment A Category], MATCH(grants[[#This Row],[Attachment A Expenditure Subcategory]], Table2[Attachment A Subcategory],0)),"")</f>
        <v/>
      </c>
      <c r="X372" s="100" t="str">
        <f>IFERROR(INDEX(Table2[Treasury OIG Category], MATCH(grants[[#This Row],[Attachment A Expenditure Subcategory]], Table2[Attachment A Subcategory],0)),"")</f>
        <v/>
      </c>
    </row>
    <row r="373" spans="2:24" x14ac:dyDescent="0.25">
      <c r="B373" s="108"/>
      <c r="C373" s="109"/>
      <c r="D373" s="109"/>
      <c r="E373" s="109"/>
      <c r="F373" s="109"/>
      <c r="G373" s="121"/>
      <c r="H373" s="31" t="s">
        <v>448</v>
      </c>
      <c r="I373" s="121"/>
      <c r="J373" s="16"/>
      <c r="K373" s="110"/>
      <c r="L373" s="111"/>
      <c r="M373" s="110"/>
      <c r="N373" s="110"/>
      <c r="O373" s="49"/>
      <c r="P373" s="49"/>
      <c r="Q373" s="154"/>
      <c r="R373" s="81">
        <f>grants[[#This Row],[Total Grant Amount]]</f>
        <v>0</v>
      </c>
      <c r="S373" s="154"/>
      <c r="T373" s="81">
        <f>grants[[#This Row],[Total Quarterly Obligation Amount]]</f>
        <v>0</v>
      </c>
      <c r="U373" s="154"/>
      <c r="V373" s="81">
        <f>grants[[#This Row],[Total Quarterly Expenditure Amount]]</f>
        <v>0</v>
      </c>
      <c r="W373" s="99" t="str">
        <f>IFERROR(INDEX(Table2[Attachment A Category], MATCH(grants[[#This Row],[Attachment A Expenditure Subcategory]], Table2[Attachment A Subcategory],0)),"")</f>
        <v/>
      </c>
      <c r="X373" s="100" t="str">
        <f>IFERROR(INDEX(Table2[Treasury OIG Category], MATCH(grants[[#This Row],[Attachment A Expenditure Subcategory]], Table2[Attachment A Subcategory],0)),"")</f>
        <v/>
      </c>
    </row>
    <row r="374" spans="2:24" x14ac:dyDescent="0.25">
      <c r="B374" s="108"/>
      <c r="C374" s="109"/>
      <c r="D374" s="109"/>
      <c r="E374" s="109"/>
      <c r="F374" s="109"/>
      <c r="G374" s="121"/>
      <c r="H374" s="31" t="s">
        <v>449</v>
      </c>
      <c r="I374" s="121"/>
      <c r="J374" s="16"/>
      <c r="K374" s="110"/>
      <c r="L374" s="111"/>
      <c r="M374" s="110"/>
      <c r="N374" s="110"/>
      <c r="O374" s="49"/>
      <c r="P374" s="49"/>
      <c r="Q374" s="154"/>
      <c r="R374" s="81">
        <f>grants[[#This Row],[Total Grant Amount]]</f>
        <v>0</v>
      </c>
      <c r="S374" s="154"/>
      <c r="T374" s="81">
        <f>grants[[#This Row],[Total Quarterly Obligation Amount]]</f>
        <v>0</v>
      </c>
      <c r="U374" s="154"/>
      <c r="V374" s="81">
        <f>grants[[#This Row],[Total Quarterly Expenditure Amount]]</f>
        <v>0</v>
      </c>
      <c r="W374" s="99" t="str">
        <f>IFERROR(INDEX(Table2[Attachment A Category], MATCH(grants[[#This Row],[Attachment A Expenditure Subcategory]], Table2[Attachment A Subcategory],0)),"")</f>
        <v/>
      </c>
      <c r="X374" s="100" t="str">
        <f>IFERROR(INDEX(Table2[Treasury OIG Category], MATCH(grants[[#This Row],[Attachment A Expenditure Subcategory]], Table2[Attachment A Subcategory],0)),"")</f>
        <v/>
      </c>
    </row>
    <row r="375" spans="2:24" x14ac:dyDescent="0.25">
      <c r="B375" s="108"/>
      <c r="C375" s="109"/>
      <c r="D375" s="109"/>
      <c r="E375" s="109"/>
      <c r="F375" s="109"/>
      <c r="G375" s="121"/>
      <c r="H375" s="31" t="s">
        <v>450</v>
      </c>
      <c r="I375" s="121"/>
      <c r="J375" s="16"/>
      <c r="K375" s="110"/>
      <c r="L375" s="111"/>
      <c r="M375" s="110"/>
      <c r="N375" s="110"/>
      <c r="O375" s="49"/>
      <c r="P375" s="49"/>
      <c r="Q375" s="154"/>
      <c r="R375" s="81">
        <f>grants[[#This Row],[Total Grant Amount]]</f>
        <v>0</v>
      </c>
      <c r="S375" s="154"/>
      <c r="T375" s="81">
        <f>grants[[#This Row],[Total Quarterly Obligation Amount]]</f>
        <v>0</v>
      </c>
      <c r="U375" s="154"/>
      <c r="V375" s="81">
        <f>grants[[#This Row],[Total Quarterly Expenditure Amount]]</f>
        <v>0</v>
      </c>
      <c r="W375" s="99" t="str">
        <f>IFERROR(INDEX(Table2[Attachment A Category], MATCH(grants[[#This Row],[Attachment A Expenditure Subcategory]], Table2[Attachment A Subcategory],0)),"")</f>
        <v/>
      </c>
      <c r="X375" s="100" t="str">
        <f>IFERROR(INDEX(Table2[Treasury OIG Category], MATCH(grants[[#This Row],[Attachment A Expenditure Subcategory]], Table2[Attachment A Subcategory],0)),"")</f>
        <v/>
      </c>
    </row>
    <row r="376" spans="2:24" x14ac:dyDescent="0.25">
      <c r="B376" s="108"/>
      <c r="C376" s="109"/>
      <c r="D376" s="109"/>
      <c r="E376" s="109"/>
      <c r="F376" s="109"/>
      <c r="G376" s="121"/>
      <c r="H376" s="31" t="s">
        <v>451</v>
      </c>
      <c r="I376" s="121"/>
      <c r="J376" s="16"/>
      <c r="K376" s="110"/>
      <c r="L376" s="111"/>
      <c r="M376" s="110"/>
      <c r="N376" s="110"/>
      <c r="O376" s="49"/>
      <c r="P376" s="49"/>
      <c r="Q376" s="154"/>
      <c r="R376" s="81">
        <f>grants[[#This Row],[Total Grant Amount]]</f>
        <v>0</v>
      </c>
      <c r="S376" s="154"/>
      <c r="T376" s="81">
        <f>grants[[#This Row],[Total Quarterly Obligation Amount]]</f>
        <v>0</v>
      </c>
      <c r="U376" s="154"/>
      <c r="V376" s="81">
        <f>grants[[#This Row],[Total Quarterly Expenditure Amount]]</f>
        <v>0</v>
      </c>
      <c r="W376" s="99" t="str">
        <f>IFERROR(INDEX(Table2[Attachment A Category], MATCH(grants[[#This Row],[Attachment A Expenditure Subcategory]], Table2[Attachment A Subcategory],0)),"")</f>
        <v/>
      </c>
      <c r="X376" s="100" t="str">
        <f>IFERROR(INDEX(Table2[Treasury OIG Category], MATCH(grants[[#This Row],[Attachment A Expenditure Subcategory]], Table2[Attachment A Subcategory],0)),"")</f>
        <v/>
      </c>
    </row>
    <row r="377" spans="2:24" x14ac:dyDescent="0.25">
      <c r="B377" s="108"/>
      <c r="C377" s="109"/>
      <c r="D377" s="109"/>
      <c r="E377" s="109"/>
      <c r="F377" s="109"/>
      <c r="G377" s="121"/>
      <c r="H377" s="31" t="s">
        <v>452</v>
      </c>
      <c r="I377" s="121"/>
      <c r="J377" s="16"/>
      <c r="K377" s="110"/>
      <c r="L377" s="111"/>
      <c r="M377" s="110"/>
      <c r="N377" s="110"/>
      <c r="O377" s="49"/>
      <c r="P377" s="49"/>
      <c r="Q377" s="154"/>
      <c r="R377" s="81">
        <f>grants[[#This Row],[Total Grant Amount]]</f>
        <v>0</v>
      </c>
      <c r="S377" s="154"/>
      <c r="T377" s="81">
        <f>grants[[#This Row],[Total Quarterly Obligation Amount]]</f>
        <v>0</v>
      </c>
      <c r="U377" s="154"/>
      <c r="V377" s="81">
        <f>grants[[#This Row],[Total Quarterly Expenditure Amount]]</f>
        <v>0</v>
      </c>
      <c r="W377" s="99" t="str">
        <f>IFERROR(INDEX(Table2[Attachment A Category], MATCH(grants[[#This Row],[Attachment A Expenditure Subcategory]], Table2[Attachment A Subcategory],0)),"")</f>
        <v/>
      </c>
      <c r="X377" s="100" t="str">
        <f>IFERROR(INDEX(Table2[Treasury OIG Category], MATCH(grants[[#This Row],[Attachment A Expenditure Subcategory]], Table2[Attachment A Subcategory],0)),"")</f>
        <v/>
      </c>
    </row>
    <row r="378" spans="2:24" x14ac:dyDescent="0.25">
      <c r="B378" s="108"/>
      <c r="C378" s="109"/>
      <c r="D378" s="109"/>
      <c r="E378" s="109"/>
      <c r="F378" s="109"/>
      <c r="G378" s="121"/>
      <c r="H378" s="31" t="s">
        <v>453</v>
      </c>
      <c r="I378" s="121"/>
      <c r="J378" s="16"/>
      <c r="K378" s="110"/>
      <c r="L378" s="111"/>
      <c r="M378" s="110"/>
      <c r="N378" s="110"/>
      <c r="O378" s="49"/>
      <c r="P378" s="49"/>
      <c r="Q378" s="154"/>
      <c r="R378" s="81">
        <f>grants[[#This Row],[Total Grant Amount]]</f>
        <v>0</v>
      </c>
      <c r="S378" s="154"/>
      <c r="T378" s="81">
        <f>grants[[#This Row],[Total Quarterly Obligation Amount]]</f>
        <v>0</v>
      </c>
      <c r="U378" s="154"/>
      <c r="V378" s="81">
        <f>grants[[#This Row],[Total Quarterly Expenditure Amount]]</f>
        <v>0</v>
      </c>
      <c r="W378" s="99" t="str">
        <f>IFERROR(INDEX(Table2[Attachment A Category], MATCH(grants[[#This Row],[Attachment A Expenditure Subcategory]], Table2[Attachment A Subcategory],0)),"")</f>
        <v/>
      </c>
      <c r="X378" s="100" t="str">
        <f>IFERROR(INDEX(Table2[Treasury OIG Category], MATCH(grants[[#This Row],[Attachment A Expenditure Subcategory]], Table2[Attachment A Subcategory],0)),"")</f>
        <v/>
      </c>
    </row>
    <row r="379" spans="2:24" x14ac:dyDescent="0.25">
      <c r="B379" s="108"/>
      <c r="C379" s="109"/>
      <c r="D379" s="109"/>
      <c r="E379" s="109"/>
      <c r="F379" s="109"/>
      <c r="G379" s="121"/>
      <c r="H379" s="31" t="s">
        <v>454</v>
      </c>
      <c r="I379" s="121"/>
      <c r="J379" s="16"/>
      <c r="K379" s="110"/>
      <c r="L379" s="111"/>
      <c r="M379" s="110"/>
      <c r="N379" s="110"/>
      <c r="O379" s="49"/>
      <c r="P379" s="49"/>
      <c r="Q379" s="154"/>
      <c r="R379" s="81">
        <f>grants[[#This Row],[Total Grant Amount]]</f>
        <v>0</v>
      </c>
      <c r="S379" s="154"/>
      <c r="T379" s="81">
        <f>grants[[#This Row],[Total Quarterly Obligation Amount]]</f>
        <v>0</v>
      </c>
      <c r="U379" s="154"/>
      <c r="V379" s="81">
        <f>grants[[#This Row],[Total Quarterly Expenditure Amount]]</f>
        <v>0</v>
      </c>
      <c r="W379" s="99" t="str">
        <f>IFERROR(INDEX(Table2[Attachment A Category], MATCH(grants[[#This Row],[Attachment A Expenditure Subcategory]], Table2[Attachment A Subcategory],0)),"")</f>
        <v/>
      </c>
      <c r="X379" s="100" t="str">
        <f>IFERROR(INDEX(Table2[Treasury OIG Category], MATCH(grants[[#This Row],[Attachment A Expenditure Subcategory]], Table2[Attachment A Subcategory],0)),"")</f>
        <v/>
      </c>
    </row>
    <row r="380" spans="2:24" x14ac:dyDescent="0.25">
      <c r="B380" s="108"/>
      <c r="C380" s="109"/>
      <c r="D380" s="109"/>
      <c r="E380" s="109"/>
      <c r="F380" s="109"/>
      <c r="G380" s="121"/>
      <c r="H380" s="31" t="s">
        <v>455</v>
      </c>
      <c r="I380" s="121"/>
      <c r="J380" s="16"/>
      <c r="K380" s="110"/>
      <c r="L380" s="111"/>
      <c r="M380" s="110"/>
      <c r="N380" s="110"/>
      <c r="O380" s="49"/>
      <c r="P380" s="49"/>
      <c r="Q380" s="154"/>
      <c r="R380" s="81">
        <f>grants[[#This Row],[Total Grant Amount]]</f>
        <v>0</v>
      </c>
      <c r="S380" s="154"/>
      <c r="T380" s="81">
        <f>grants[[#This Row],[Total Quarterly Obligation Amount]]</f>
        <v>0</v>
      </c>
      <c r="U380" s="154"/>
      <c r="V380" s="81">
        <f>grants[[#This Row],[Total Quarterly Expenditure Amount]]</f>
        <v>0</v>
      </c>
      <c r="W380" s="99" t="str">
        <f>IFERROR(INDEX(Table2[Attachment A Category], MATCH(grants[[#This Row],[Attachment A Expenditure Subcategory]], Table2[Attachment A Subcategory],0)),"")</f>
        <v/>
      </c>
      <c r="X380" s="100" t="str">
        <f>IFERROR(INDEX(Table2[Treasury OIG Category], MATCH(grants[[#This Row],[Attachment A Expenditure Subcategory]], Table2[Attachment A Subcategory],0)),"")</f>
        <v/>
      </c>
    </row>
    <row r="381" spans="2:24" x14ac:dyDescent="0.25">
      <c r="B381" s="108"/>
      <c r="C381" s="109"/>
      <c r="D381" s="109"/>
      <c r="E381" s="109"/>
      <c r="F381" s="109"/>
      <c r="G381" s="121"/>
      <c r="H381" s="31" t="s">
        <v>456</v>
      </c>
      <c r="I381" s="121"/>
      <c r="J381" s="16"/>
      <c r="K381" s="110"/>
      <c r="L381" s="111"/>
      <c r="M381" s="110"/>
      <c r="N381" s="110"/>
      <c r="O381" s="49"/>
      <c r="P381" s="49"/>
      <c r="Q381" s="154"/>
      <c r="R381" s="81">
        <f>grants[[#This Row],[Total Grant Amount]]</f>
        <v>0</v>
      </c>
      <c r="S381" s="154"/>
      <c r="T381" s="81">
        <f>grants[[#This Row],[Total Quarterly Obligation Amount]]</f>
        <v>0</v>
      </c>
      <c r="U381" s="154"/>
      <c r="V381" s="81">
        <f>grants[[#This Row],[Total Quarterly Expenditure Amount]]</f>
        <v>0</v>
      </c>
      <c r="W381" s="99" t="str">
        <f>IFERROR(INDEX(Table2[Attachment A Category], MATCH(grants[[#This Row],[Attachment A Expenditure Subcategory]], Table2[Attachment A Subcategory],0)),"")</f>
        <v/>
      </c>
      <c r="X381" s="100" t="str">
        <f>IFERROR(INDEX(Table2[Treasury OIG Category], MATCH(grants[[#This Row],[Attachment A Expenditure Subcategory]], Table2[Attachment A Subcategory],0)),"")</f>
        <v/>
      </c>
    </row>
    <row r="382" spans="2:24" x14ac:dyDescent="0.25">
      <c r="B382" s="108"/>
      <c r="C382" s="109"/>
      <c r="D382" s="109"/>
      <c r="E382" s="109"/>
      <c r="F382" s="109"/>
      <c r="G382" s="121"/>
      <c r="H382" s="31" t="s">
        <v>457</v>
      </c>
      <c r="I382" s="121"/>
      <c r="J382" s="16"/>
      <c r="K382" s="110"/>
      <c r="L382" s="111"/>
      <c r="M382" s="110"/>
      <c r="N382" s="110"/>
      <c r="O382" s="49"/>
      <c r="P382" s="49"/>
      <c r="Q382" s="154"/>
      <c r="R382" s="81">
        <f>grants[[#This Row],[Total Grant Amount]]</f>
        <v>0</v>
      </c>
      <c r="S382" s="154"/>
      <c r="T382" s="81">
        <f>grants[[#This Row],[Total Quarterly Obligation Amount]]</f>
        <v>0</v>
      </c>
      <c r="U382" s="154"/>
      <c r="V382" s="81">
        <f>grants[[#This Row],[Total Quarterly Expenditure Amount]]</f>
        <v>0</v>
      </c>
      <c r="W382" s="99" t="str">
        <f>IFERROR(INDEX(Table2[Attachment A Category], MATCH(grants[[#This Row],[Attachment A Expenditure Subcategory]], Table2[Attachment A Subcategory],0)),"")</f>
        <v/>
      </c>
      <c r="X382" s="100" t="str">
        <f>IFERROR(INDEX(Table2[Treasury OIG Category], MATCH(grants[[#This Row],[Attachment A Expenditure Subcategory]], Table2[Attachment A Subcategory],0)),"")</f>
        <v/>
      </c>
    </row>
    <row r="383" spans="2:24" x14ac:dyDescent="0.25">
      <c r="B383" s="108"/>
      <c r="C383" s="109"/>
      <c r="D383" s="109"/>
      <c r="E383" s="109"/>
      <c r="F383" s="109"/>
      <c r="G383" s="121"/>
      <c r="H383" s="31" t="s">
        <v>458</v>
      </c>
      <c r="I383" s="121"/>
      <c r="J383" s="16"/>
      <c r="K383" s="110"/>
      <c r="L383" s="111"/>
      <c r="M383" s="110"/>
      <c r="N383" s="110"/>
      <c r="O383" s="49"/>
      <c r="P383" s="49"/>
      <c r="Q383" s="154"/>
      <c r="R383" s="81">
        <f>grants[[#This Row],[Total Grant Amount]]</f>
        <v>0</v>
      </c>
      <c r="S383" s="154"/>
      <c r="T383" s="81">
        <f>grants[[#This Row],[Total Quarterly Obligation Amount]]</f>
        <v>0</v>
      </c>
      <c r="U383" s="154"/>
      <c r="V383" s="81">
        <f>grants[[#This Row],[Total Quarterly Expenditure Amount]]</f>
        <v>0</v>
      </c>
      <c r="W383" s="99" t="str">
        <f>IFERROR(INDEX(Table2[Attachment A Category], MATCH(grants[[#This Row],[Attachment A Expenditure Subcategory]], Table2[Attachment A Subcategory],0)),"")</f>
        <v/>
      </c>
      <c r="X383" s="100" t="str">
        <f>IFERROR(INDEX(Table2[Treasury OIG Category], MATCH(grants[[#This Row],[Attachment A Expenditure Subcategory]], Table2[Attachment A Subcategory],0)),"")</f>
        <v/>
      </c>
    </row>
    <row r="384" spans="2:24" x14ac:dyDescent="0.25">
      <c r="B384" s="108"/>
      <c r="C384" s="109"/>
      <c r="D384" s="109"/>
      <c r="E384" s="109"/>
      <c r="F384" s="109"/>
      <c r="G384" s="121"/>
      <c r="H384" s="31" t="s">
        <v>459</v>
      </c>
      <c r="I384" s="121"/>
      <c r="J384" s="16"/>
      <c r="K384" s="110"/>
      <c r="L384" s="111"/>
      <c r="M384" s="110"/>
      <c r="N384" s="110"/>
      <c r="O384" s="49"/>
      <c r="P384" s="49"/>
      <c r="Q384" s="154"/>
      <c r="R384" s="81">
        <f>grants[[#This Row],[Total Grant Amount]]</f>
        <v>0</v>
      </c>
      <c r="S384" s="154"/>
      <c r="T384" s="81">
        <f>grants[[#This Row],[Total Quarterly Obligation Amount]]</f>
        <v>0</v>
      </c>
      <c r="U384" s="154"/>
      <c r="V384" s="81">
        <f>grants[[#This Row],[Total Quarterly Expenditure Amount]]</f>
        <v>0</v>
      </c>
      <c r="W384" s="99" t="str">
        <f>IFERROR(INDEX(Table2[Attachment A Category], MATCH(grants[[#This Row],[Attachment A Expenditure Subcategory]], Table2[Attachment A Subcategory],0)),"")</f>
        <v/>
      </c>
      <c r="X384" s="100" t="str">
        <f>IFERROR(INDEX(Table2[Treasury OIG Category], MATCH(grants[[#This Row],[Attachment A Expenditure Subcategory]], Table2[Attachment A Subcategory],0)),"")</f>
        <v/>
      </c>
    </row>
    <row r="385" spans="2:24" x14ac:dyDescent="0.25">
      <c r="B385" s="108"/>
      <c r="C385" s="109"/>
      <c r="D385" s="109"/>
      <c r="E385" s="109"/>
      <c r="F385" s="109"/>
      <c r="G385" s="121"/>
      <c r="H385" s="31" t="s">
        <v>460</v>
      </c>
      <c r="I385" s="121"/>
      <c r="J385" s="16"/>
      <c r="K385" s="110"/>
      <c r="L385" s="111"/>
      <c r="M385" s="110"/>
      <c r="N385" s="110"/>
      <c r="O385" s="49"/>
      <c r="P385" s="49"/>
      <c r="Q385" s="154"/>
      <c r="R385" s="81">
        <f>grants[[#This Row],[Total Grant Amount]]</f>
        <v>0</v>
      </c>
      <c r="S385" s="154"/>
      <c r="T385" s="81">
        <f>grants[[#This Row],[Total Quarterly Obligation Amount]]</f>
        <v>0</v>
      </c>
      <c r="U385" s="154"/>
      <c r="V385" s="81">
        <f>grants[[#This Row],[Total Quarterly Expenditure Amount]]</f>
        <v>0</v>
      </c>
      <c r="W385" s="99" t="str">
        <f>IFERROR(INDEX(Table2[Attachment A Category], MATCH(grants[[#This Row],[Attachment A Expenditure Subcategory]], Table2[Attachment A Subcategory],0)),"")</f>
        <v/>
      </c>
      <c r="X385" s="100" t="str">
        <f>IFERROR(INDEX(Table2[Treasury OIG Category], MATCH(grants[[#This Row],[Attachment A Expenditure Subcategory]], Table2[Attachment A Subcategory],0)),"")</f>
        <v/>
      </c>
    </row>
    <row r="386" spans="2:24" x14ac:dyDescent="0.25">
      <c r="B386" s="108"/>
      <c r="C386" s="109"/>
      <c r="D386" s="109"/>
      <c r="E386" s="109"/>
      <c r="F386" s="109"/>
      <c r="G386" s="121"/>
      <c r="H386" s="31" t="s">
        <v>461</v>
      </c>
      <c r="I386" s="121"/>
      <c r="J386" s="16"/>
      <c r="K386" s="110"/>
      <c r="L386" s="111"/>
      <c r="M386" s="110"/>
      <c r="N386" s="110"/>
      <c r="O386" s="49"/>
      <c r="P386" s="49"/>
      <c r="Q386" s="154"/>
      <c r="R386" s="81">
        <f>grants[[#This Row],[Total Grant Amount]]</f>
        <v>0</v>
      </c>
      <c r="S386" s="154"/>
      <c r="T386" s="81">
        <f>grants[[#This Row],[Total Quarterly Obligation Amount]]</f>
        <v>0</v>
      </c>
      <c r="U386" s="154"/>
      <c r="V386" s="81">
        <f>grants[[#This Row],[Total Quarterly Expenditure Amount]]</f>
        <v>0</v>
      </c>
      <c r="W386" s="99" t="str">
        <f>IFERROR(INDEX(Table2[Attachment A Category], MATCH(grants[[#This Row],[Attachment A Expenditure Subcategory]], Table2[Attachment A Subcategory],0)),"")</f>
        <v/>
      </c>
      <c r="X386" s="100" t="str">
        <f>IFERROR(INDEX(Table2[Treasury OIG Category], MATCH(grants[[#This Row],[Attachment A Expenditure Subcategory]], Table2[Attachment A Subcategory],0)),"")</f>
        <v/>
      </c>
    </row>
    <row r="387" spans="2:24" x14ac:dyDescent="0.25">
      <c r="B387" s="108"/>
      <c r="C387" s="109"/>
      <c r="D387" s="109"/>
      <c r="E387" s="109"/>
      <c r="F387" s="109"/>
      <c r="G387" s="121"/>
      <c r="H387" s="31" t="s">
        <v>462</v>
      </c>
      <c r="I387" s="121"/>
      <c r="J387" s="16"/>
      <c r="K387" s="110"/>
      <c r="L387" s="111"/>
      <c r="M387" s="110"/>
      <c r="N387" s="110"/>
      <c r="O387" s="49"/>
      <c r="P387" s="49"/>
      <c r="Q387" s="154"/>
      <c r="R387" s="81">
        <f>grants[[#This Row],[Total Grant Amount]]</f>
        <v>0</v>
      </c>
      <c r="S387" s="154"/>
      <c r="T387" s="81">
        <f>grants[[#This Row],[Total Quarterly Obligation Amount]]</f>
        <v>0</v>
      </c>
      <c r="U387" s="154"/>
      <c r="V387" s="81">
        <f>grants[[#This Row],[Total Quarterly Expenditure Amount]]</f>
        <v>0</v>
      </c>
      <c r="W387" s="99" t="str">
        <f>IFERROR(INDEX(Table2[Attachment A Category], MATCH(grants[[#This Row],[Attachment A Expenditure Subcategory]], Table2[Attachment A Subcategory],0)),"")</f>
        <v/>
      </c>
      <c r="X387" s="100" t="str">
        <f>IFERROR(INDEX(Table2[Treasury OIG Category], MATCH(grants[[#This Row],[Attachment A Expenditure Subcategory]], Table2[Attachment A Subcategory],0)),"")</f>
        <v/>
      </c>
    </row>
    <row r="388" spans="2:24" x14ac:dyDescent="0.25">
      <c r="B388" s="108"/>
      <c r="C388" s="109"/>
      <c r="D388" s="109"/>
      <c r="E388" s="109"/>
      <c r="F388" s="109"/>
      <c r="G388" s="121"/>
      <c r="H388" s="31" t="s">
        <v>463</v>
      </c>
      <c r="I388" s="121"/>
      <c r="J388" s="16"/>
      <c r="K388" s="110"/>
      <c r="L388" s="111"/>
      <c r="M388" s="110"/>
      <c r="N388" s="110"/>
      <c r="O388" s="49"/>
      <c r="P388" s="49"/>
      <c r="Q388" s="154"/>
      <c r="R388" s="81">
        <f>grants[[#This Row],[Total Grant Amount]]</f>
        <v>0</v>
      </c>
      <c r="S388" s="154"/>
      <c r="T388" s="81">
        <f>grants[[#This Row],[Total Quarterly Obligation Amount]]</f>
        <v>0</v>
      </c>
      <c r="U388" s="154"/>
      <c r="V388" s="81">
        <f>grants[[#This Row],[Total Quarterly Expenditure Amount]]</f>
        <v>0</v>
      </c>
      <c r="W388" s="99" t="str">
        <f>IFERROR(INDEX(Table2[Attachment A Category], MATCH(grants[[#This Row],[Attachment A Expenditure Subcategory]], Table2[Attachment A Subcategory],0)),"")</f>
        <v/>
      </c>
      <c r="X388" s="100" t="str">
        <f>IFERROR(INDEX(Table2[Treasury OIG Category], MATCH(grants[[#This Row],[Attachment A Expenditure Subcategory]], Table2[Attachment A Subcategory],0)),"")</f>
        <v/>
      </c>
    </row>
    <row r="389" spans="2:24" x14ac:dyDescent="0.25">
      <c r="B389" s="108"/>
      <c r="C389" s="109"/>
      <c r="D389" s="109"/>
      <c r="E389" s="109"/>
      <c r="F389" s="109"/>
      <c r="G389" s="121"/>
      <c r="H389" s="31" t="s">
        <v>464</v>
      </c>
      <c r="I389" s="121"/>
      <c r="J389" s="16"/>
      <c r="K389" s="110"/>
      <c r="L389" s="111"/>
      <c r="M389" s="110"/>
      <c r="N389" s="110"/>
      <c r="O389" s="49"/>
      <c r="P389" s="49"/>
      <c r="Q389" s="154"/>
      <c r="R389" s="81">
        <f>grants[[#This Row],[Total Grant Amount]]</f>
        <v>0</v>
      </c>
      <c r="S389" s="154"/>
      <c r="T389" s="81">
        <f>grants[[#This Row],[Total Quarterly Obligation Amount]]</f>
        <v>0</v>
      </c>
      <c r="U389" s="154"/>
      <c r="V389" s="81">
        <f>grants[[#This Row],[Total Quarterly Expenditure Amount]]</f>
        <v>0</v>
      </c>
      <c r="W389" s="99" t="str">
        <f>IFERROR(INDEX(Table2[Attachment A Category], MATCH(grants[[#This Row],[Attachment A Expenditure Subcategory]], Table2[Attachment A Subcategory],0)),"")</f>
        <v/>
      </c>
      <c r="X389" s="100" t="str">
        <f>IFERROR(INDEX(Table2[Treasury OIG Category], MATCH(grants[[#This Row],[Attachment A Expenditure Subcategory]], Table2[Attachment A Subcategory],0)),"")</f>
        <v/>
      </c>
    </row>
    <row r="390" spans="2:24" x14ac:dyDescent="0.25">
      <c r="B390" s="108"/>
      <c r="C390" s="109"/>
      <c r="D390" s="109"/>
      <c r="E390" s="109"/>
      <c r="F390" s="109"/>
      <c r="G390" s="121"/>
      <c r="H390" s="31" t="s">
        <v>465</v>
      </c>
      <c r="I390" s="121"/>
      <c r="J390" s="16"/>
      <c r="K390" s="110"/>
      <c r="L390" s="111"/>
      <c r="M390" s="110"/>
      <c r="N390" s="110"/>
      <c r="O390" s="49"/>
      <c r="P390" s="49"/>
      <c r="Q390" s="154"/>
      <c r="R390" s="81">
        <f>grants[[#This Row],[Total Grant Amount]]</f>
        <v>0</v>
      </c>
      <c r="S390" s="154"/>
      <c r="T390" s="81">
        <f>grants[[#This Row],[Total Quarterly Obligation Amount]]</f>
        <v>0</v>
      </c>
      <c r="U390" s="154"/>
      <c r="V390" s="81">
        <f>grants[[#This Row],[Total Quarterly Expenditure Amount]]</f>
        <v>0</v>
      </c>
      <c r="W390" s="99" t="str">
        <f>IFERROR(INDEX(Table2[Attachment A Category], MATCH(grants[[#This Row],[Attachment A Expenditure Subcategory]], Table2[Attachment A Subcategory],0)),"")</f>
        <v/>
      </c>
      <c r="X390" s="100" t="str">
        <f>IFERROR(INDEX(Table2[Treasury OIG Category], MATCH(grants[[#This Row],[Attachment A Expenditure Subcategory]], Table2[Attachment A Subcategory],0)),"")</f>
        <v/>
      </c>
    </row>
    <row r="391" spans="2:24" x14ac:dyDescent="0.25">
      <c r="B391" s="108"/>
      <c r="C391" s="109"/>
      <c r="D391" s="109"/>
      <c r="E391" s="109"/>
      <c r="F391" s="109"/>
      <c r="G391" s="121"/>
      <c r="H391" s="31" t="s">
        <v>466</v>
      </c>
      <c r="I391" s="121"/>
      <c r="J391" s="16"/>
      <c r="K391" s="110"/>
      <c r="L391" s="111"/>
      <c r="M391" s="110"/>
      <c r="N391" s="110"/>
      <c r="O391" s="49"/>
      <c r="P391" s="49"/>
      <c r="Q391" s="154"/>
      <c r="R391" s="81">
        <f>grants[[#This Row],[Total Grant Amount]]</f>
        <v>0</v>
      </c>
      <c r="S391" s="154"/>
      <c r="T391" s="81">
        <f>grants[[#This Row],[Total Quarterly Obligation Amount]]</f>
        <v>0</v>
      </c>
      <c r="U391" s="154"/>
      <c r="V391" s="81">
        <f>grants[[#This Row],[Total Quarterly Expenditure Amount]]</f>
        <v>0</v>
      </c>
      <c r="W391" s="99" t="str">
        <f>IFERROR(INDEX(Table2[Attachment A Category], MATCH(grants[[#This Row],[Attachment A Expenditure Subcategory]], Table2[Attachment A Subcategory],0)),"")</f>
        <v/>
      </c>
      <c r="X391" s="100" t="str">
        <f>IFERROR(INDEX(Table2[Treasury OIG Category], MATCH(grants[[#This Row],[Attachment A Expenditure Subcategory]], Table2[Attachment A Subcategory],0)),"")</f>
        <v/>
      </c>
    </row>
    <row r="392" spans="2:24" x14ac:dyDescent="0.25">
      <c r="B392" s="108"/>
      <c r="C392" s="109"/>
      <c r="D392" s="109"/>
      <c r="E392" s="109"/>
      <c r="F392" s="109"/>
      <c r="G392" s="121"/>
      <c r="H392" s="31" t="s">
        <v>467</v>
      </c>
      <c r="I392" s="121"/>
      <c r="J392" s="16"/>
      <c r="K392" s="110"/>
      <c r="L392" s="111"/>
      <c r="M392" s="110"/>
      <c r="N392" s="110"/>
      <c r="O392" s="49"/>
      <c r="P392" s="49"/>
      <c r="Q392" s="154"/>
      <c r="R392" s="81">
        <f>grants[[#This Row],[Total Grant Amount]]</f>
        <v>0</v>
      </c>
      <c r="S392" s="154"/>
      <c r="T392" s="81">
        <f>grants[[#This Row],[Total Quarterly Obligation Amount]]</f>
        <v>0</v>
      </c>
      <c r="U392" s="154"/>
      <c r="V392" s="81">
        <f>grants[[#This Row],[Total Quarterly Expenditure Amount]]</f>
        <v>0</v>
      </c>
      <c r="W392" s="99" t="str">
        <f>IFERROR(INDEX(Table2[Attachment A Category], MATCH(grants[[#This Row],[Attachment A Expenditure Subcategory]], Table2[Attachment A Subcategory],0)),"")</f>
        <v/>
      </c>
      <c r="X392" s="100" t="str">
        <f>IFERROR(INDEX(Table2[Treasury OIG Category], MATCH(grants[[#This Row],[Attachment A Expenditure Subcategory]], Table2[Attachment A Subcategory],0)),"")</f>
        <v/>
      </c>
    </row>
    <row r="393" spans="2:24" x14ac:dyDescent="0.25">
      <c r="B393" s="108"/>
      <c r="C393" s="109"/>
      <c r="D393" s="109"/>
      <c r="E393" s="109"/>
      <c r="F393" s="109"/>
      <c r="G393" s="121"/>
      <c r="H393" s="31" t="s">
        <v>468</v>
      </c>
      <c r="I393" s="121"/>
      <c r="J393" s="16"/>
      <c r="K393" s="110"/>
      <c r="L393" s="111"/>
      <c r="M393" s="110"/>
      <c r="N393" s="110"/>
      <c r="O393" s="49"/>
      <c r="P393" s="49"/>
      <c r="Q393" s="154"/>
      <c r="R393" s="81">
        <f>grants[[#This Row],[Total Grant Amount]]</f>
        <v>0</v>
      </c>
      <c r="S393" s="154"/>
      <c r="T393" s="81">
        <f>grants[[#This Row],[Total Quarterly Obligation Amount]]</f>
        <v>0</v>
      </c>
      <c r="U393" s="154"/>
      <c r="V393" s="81">
        <f>grants[[#This Row],[Total Quarterly Expenditure Amount]]</f>
        <v>0</v>
      </c>
      <c r="W393" s="99" t="str">
        <f>IFERROR(INDEX(Table2[Attachment A Category], MATCH(grants[[#This Row],[Attachment A Expenditure Subcategory]], Table2[Attachment A Subcategory],0)),"")</f>
        <v/>
      </c>
      <c r="X393" s="100" t="str">
        <f>IFERROR(INDEX(Table2[Treasury OIG Category], MATCH(grants[[#This Row],[Attachment A Expenditure Subcategory]], Table2[Attachment A Subcategory],0)),"")</f>
        <v/>
      </c>
    </row>
    <row r="394" spans="2:24" x14ac:dyDescent="0.25">
      <c r="B394" s="108"/>
      <c r="C394" s="109"/>
      <c r="D394" s="109"/>
      <c r="E394" s="109"/>
      <c r="F394" s="109"/>
      <c r="G394" s="121"/>
      <c r="H394" s="31" t="s">
        <v>469</v>
      </c>
      <c r="I394" s="121"/>
      <c r="J394" s="16"/>
      <c r="K394" s="110"/>
      <c r="L394" s="111"/>
      <c r="M394" s="110"/>
      <c r="N394" s="110"/>
      <c r="O394" s="49"/>
      <c r="P394" s="49"/>
      <c r="Q394" s="154"/>
      <c r="R394" s="81">
        <f>grants[[#This Row],[Total Grant Amount]]</f>
        <v>0</v>
      </c>
      <c r="S394" s="154"/>
      <c r="T394" s="81">
        <f>grants[[#This Row],[Total Quarterly Obligation Amount]]</f>
        <v>0</v>
      </c>
      <c r="U394" s="154"/>
      <c r="V394" s="81">
        <f>grants[[#This Row],[Total Quarterly Expenditure Amount]]</f>
        <v>0</v>
      </c>
      <c r="W394" s="99" t="str">
        <f>IFERROR(INDEX(Table2[Attachment A Category], MATCH(grants[[#This Row],[Attachment A Expenditure Subcategory]], Table2[Attachment A Subcategory],0)),"")</f>
        <v/>
      </c>
      <c r="X394" s="100" t="str">
        <f>IFERROR(INDEX(Table2[Treasury OIG Category], MATCH(grants[[#This Row],[Attachment A Expenditure Subcategory]], Table2[Attachment A Subcategory],0)),"")</f>
        <v/>
      </c>
    </row>
    <row r="395" spans="2:24" x14ac:dyDescent="0.25">
      <c r="B395" s="108"/>
      <c r="C395" s="109"/>
      <c r="D395" s="109"/>
      <c r="E395" s="109"/>
      <c r="F395" s="109"/>
      <c r="G395" s="121"/>
      <c r="H395" s="31" t="s">
        <v>470</v>
      </c>
      <c r="I395" s="121"/>
      <c r="J395" s="16"/>
      <c r="K395" s="110"/>
      <c r="L395" s="111"/>
      <c r="M395" s="110"/>
      <c r="N395" s="110"/>
      <c r="O395" s="49"/>
      <c r="P395" s="49"/>
      <c r="Q395" s="154"/>
      <c r="R395" s="81">
        <f>grants[[#This Row],[Total Grant Amount]]</f>
        <v>0</v>
      </c>
      <c r="S395" s="154"/>
      <c r="T395" s="81">
        <f>grants[[#This Row],[Total Quarterly Obligation Amount]]</f>
        <v>0</v>
      </c>
      <c r="U395" s="154"/>
      <c r="V395" s="81">
        <f>grants[[#This Row],[Total Quarterly Expenditure Amount]]</f>
        <v>0</v>
      </c>
      <c r="W395" s="99" t="str">
        <f>IFERROR(INDEX(Table2[Attachment A Category], MATCH(grants[[#This Row],[Attachment A Expenditure Subcategory]], Table2[Attachment A Subcategory],0)),"")</f>
        <v/>
      </c>
      <c r="X395" s="100" t="str">
        <f>IFERROR(INDEX(Table2[Treasury OIG Category], MATCH(grants[[#This Row],[Attachment A Expenditure Subcategory]], Table2[Attachment A Subcategory],0)),"")</f>
        <v/>
      </c>
    </row>
    <row r="396" spans="2:24" x14ac:dyDescent="0.25">
      <c r="B396" s="108"/>
      <c r="C396" s="109"/>
      <c r="D396" s="109"/>
      <c r="E396" s="109"/>
      <c r="F396" s="109"/>
      <c r="G396" s="121"/>
      <c r="H396" s="31" t="s">
        <v>471</v>
      </c>
      <c r="I396" s="121"/>
      <c r="J396" s="16"/>
      <c r="K396" s="110"/>
      <c r="L396" s="111"/>
      <c r="M396" s="110"/>
      <c r="N396" s="110"/>
      <c r="O396" s="49"/>
      <c r="P396" s="49"/>
      <c r="Q396" s="154"/>
      <c r="R396" s="81">
        <f>grants[[#This Row],[Total Grant Amount]]</f>
        <v>0</v>
      </c>
      <c r="S396" s="154"/>
      <c r="T396" s="81">
        <f>grants[[#This Row],[Total Quarterly Obligation Amount]]</f>
        <v>0</v>
      </c>
      <c r="U396" s="154"/>
      <c r="V396" s="81">
        <f>grants[[#This Row],[Total Quarterly Expenditure Amount]]</f>
        <v>0</v>
      </c>
      <c r="W396" s="99" t="str">
        <f>IFERROR(INDEX(Table2[Attachment A Category], MATCH(grants[[#This Row],[Attachment A Expenditure Subcategory]], Table2[Attachment A Subcategory],0)),"")</f>
        <v/>
      </c>
      <c r="X396" s="100" t="str">
        <f>IFERROR(INDEX(Table2[Treasury OIG Category], MATCH(grants[[#This Row],[Attachment A Expenditure Subcategory]], Table2[Attachment A Subcategory],0)),"")</f>
        <v/>
      </c>
    </row>
    <row r="397" spans="2:24" x14ac:dyDescent="0.25">
      <c r="B397" s="108"/>
      <c r="C397" s="109"/>
      <c r="D397" s="109"/>
      <c r="E397" s="109"/>
      <c r="F397" s="109"/>
      <c r="G397" s="121"/>
      <c r="H397" s="31" t="s">
        <v>472</v>
      </c>
      <c r="I397" s="121"/>
      <c r="J397" s="16"/>
      <c r="K397" s="110"/>
      <c r="L397" s="111"/>
      <c r="M397" s="110"/>
      <c r="N397" s="110"/>
      <c r="O397" s="49"/>
      <c r="P397" s="49"/>
      <c r="Q397" s="154"/>
      <c r="R397" s="81">
        <f>grants[[#This Row],[Total Grant Amount]]</f>
        <v>0</v>
      </c>
      <c r="S397" s="154"/>
      <c r="T397" s="81">
        <f>grants[[#This Row],[Total Quarterly Obligation Amount]]</f>
        <v>0</v>
      </c>
      <c r="U397" s="154"/>
      <c r="V397" s="81">
        <f>grants[[#This Row],[Total Quarterly Expenditure Amount]]</f>
        <v>0</v>
      </c>
      <c r="W397" s="99" t="str">
        <f>IFERROR(INDEX(Table2[Attachment A Category], MATCH(grants[[#This Row],[Attachment A Expenditure Subcategory]], Table2[Attachment A Subcategory],0)),"")</f>
        <v/>
      </c>
      <c r="X397" s="100" t="str">
        <f>IFERROR(INDEX(Table2[Treasury OIG Category], MATCH(grants[[#This Row],[Attachment A Expenditure Subcategory]], Table2[Attachment A Subcategory],0)),"")</f>
        <v/>
      </c>
    </row>
    <row r="398" spans="2:24" x14ac:dyDescent="0.25">
      <c r="B398" s="108"/>
      <c r="C398" s="109"/>
      <c r="D398" s="109"/>
      <c r="E398" s="109"/>
      <c r="F398" s="109"/>
      <c r="G398" s="121"/>
      <c r="H398" s="31" t="s">
        <v>473</v>
      </c>
      <c r="I398" s="121"/>
      <c r="J398" s="16"/>
      <c r="K398" s="110"/>
      <c r="L398" s="111"/>
      <c r="M398" s="110"/>
      <c r="N398" s="110"/>
      <c r="O398" s="49"/>
      <c r="P398" s="49"/>
      <c r="Q398" s="154"/>
      <c r="R398" s="81">
        <f>grants[[#This Row],[Total Grant Amount]]</f>
        <v>0</v>
      </c>
      <c r="S398" s="154"/>
      <c r="T398" s="81">
        <f>grants[[#This Row],[Total Quarterly Obligation Amount]]</f>
        <v>0</v>
      </c>
      <c r="U398" s="154"/>
      <c r="V398" s="81">
        <f>grants[[#This Row],[Total Quarterly Expenditure Amount]]</f>
        <v>0</v>
      </c>
      <c r="W398" s="99" t="str">
        <f>IFERROR(INDEX(Table2[Attachment A Category], MATCH(grants[[#This Row],[Attachment A Expenditure Subcategory]], Table2[Attachment A Subcategory],0)),"")</f>
        <v/>
      </c>
      <c r="X398" s="100" t="str">
        <f>IFERROR(INDEX(Table2[Treasury OIG Category], MATCH(grants[[#This Row],[Attachment A Expenditure Subcategory]], Table2[Attachment A Subcategory],0)),"")</f>
        <v/>
      </c>
    </row>
    <row r="399" spans="2:24" x14ac:dyDescent="0.25">
      <c r="B399" s="108"/>
      <c r="C399" s="109"/>
      <c r="D399" s="109"/>
      <c r="E399" s="109"/>
      <c r="F399" s="109"/>
      <c r="G399" s="121"/>
      <c r="H399" s="31" t="s">
        <v>474</v>
      </c>
      <c r="I399" s="121"/>
      <c r="J399" s="16"/>
      <c r="K399" s="110"/>
      <c r="L399" s="111"/>
      <c r="M399" s="110"/>
      <c r="N399" s="110"/>
      <c r="O399" s="49"/>
      <c r="P399" s="49"/>
      <c r="Q399" s="154"/>
      <c r="R399" s="81">
        <f>grants[[#This Row],[Total Grant Amount]]</f>
        <v>0</v>
      </c>
      <c r="S399" s="154"/>
      <c r="T399" s="81">
        <f>grants[[#This Row],[Total Quarterly Obligation Amount]]</f>
        <v>0</v>
      </c>
      <c r="U399" s="154"/>
      <c r="V399" s="81">
        <f>grants[[#This Row],[Total Quarterly Expenditure Amount]]</f>
        <v>0</v>
      </c>
      <c r="W399" s="99" t="str">
        <f>IFERROR(INDEX(Table2[Attachment A Category], MATCH(grants[[#This Row],[Attachment A Expenditure Subcategory]], Table2[Attachment A Subcategory],0)),"")</f>
        <v/>
      </c>
      <c r="X399" s="100" t="str">
        <f>IFERROR(INDEX(Table2[Treasury OIG Category], MATCH(grants[[#This Row],[Attachment A Expenditure Subcategory]], Table2[Attachment A Subcategory],0)),"")</f>
        <v/>
      </c>
    </row>
    <row r="400" spans="2:24" x14ac:dyDescent="0.25">
      <c r="B400" s="108"/>
      <c r="C400" s="109"/>
      <c r="D400" s="109"/>
      <c r="E400" s="109"/>
      <c r="F400" s="109"/>
      <c r="G400" s="121"/>
      <c r="H400" s="31" t="s">
        <v>475</v>
      </c>
      <c r="I400" s="121"/>
      <c r="J400" s="16"/>
      <c r="K400" s="110"/>
      <c r="L400" s="111"/>
      <c r="M400" s="110"/>
      <c r="N400" s="110"/>
      <c r="O400" s="49"/>
      <c r="P400" s="49"/>
      <c r="Q400" s="154"/>
      <c r="R400" s="81">
        <f>grants[[#This Row],[Total Grant Amount]]</f>
        <v>0</v>
      </c>
      <c r="S400" s="154"/>
      <c r="T400" s="81">
        <f>grants[[#This Row],[Total Quarterly Obligation Amount]]</f>
        <v>0</v>
      </c>
      <c r="U400" s="154"/>
      <c r="V400" s="81">
        <f>grants[[#This Row],[Total Quarterly Expenditure Amount]]</f>
        <v>0</v>
      </c>
      <c r="W400" s="99" t="str">
        <f>IFERROR(INDEX(Table2[Attachment A Category], MATCH(grants[[#This Row],[Attachment A Expenditure Subcategory]], Table2[Attachment A Subcategory],0)),"")</f>
        <v/>
      </c>
      <c r="X400" s="100" t="str">
        <f>IFERROR(INDEX(Table2[Treasury OIG Category], MATCH(grants[[#This Row],[Attachment A Expenditure Subcategory]], Table2[Attachment A Subcategory],0)),"")</f>
        <v/>
      </c>
    </row>
    <row r="401" spans="2:24" x14ac:dyDescent="0.25">
      <c r="B401" s="108"/>
      <c r="C401" s="109"/>
      <c r="D401" s="109"/>
      <c r="E401" s="109"/>
      <c r="F401" s="109"/>
      <c r="G401" s="121"/>
      <c r="H401" s="31" t="s">
        <v>476</v>
      </c>
      <c r="I401" s="121"/>
      <c r="J401" s="16"/>
      <c r="K401" s="110"/>
      <c r="L401" s="111"/>
      <c r="M401" s="110"/>
      <c r="N401" s="110"/>
      <c r="O401" s="49"/>
      <c r="P401" s="49"/>
      <c r="Q401" s="154"/>
      <c r="R401" s="81">
        <f>grants[[#This Row],[Total Grant Amount]]</f>
        <v>0</v>
      </c>
      <c r="S401" s="154"/>
      <c r="T401" s="81">
        <f>grants[[#This Row],[Total Quarterly Obligation Amount]]</f>
        <v>0</v>
      </c>
      <c r="U401" s="154"/>
      <c r="V401" s="81">
        <f>grants[[#This Row],[Total Quarterly Expenditure Amount]]</f>
        <v>0</v>
      </c>
      <c r="W401" s="99" t="str">
        <f>IFERROR(INDEX(Table2[Attachment A Category], MATCH(grants[[#This Row],[Attachment A Expenditure Subcategory]], Table2[Attachment A Subcategory],0)),"")</f>
        <v/>
      </c>
      <c r="X401" s="100" t="str">
        <f>IFERROR(INDEX(Table2[Treasury OIG Category], MATCH(grants[[#This Row],[Attachment A Expenditure Subcategory]], Table2[Attachment A Subcategory],0)),"")</f>
        <v/>
      </c>
    </row>
    <row r="402" spans="2:24" x14ac:dyDescent="0.25">
      <c r="B402" s="108"/>
      <c r="C402" s="109"/>
      <c r="D402" s="109"/>
      <c r="E402" s="109"/>
      <c r="F402" s="109"/>
      <c r="G402" s="121"/>
      <c r="H402" s="31" t="s">
        <v>477</v>
      </c>
      <c r="I402" s="121"/>
      <c r="J402" s="16"/>
      <c r="K402" s="110"/>
      <c r="L402" s="111"/>
      <c r="M402" s="110"/>
      <c r="N402" s="110"/>
      <c r="O402" s="49"/>
      <c r="P402" s="49"/>
      <c r="Q402" s="154"/>
      <c r="R402" s="81">
        <f>grants[[#This Row],[Total Grant Amount]]</f>
        <v>0</v>
      </c>
      <c r="S402" s="154"/>
      <c r="T402" s="81">
        <f>grants[[#This Row],[Total Quarterly Obligation Amount]]</f>
        <v>0</v>
      </c>
      <c r="U402" s="154"/>
      <c r="V402" s="81">
        <f>grants[[#This Row],[Total Quarterly Expenditure Amount]]</f>
        <v>0</v>
      </c>
      <c r="W402" s="99" t="str">
        <f>IFERROR(INDEX(Table2[Attachment A Category], MATCH(grants[[#This Row],[Attachment A Expenditure Subcategory]], Table2[Attachment A Subcategory],0)),"")</f>
        <v/>
      </c>
      <c r="X402" s="100" t="str">
        <f>IFERROR(INDEX(Table2[Treasury OIG Category], MATCH(grants[[#This Row],[Attachment A Expenditure Subcategory]], Table2[Attachment A Subcategory],0)),"")</f>
        <v/>
      </c>
    </row>
    <row r="403" spans="2:24" x14ac:dyDescent="0.25">
      <c r="B403" s="108"/>
      <c r="C403" s="109"/>
      <c r="D403" s="109"/>
      <c r="E403" s="109"/>
      <c r="F403" s="109"/>
      <c r="G403" s="121"/>
      <c r="H403" s="31" t="s">
        <v>478</v>
      </c>
      <c r="I403" s="121"/>
      <c r="J403" s="16"/>
      <c r="K403" s="110"/>
      <c r="L403" s="111"/>
      <c r="M403" s="110"/>
      <c r="N403" s="110"/>
      <c r="O403" s="49"/>
      <c r="P403" s="49"/>
      <c r="Q403" s="154"/>
      <c r="R403" s="81">
        <f>grants[[#This Row],[Total Grant Amount]]</f>
        <v>0</v>
      </c>
      <c r="S403" s="154"/>
      <c r="T403" s="81">
        <f>grants[[#This Row],[Total Quarterly Obligation Amount]]</f>
        <v>0</v>
      </c>
      <c r="U403" s="154"/>
      <c r="V403" s="81">
        <f>grants[[#This Row],[Total Quarterly Expenditure Amount]]</f>
        <v>0</v>
      </c>
      <c r="W403" s="99" t="str">
        <f>IFERROR(INDEX(Table2[Attachment A Category], MATCH(grants[[#This Row],[Attachment A Expenditure Subcategory]], Table2[Attachment A Subcategory],0)),"")</f>
        <v/>
      </c>
      <c r="X403" s="100" t="str">
        <f>IFERROR(INDEX(Table2[Treasury OIG Category], MATCH(grants[[#This Row],[Attachment A Expenditure Subcategory]], Table2[Attachment A Subcategory],0)),"")</f>
        <v/>
      </c>
    </row>
    <row r="404" spans="2:24" x14ac:dyDescent="0.25">
      <c r="B404" s="108"/>
      <c r="C404" s="109"/>
      <c r="D404" s="109"/>
      <c r="E404" s="109"/>
      <c r="F404" s="109"/>
      <c r="G404" s="121"/>
      <c r="H404" s="31" t="s">
        <v>479</v>
      </c>
      <c r="I404" s="121"/>
      <c r="J404" s="16"/>
      <c r="K404" s="110"/>
      <c r="L404" s="111"/>
      <c r="M404" s="110"/>
      <c r="N404" s="110"/>
      <c r="O404" s="49"/>
      <c r="P404" s="49"/>
      <c r="Q404" s="154"/>
      <c r="R404" s="81">
        <f>grants[[#This Row],[Total Grant Amount]]</f>
        <v>0</v>
      </c>
      <c r="S404" s="154"/>
      <c r="T404" s="81">
        <f>grants[[#This Row],[Total Quarterly Obligation Amount]]</f>
        <v>0</v>
      </c>
      <c r="U404" s="154"/>
      <c r="V404" s="81">
        <f>grants[[#This Row],[Total Quarterly Expenditure Amount]]</f>
        <v>0</v>
      </c>
      <c r="W404" s="99" t="str">
        <f>IFERROR(INDEX(Table2[Attachment A Category], MATCH(grants[[#This Row],[Attachment A Expenditure Subcategory]], Table2[Attachment A Subcategory],0)),"")</f>
        <v/>
      </c>
      <c r="X404" s="100" t="str">
        <f>IFERROR(INDEX(Table2[Treasury OIG Category], MATCH(grants[[#This Row],[Attachment A Expenditure Subcategory]], Table2[Attachment A Subcategory],0)),"")</f>
        <v/>
      </c>
    </row>
    <row r="405" spans="2:24" x14ac:dyDescent="0.25">
      <c r="B405" s="108"/>
      <c r="C405" s="109"/>
      <c r="D405" s="109"/>
      <c r="E405" s="109"/>
      <c r="F405" s="109"/>
      <c r="G405" s="121"/>
      <c r="H405" s="31" t="s">
        <v>480</v>
      </c>
      <c r="I405" s="121"/>
      <c r="J405" s="16"/>
      <c r="K405" s="110"/>
      <c r="L405" s="111"/>
      <c r="M405" s="110"/>
      <c r="N405" s="110"/>
      <c r="O405" s="49"/>
      <c r="P405" s="49"/>
      <c r="Q405" s="154"/>
      <c r="R405" s="81">
        <f>grants[[#This Row],[Total Grant Amount]]</f>
        <v>0</v>
      </c>
      <c r="S405" s="154"/>
      <c r="T405" s="81">
        <f>grants[[#This Row],[Total Quarterly Obligation Amount]]</f>
        <v>0</v>
      </c>
      <c r="U405" s="154"/>
      <c r="V405" s="81">
        <f>grants[[#This Row],[Total Quarterly Expenditure Amount]]</f>
        <v>0</v>
      </c>
      <c r="W405" s="99" t="str">
        <f>IFERROR(INDEX(Table2[Attachment A Category], MATCH(grants[[#This Row],[Attachment A Expenditure Subcategory]], Table2[Attachment A Subcategory],0)),"")</f>
        <v/>
      </c>
      <c r="X405" s="100" t="str">
        <f>IFERROR(INDEX(Table2[Treasury OIG Category], MATCH(grants[[#This Row],[Attachment A Expenditure Subcategory]], Table2[Attachment A Subcategory],0)),"")</f>
        <v/>
      </c>
    </row>
    <row r="406" spans="2:24" x14ac:dyDescent="0.25">
      <c r="B406" s="108"/>
      <c r="C406" s="109"/>
      <c r="D406" s="109"/>
      <c r="E406" s="109"/>
      <c r="F406" s="109"/>
      <c r="G406" s="121"/>
      <c r="H406" s="31" t="s">
        <v>481</v>
      </c>
      <c r="I406" s="121"/>
      <c r="J406" s="16"/>
      <c r="K406" s="110"/>
      <c r="L406" s="111"/>
      <c r="M406" s="110"/>
      <c r="N406" s="110"/>
      <c r="O406" s="49"/>
      <c r="P406" s="49"/>
      <c r="Q406" s="154"/>
      <c r="R406" s="81">
        <f>grants[[#This Row],[Total Grant Amount]]</f>
        <v>0</v>
      </c>
      <c r="S406" s="154"/>
      <c r="T406" s="81">
        <f>grants[[#This Row],[Total Quarterly Obligation Amount]]</f>
        <v>0</v>
      </c>
      <c r="U406" s="154"/>
      <c r="V406" s="81">
        <f>grants[[#This Row],[Total Quarterly Expenditure Amount]]</f>
        <v>0</v>
      </c>
      <c r="W406" s="99" t="str">
        <f>IFERROR(INDEX(Table2[Attachment A Category], MATCH(grants[[#This Row],[Attachment A Expenditure Subcategory]], Table2[Attachment A Subcategory],0)),"")</f>
        <v/>
      </c>
      <c r="X406" s="100" t="str">
        <f>IFERROR(INDEX(Table2[Treasury OIG Category], MATCH(grants[[#This Row],[Attachment A Expenditure Subcategory]], Table2[Attachment A Subcategory],0)),"")</f>
        <v/>
      </c>
    </row>
    <row r="407" spans="2:24" x14ac:dyDescent="0.25">
      <c r="B407" s="108"/>
      <c r="C407" s="109"/>
      <c r="D407" s="109"/>
      <c r="E407" s="109"/>
      <c r="F407" s="109"/>
      <c r="G407" s="121"/>
      <c r="H407" s="31" t="s">
        <v>482</v>
      </c>
      <c r="I407" s="121"/>
      <c r="J407" s="16"/>
      <c r="K407" s="110"/>
      <c r="L407" s="111"/>
      <c r="M407" s="110"/>
      <c r="N407" s="110"/>
      <c r="O407" s="49"/>
      <c r="P407" s="49"/>
      <c r="Q407" s="154"/>
      <c r="R407" s="81">
        <f>grants[[#This Row],[Total Grant Amount]]</f>
        <v>0</v>
      </c>
      <c r="S407" s="154"/>
      <c r="T407" s="81">
        <f>grants[[#This Row],[Total Quarterly Obligation Amount]]</f>
        <v>0</v>
      </c>
      <c r="U407" s="154"/>
      <c r="V407" s="81">
        <f>grants[[#This Row],[Total Quarterly Expenditure Amount]]</f>
        <v>0</v>
      </c>
      <c r="W407" s="99" t="str">
        <f>IFERROR(INDEX(Table2[Attachment A Category], MATCH(grants[[#This Row],[Attachment A Expenditure Subcategory]], Table2[Attachment A Subcategory],0)),"")</f>
        <v/>
      </c>
      <c r="X407" s="100" t="str">
        <f>IFERROR(INDEX(Table2[Treasury OIG Category], MATCH(grants[[#This Row],[Attachment A Expenditure Subcategory]], Table2[Attachment A Subcategory],0)),"")</f>
        <v/>
      </c>
    </row>
    <row r="408" spans="2:24" x14ac:dyDescent="0.25">
      <c r="B408" s="108"/>
      <c r="C408" s="109"/>
      <c r="D408" s="109"/>
      <c r="E408" s="109"/>
      <c r="F408" s="109"/>
      <c r="G408" s="121"/>
      <c r="H408" s="31" t="s">
        <v>483</v>
      </c>
      <c r="I408" s="121"/>
      <c r="J408" s="16"/>
      <c r="K408" s="110"/>
      <c r="L408" s="111"/>
      <c r="M408" s="110"/>
      <c r="N408" s="110"/>
      <c r="O408" s="49"/>
      <c r="P408" s="49"/>
      <c r="Q408" s="154"/>
      <c r="R408" s="81">
        <f>grants[[#This Row],[Total Grant Amount]]</f>
        <v>0</v>
      </c>
      <c r="S408" s="154"/>
      <c r="T408" s="81">
        <f>grants[[#This Row],[Total Quarterly Obligation Amount]]</f>
        <v>0</v>
      </c>
      <c r="U408" s="154"/>
      <c r="V408" s="81">
        <f>grants[[#This Row],[Total Quarterly Expenditure Amount]]</f>
        <v>0</v>
      </c>
      <c r="W408" s="99" t="str">
        <f>IFERROR(INDEX(Table2[Attachment A Category], MATCH(grants[[#This Row],[Attachment A Expenditure Subcategory]], Table2[Attachment A Subcategory],0)),"")</f>
        <v/>
      </c>
      <c r="X408" s="100" t="str">
        <f>IFERROR(INDEX(Table2[Treasury OIG Category], MATCH(grants[[#This Row],[Attachment A Expenditure Subcategory]], Table2[Attachment A Subcategory],0)),"")</f>
        <v/>
      </c>
    </row>
    <row r="409" spans="2:24" x14ac:dyDescent="0.25">
      <c r="B409" s="108"/>
      <c r="C409" s="109"/>
      <c r="D409" s="109"/>
      <c r="E409" s="109"/>
      <c r="F409" s="109"/>
      <c r="G409" s="121"/>
      <c r="H409" s="31" t="s">
        <v>484</v>
      </c>
      <c r="I409" s="121"/>
      <c r="J409" s="16"/>
      <c r="K409" s="110"/>
      <c r="L409" s="111"/>
      <c r="M409" s="110"/>
      <c r="N409" s="110"/>
      <c r="O409" s="49"/>
      <c r="P409" s="49"/>
      <c r="Q409" s="154"/>
      <c r="R409" s="81">
        <f>grants[[#This Row],[Total Grant Amount]]</f>
        <v>0</v>
      </c>
      <c r="S409" s="154"/>
      <c r="T409" s="81">
        <f>grants[[#This Row],[Total Quarterly Obligation Amount]]</f>
        <v>0</v>
      </c>
      <c r="U409" s="154"/>
      <c r="V409" s="81">
        <f>grants[[#This Row],[Total Quarterly Expenditure Amount]]</f>
        <v>0</v>
      </c>
      <c r="W409" s="99" t="str">
        <f>IFERROR(INDEX(Table2[Attachment A Category], MATCH(grants[[#This Row],[Attachment A Expenditure Subcategory]], Table2[Attachment A Subcategory],0)),"")</f>
        <v/>
      </c>
      <c r="X409" s="100" t="str">
        <f>IFERROR(INDEX(Table2[Treasury OIG Category], MATCH(grants[[#This Row],[Attachment A Expenditure Subcategory]], Table2[Attachment A Subcategory],0)),"")</f>
        <v/>
      </c>
    </row>
    <row r="410" spans="2:24" x14ac:dyDescent="0.25">
      <c r="B410" s="108"/>
      <c r="C410" s="109"/>
      <c r="D410" s="109"/>
      <c r="E410" s="109"/>
      <c r="F410" s="109"/>
      <c r="G410" s="121"/>
      <c r="H410" s="31" t="s">
        <v>485</v>
      </c>
      <c r="I410" s="121"/>
      <c r="J410" s="16"/>
      <c r="K410" s="110"/>
      <c r="L410" s="111"/>
      <c r="M410" s="110"/>
      <c r="N410" s="110"/>
      <c r="O410" s="49"/>
      <c r="P410" s="49"/>
      <c r="Q410" s="154"/>
      <c r="R410" s="81">
        <f>grants[[#This Row],[Total Grant Amount]]</f>
        <v>0</v>
      </c>
      <c r="S410" s="154"/>
      <c r="T410" s="81">
        <f>grants[[#This Row],[Total Quarterly Obligation Amount]]</f>
        <v>0</v>
      </c>
      <c r="U410" s="154"/>
      <c r="V410" s="81">
        <f>grants[[#This Row],[Total Quarterly Expenditure Amount]]</f>
        <v>0</v>
      </c>
      <c r="W410" s="99" t="str">
        <f>IFERROR(INDEX(Table2[Attachment A Category], MATCH(grants[[#This Row],[Attachment A Expenditure Subcategory]], Table2[Attachment A Subcategory],0)),"")</f>
        <v/>
      </c>
      <c r="X410" s="100" t="str">
        <f>IFERROR(INDEX(Table2[Treasury OIG Category], MATCH(grants[[#This Row],[Attachment A Expenditure Subcategory]], Table2[Attachment A Subcategory],0)),"")</f>
        <v/>
      </c>
    </row>
    <row r="411" spans="2:24" x14ac:dyDescent="0.25">
      <c r="B411" s="108"/>
      <c r="C411" s="109"/>
      <c r="D411" s="109"/>
      <c r="E411" s="109"/>
      <c r="F411" s="109"/>
      <c r="G411" s="121"/>
      <c r="H411" s="31" t="s">
        <v>486</v>
      </c>
      <c r="I411" s="121"/>
      <c r="J411" s="16"/>
      <c r="K411" s="110"/>
      <c r="L411" s="111"/>
      <c r="M411" s="110"/>
      <c r="N411" s="110"/>
      <c r="O411" s="49"/>
      <c r="P411" s="49"/>
      <c r="Q411" s="154"/>
      <c r="R411" s="81">
        <f>grants[[#This Row],[Total Grant Amount]]</f>
        <v>0</v>
      </c>
      <c r="S411" s="154"/>
      <c r="T411" s="81">
        <f>grants[[#This Row],[Total Quarterly Obligation Amount]]</f>
        <v>0</v>
      </c>
      <c r="U411" s="154"/>
      <c r="V411" s="81">
        <f>grants[[#This Row],[Total Quarterly Expenditure Amount]]</f>
        <v>0</v>
      </c>
      <c r="W411" s="99" t="str">
        <f>IFERROR(INDEX(Table2[Attachment A Category], MATCH(grants[[#This Row],[Attachment A Expenditure Subcategory]], Table2[Attachment A Subcategory],0)),"")</f>
        <v/>
      </c>
      <c r="X411" s="100" t="str">
        <f>IFERROR(INDEX(Table2[Treasury OIG Category], MATCH(grants[[#This Row],[Attachment A Expenditure Subcategory]], Table2[Attachment A Subcategory],0)),"")</f>
        <v/>
      </c>
    </row>
    <row r="412" spans="2:24" x14ac:dyDescent="0.25">
      <c r="B412" s="108"/>
      <c r="C412" s="109"/>
      <c r="D412" s="109"/>
      <c r="E412" s="109"/>
      <c r="F412" s="109"/>
      <c r="G412" s="121"/>
      <c r="H412" s="31" t="s">
        <v>487</v>
      </c>
      <c r="I412" s="121"/>
      <c r="J412" s="16"/>
      <c r="K412" s="110"/>
      <c r="L412" s="111"/>
      <c r="M412" s="110"/>
      <c r="N412" s="110"/>
      <c r="O412" s="49"/>
      <c r="P412" s="49"/>
      <c r="Q412" s="154"/>
      <c r="R412" s="81">
        <f>grants[[#This Row],[Total Grant Amount]]</f>
        <v>0</v>
      </c>
      <c r="S412" s="154"/>
      <c r="T412" s="81">
        <f>grants[[#This Row],[Total Quarterly Obligation Amount]]</f>
        <v>0</v>
      </c>
      <c r="U412" s="154"/>
      <c r="V412" s="81">
        <f>grants[[#This Row],[Total Quarterly Expenditure Amount]]</f>
        <v>0</v>
      </c>
      <c r="W412" s="99" t="str">
        <f>IFERROR(INDEX(Table2[Attachment A Category], MATCH(grants[[#This Row],[Attachment A Expenditure Subcategory]], Table2[Attachment A Subcategory],0)),"")</f>
        <v/>
      </c>
      <c r="X412" s="100" t="str">
        <f>IFERROR(INDEX(Table2[Treasury OIG Category], MATCH(grants[[#This Row],[Attachment A Expenditure Subcategory]], Table2[Attachment A Subcategory],0)),"")</f>
        <v/>
      </c>
    </row>
    <row r="413" spans="2:24" x14ac:dyDescent="0.25">
      <c r="B413" s="108"/>
      <c r="C413" s="109"/>
      <c r="D413" s="109"/>
      <c r="E413" s="109"/>
      <c r="F413" s="109"/>
      <c r="G413" s="121"/>
      <c r="H413" s="31" t="s">
        <v>488</v>
      </c>
      <c r="I413" s="121"/>
      <c r="J413" s="16"/>
      <c r="K413" s="110"/>
      <c r="L413" s="111"/>
      <c r="M413" s="110"/>
      <c r="N413" s="110"/>
      <c r="O413" s="49"/>
      <c r="P413" s="49"/>
      <c r="Q413" s="154"/>
      <c r="R413" s="81">
        <f>grants[[#This Row],[Total Grant Amount]]</f>
        <v>0</v>
      </c>
      <c r="S413" s="154"/>
      <c r="T413" s="81">
        <f>grants[[#This Row],[Total Quarterly Obligation Amount]]</f>
        <v>0</v>
      </c>
      <c r="U413" s="154"/>
      <c r="V413" s="81">
        <f>grants[[#This Row],[Total Quarterly Expenditure Amount]]</f>
        <v>0</v>
      </c>
      <c r="W413" s="99" t="str">
        <f>IFERROR(INDEX(Table2[Attachment A Category], MATCH(grants[[#This Row],[Attachment A Expenditure Subcategory]], Table2[Attachment A Subcategory],0)),"")</f>
        <v/>
      </c>
      <c r="X413" s="100" t="str">
        <f>IFERROR(INDEX(Table2[Treasury OIG Category], MATCH(grants[[#This Row],[Attachment A Expenditure Subcategory]], Table2[Attachment A Subcategory],0)),"")</f>
        <v/>
      </c>
    </row>
    <row r="414" spans="2:24" x14ac:dyDescent="0.25">
      <c r="B414" s="108"/>
      <c r="C414" s="109"/>
      <c r="D414" s="109"/>
      <c r="E414" s="109"/>
      <c r="F414" s="109"/>
      <c r="G414" s="121"/>
      <c r="H414" s="31" t="s">
        <v>489</v>
      </c>
      <c r="I414" s="121"/>
      <c r="J414" s="16"/>
      <c r="K414" s="110"/>
      <c r="L414" s="111"/>
      <c r="M414" s="110"/>
      <c r="N414" s="110"/>
      <c r="O414" s="49"/>
      <c r="P414" s="49"/>
      <c r="Q414" s="154"/>
      <c r="R414" s="81">
        <f>grants[[#This Row],[Total Grant Amount]]</f>
        <v>0</v>
      </c>
      <c r="S414" s="154"/>
      <c r="T414" s="81">
        <f>grants[[#This Row],[Total Quarterly Obligation Amount]]</f>
        <v>0</v>
      </c>
      <c r="U414" s="154"/>
      <c r="V414" s="81">
        <f>grants[[#This Row],[Total Quarterly Expenditure Amount]]</f>
        <v>0</v>
      </c>
      <c r="W414" s="99" t="str">
        <f>IFERROR(INDEX(Table2[Attachment A Category], MATCH(grants[[#This Row],[Attachment A Expenditure Subcategory]], Table2[Attachment A Subcategory],0)),"")</f>
        <v/>
      </c>
      <c r="X414" s="100" t="str">
        <f>IFERROR(INDEX(Table2[Treasury OIG Category], MATCH(grants[[#This Row],[Attachment A Expenditure Subcategory]], Table2[Attachment A Subcategory],0)),"")</f>
        <v/>
      </c>
    </row>
    <row r="415" spans="2:24" x14ac:dyDescent="0.25">
      <c r="B415" s="108"/>
      <c r="C415" s="109"/>
      <c r="D415" s="109"/>
      <c r="E415" s="109"/>
      <c r="F415" s="109"/>
      <c r="G415" s="121"/>
      <c r="H415" s="31" t="s">
        <v>490</v>
      </c>
      <c r="I415" s="121"/>
      <c r="J415" s="16"/>
      <c r="K415" s="110"/>
      <c r="L415" s="111"/>
      <c r="M415" s="110"/>
      <c r="N415" s="110"/>
      <c r="O415" s="49"/>
      <c r="P415" s="49"/>
      <c r="Q415" s="154"/>
      <c r="R415" s="81">
        <f>grants[[#This Row],[Total Grant Amount]]</f>
        <v>0</v>
      </c>
      <c r="S415" s="154"/>
      <c r="T415" s="81">
        <f>grants[[#This Row],[Total Quarterly Obligation Amount]]</f>
        <v>0</v>
      </c>
      <c r="U415" s="154"/>
      <c r="V415" s="81">
        <f>grants[[#This Row],[Total Quarterly Expenditure Amount]]</f>
        <v>0</v>
      </c>
      <c r="W415" s="99" t="str">
        <f>IFERROR(INDEX(Table2[Attachment A Category], MATCH(grants[[#This Row],[Attachment A Expenditure Subcategory]], Table2[Attachment A Subcategory],0)),"")</f>
        <v/>
      </c>
      <c r="X415" s="100" t="str">
        <f>IFERROR(INDEX(Table2[Treasury OIG Category], MATCH(grants[[#This Row],[Attachment A Expenditure Subcategory]], Table2[Attachment A Subcategory],0)),"")</f>
        <v/>
      </c>
    </row>
    <row r="416" spans="2:24" x14ac:dyDescent="0.25">
      <c r="B416" s="108"/>
      <c r="C416" s="109"/>
      <c r="D416" s="109"/>
      <c r="E416" s="109"/>
      <c r="F416" s="109"/>
      <c r="G416" s="121"/>
      <c r="H416" s="31" t="s">
        <v>491</v>
      </c>
      <c r="I416" s="121"/>
      <c r="J416" s="16"/>
      <c r="K416" s="110"/>
      <c r="L416" s="111"/>
      <c r="M416" s="110"/>
      <c r="N416" s="110"/>
      <c r="O416" s="49"/>
      <c r="P416" s="49"/>
      <c r="Q416" s="154"/>
      <c r="R416" s="81">
        <f>grants[[#This Row],[Total Grant Amount]]</f>
        <v>0</v>
      </c>
      <c r="S416" s="154"/>
      <c r="T416" s="81">
        <f>grants[[#This Row],[Total Quarterly Obligation Amount]]</f>
        <v>0</v>
      </c>
      <c r="U416" s="154"/>
      <c r="V416" s="81">
        <f>grants[[#This Row],[Total Quarterly Expenditure Amount]]</f>
        <v>0</v>
      </c>
      <c r="W416" s="99" t="str">
        <f>IFERROR(INDEX(Table2[Attachment A Category], MATCH(grants[[#This Row],[Attachment A Expenditure Subcategory]], Table2[Attachment A Subcategory],0)),"")</f>
        <v/>
      </c>
      <c r="X416" s="100" t="str">
        <f>IFERROR(INDEX(Table2[Treasury OIG Category], MATCH(grants[[#This Row],[Attachment A Expenditure Subcategory]], Table2[Attachment A Subcategory],0)),"")</f>
        <v/>
      </c>
    </row>
    <row r="417" spans="2:24" x14ac:dyDescent="0.25">
      <c r="B417" s="108"/>
      <c r="C417" s="109"/>
      <c r="D417" s="109"/>
      <c r="E417" s="109"/>
      <c r="F417" s="109"/>
      <c r="G417" s="121"/>
      <c r="H417" s="31" t="s">
        <v>492</v>
      </c>
      <c r="I417" s="121"/>
      <c r="J417" s="16"/>
      <c r="K417" s="110"/>
      <c r="L417" s="111"/>
      <c r="M417" s="110"/>
      <c r="N417" s="110"/>
      <c r="O417" s="49"/>
      <c r="P417" s="49"/>
      <c r="Q417" s="154"/>
      <c r="R417" s="81">
        <f>grants[[#This Row],[Total Grant Amount]]</f>
        <v>0</v>
      </c>
      <c r="S417" s="154"/>
      <c r="T417" s="81">
        <f>grants[[#This Row],[Total Quarterly Obligation Amount]]</f>
        <v>0</v>
      </c>
      <c r="U417" s="154"/>
      <c r="V417" s="81">
        <f>grants[[#This Row],[Total Quarterly Expenditure Amount]]</f>
        <v>0</v>
      </c>
      <c r="W417" s="99" t="str">
        <f>IFERROR(INDEX(Table2[Attachment A Category], MATCH(grants[[#This Row],[Attachment A Expenditure Subcategory]], Table2[Attachment A Subcategory],0)),"")</f>
        <v/>
      </c>
      <c r="X417" s="100" t="str">
        <f>IFERROR(INDEX(Table2[Treasury OIG Category], MATCH(grants[[#This Row],[Attachment A Expenditure Subcategory]], Table2[Attachment A Subcategory],0)),"")</f>
        <v/>
      </c>
    </row>
    <row r="418" spans="2:24" x14ac:dyDescent="0.25">
      <c r="B418" s="108"/>
      <c r="C418" s="109"/>
      <c r="D418" s="109"/>
      <c r="E418" s="109"/>
      <c r="F418" s="109"/>
      <c r="G418" s="121"/>
      <c r="H418" s="31" t="s">
        <v>493</v>
      </c>
      <c r="I418" s="121"/>
      <c r="J418" s="16"/>
      <c r="K418" s="110"/>
      <c r="L418" s="111"/>
      <c r="M418" s="110"/>
      <c r="N418" s="110"/>
      <c r="O418" s="49"/>
      <c r="P418" s="49"/>
      <c r="Q418" s="154"/>
      <c r="R418" s="81">
        <f>grants[[#This Row],[Total Grant Amount]]</f>
        <v>0</v>
      </c>
      <c r="S418" s="154"/>
      <c r="T418" s="81">
        <f>grants[[#This Row],[Total Quarterly Obligation Amount]]</f>
        <v>0</v>
      </c>
      <c r="U418" s="154"/>
      <c r="V418" s="81">
        <f>grants[[#This Row],[Total Quarterly Expenditure Amount]]</f>
        <v>0</v>
      </c>
      <c r="W418" s="99" t="str">
        <f>IFERROR(INDEX(Table2[Attachment A Category], MATCH(grants[[#This Row],[Attachment A Expenditure Subcategory]], Table2[Attachment A Subcategory],0)),"")</f>
        <v/>
      </c>
      <c r="X418" s="100" t="str">
        <f>IFERROR(INDEX(Table2[Treasury OIG Category], MATCH(grants[[#This Row],[Attachment A Expenditure Subcategory]], Table2[Attachment A Subcategory],0)),"")</f>
        <v/>
      </c>
    </row>
    <row r="419" spans="2:24" x14ac:dyDescent="0.25">
      <c r="B419" s="108"/>
      <c r="C419" s="109"/>
      <c r="D419" s="109"/>
      <c r="E419" s="109"/>
      <c r="F419" s="109"/>
      <c r="G419" s="121"/>
      <c r="H419" s="31" t="s">
        <v>494</v>
      </c>
      <c r="I419" s="121"/>
      <c r="J419" s="16"/>
      <c r="K419" s="110"/>
      <c r="L419" s="111"/>
      <c r="M419" s="110"/>
      <c r="N419" s="110"/>
      <c r="O419" s="49"/>
      <c r="P419" s="49"/>
      <c r="Q419" s="154"/>
      <c r="R419" s="81">
        <f>grants[[#This Row],[Total Grant Amount]]</f>
        <v>0</v>
      </c>
      <c r="S419" s="154"/>
      <c r="T419" s="81">
        <f>grants[[#This Row],[Total Quarterly Obligation Amount]]</f>
        <v>0</v>
      </c>
      <c r="U419" s="154"/>
      <c r="V419" s="81">
        <f>grants[[#This Row],[Total Quarterly Expenditure Amount]]</f>
        <v>0</v>
      </c>
      <c r="W419" s="99" t="str">
        <f>IFERROR(INDEX(Table2[Attachment A Category], MATCH(grants[[#This Row],[Attachment A Expenditure Subcategory]], Table2[Attachment A Subcategory],0)),"")</f>
        <v/>
      </c>
      <c r="X419" s="100" t="str">
        <f>IFERROR(INDEX(Table2[Treasury OIG Category], MATCH(grants[[#This Row],[Attachment A Expenditure Subcategory]], Table2[Attachment A Subcategory],0)),"")</f>
        <v/>
      </c>
    </row>
    <row r="420" spans="2:24" x14ac:dyDescent="0.25">
      <c r="B420" s="108"/>
      <c r="C420" s="109"/>
      <c r="D420" s="109"/>
      <c r="E420" s="109"/>
      <c r="F420" s="109"/>
      <c r="G420" s="121"/>
      <c r="H420" s="31" t="s">
        <v>495</v>
      </c>
      <c r="I420" s="121"/>
      <c r="J420" s="16"/>
      <c r="K420" s="110"/>
      <c r="L420" s="111"/>
      <c r="M420" s="110"/>
      <c r="N420" s="110"/>
      <c r="O420" s="49"/>
      <c r="P420" s="49"/>
      <c r="Q420" s="154"/>
      <c r="R420" s="81">
        <f>grants[[#This Row],[Total Grant Amount]]</f>
        <v>0</v>
      </c>
      <c r="S420" s="154"/>
      <c r="T420" s="81">
        <f>grants[[#This Row],[Total Quarterly Obligation Amount]]</f>
        <v>0</v>
      </c>
      <c r="U420" s="154"/>
      <c r="V420" s="81">
        <f>grants[[#This Row],[Total Quarterly Expenditure Amount]]</f>
        <v>0</v>
      </c>
      <c r="W420" s="99" t="str">
        <f>IFERROR(INDEX(Table2[Attachment A Category], MATCH(grants[[#This Row],[Attachment A Expenditure Subcategory]], Table2[Attachment A Subcategory],0)),"")</f>
        <v/>
      </c>
      <c r="X420" s="100" t="str">
        <f>IFERROR(INDEX(Table2[Treasury OIG Category], MATCH(grants[[#This Row],[Attachment A Expenditure Subcategory]], Table2[Attachment A Subcategory],0)),"")</f>
        <v/>
      </c>
    </row>
    <row r="421" spans="2:24" x14ac:dyDescent="0.25">
      <c r="B421" s="108"/>
      <c r="C421" s="109"/>
      <c r="D421" s="109"/>
      <c r="E421" s="109"/>
      <c r="F421" s="109"/>
      <c r="G421" s="121"/>
      <c r="H421" s="31" t="s">
        <v>496</v>
      </c>
      <c r="I421" s="121"/>
      <c r="J421" s="16"/>
      <c r="K421" s="110"/>
      <c r="L421" s="111"/>
      <c r="M421" s="110"/>
      <c r="N421" s="110"/>
      <c r="O421" s="49"/>
      <c r="P421" s="49"/>
      <c r="Q421" s="154"/>
      <c r="R421" s="81">
        <f>grants[[#This Row],[Total Grant Amount]]</f>
        <v>0</v>
      </c>
      <c r="S421" s="154"/>
      <c r="T421" s="81">
        <f>grants[[#This Row],[Total Quarterly Obligation Amount]]</f>
        <v>0</v>
      </c>
      <c r="U421" s="154"/>
      <c r="V421" s="81">
        <f>grants[[#This Row],[Total Quarterly Expenditure Amount]]</f>
        <v>0</v>
      </c>
      <c r="W421" s="99" t="str">
        <f>IFERROR(INDEX(Table2[Attachment A Category], MATCH(grants[[#This Row],[Attachment A Expenditure Subcategory]], Table2[Attachment A Subcategory],0)),"")</f>
        <v/>
      </c>
      <c r="X421" s="100" t="str">
        <f>IFERROR(INDEX(Table2[Treasury OIG Category], MATCH(grants[[#This Row],[Attachment A Expenditure Subcategory]], Table2[Attachment A Subcategory],0)),"")</f>
        <v/>
      </c>
    </row>
    <row r="422" spans="2:24" x14ac:dyDescent="0.25">
      <c r="B422" s="108"/>
      <c r="C422" s="109"/>
      <c r="D422" s="109"/>
      <c r="E422" s="109"/>
      <c r="F422" s="109"/>
      <c r="G422" s="121"/>
      <c r="H422" s="31" t="s">
        <v>497</v>
      </c>
      <c r="I422" s="121"/>
      <c r="J422" s="16"/>
      <c r="K422" s="110"/>
      <c r="L422" s="111"/>
      <c r="M422" s="110"/>
      <c r="N422" s="110"/>
      <c r="O422" s="49"/>
      <c r="P422" s="49"/>
      <c r="Q422" s="154"/>
      <c r="R422" s="81">
        <f>grants[[#This Row],[Total Grant Amount]]</f>
        <v>0</v>
      </c>
      <c r="S422" s="154"/>
      <c r="T422" s="81">
        <f>grants[[#This Row],[Total Quarterly Obligation Amount]]</f>
        <v>0</v>
      </c>
      <c r="U422" s="154"/>
      <c r="V422" s="81">
        <f>grants[[#This Row],[Total Quarterly Expenditure Amount]]</f>
        <v>0</v>
      </c>
      <c r="W422" s="99" t="str">
        <f>IFERROR(INDEX(Table2[Attachment A Category], MATCH(grants[[#This Row],[Attachment A Expenditure Subcategory]], Table2[Attachment A Subcategory],0)),"")</f>
        <v/>
      </c>
      <c r="X422" s="100" t="str">
        <f>IFERROR(INDEX(Table2[Treasury OIG Category], MATCH(grants[[#This Row],[Attachment A Expenditure Subcategory]], Table2[Attachment A Subcategory],0)),"")</f>
        <v/>
      </c>
    </row>
    <row r="423" spans="2:24" x14ac:dyDescent="0.25">
      <c r="B423" s="108"/>
      <c r="C423" s="109"/>
      <c r="D423" s="109"/>
      <c r="E423" s="109"/>
      <c r="F423" s="109"/>
      <c r="G423" s="121"/>
      <c r="H423" s="31" t="s">
        <v>498</v>
      </c>
      <c r="I423" s="121"/>
      <c r="J423" s="16"/>
      <c r="K423" s="110"/>
      <c r="L423" s="111"/>
      <c r="M423" s="110"/>
      <c r="N423" s="110"/>
      <c r="O423" s="49"/>
      <c r="P423" s="49"/>
      <c r="Q423" s="154"/>
      <c r="R423" s="81">
        <f>grants[[#This Row],[Total Grant Amount]]</f>
        <v>0</v>
      </c>
      <c r="S423" s="154"/>
      <c r="T423" s="81">
        <f>grants[[#This Row],[Total Quarterly Obligation Amount]]</f>
        <v>0</v>
      </c>
      <c r="U423" s="154"/>
      <c r="V423" s="81">
        <f>grants[[#This Row],[Total Quarterly Expenditure Amount]]</f>
        <v>0</v>
      </c>
      <c r="W423" s="99" t="str">
        <f>IFERROR(INDEX(Table2[Attachment A Category], MATCH(grants[[#This Row],[Attachment A Expenditure Subcategory]], Table2[Attachment A Subcategory],0)),"")</f>
        <v/>
      </c>
      <c r="X423" s="100" t="str">
        <f>IFERROR(INDEX(Table2[Treasury OIG Category], MATCH(grants[[#This Row],[Attachment A Expenditure Subcategory]], Table2[Attachment A Subcategory],0)),"")</f>
        <v/>
      </c>
    </row>
    <row r="424" spans="2:24" x14ac:dyDescent="0.25">
      <c r="B424" s="108"/>
      <c r="C424" s="109"/>
      <c r="D424" s="109"/>
      <c r="E424" s="109"/>
      <c r="F424" s="109"/>
      <c r="G424" s="121"/>
      <c r="H424" s="31" t="s">
        <v>499</v>
      </c>
      <c r="I424" s="121"/>
      <c r="J424" s="16"/>
      <c r="K424" s="110"/>
      <c r="L424" s="111"/>
      <c r="M424" s="110"/>
      <c r="N424" s="110"/>
      <c r="O424" s="49"/>
      <c r="P424" s="49"/>
      <c r="Q424" s="154"/>
      <c r="R424" s="81">
        <f>grants[[#This Row],[Total Grant Amount]]</f>
        <v>0</v>
      </c>
      <c r="S424" s="154"/>
      <c r="T424" s="81">
        <f>grants[[#This Row],[Total Quarterly Obligation Amount]]</f>
        <v>0</v>
      </c>
      <c r="U424" s="154"/>
      <c r="V424" s="81">
        <f>grants[[#This Row],[Total Quarterly Expenditure Amount]]</f>
        <v>0</v>
      </c>
      <c r="W424" s="99" t="str">
        <f>IFERROR(INDEX(Table2[Attachment A Category], MATCH(grants[[#This Row],[Attachment A Expenditure Subcategory]], Table2[Attachment A Subcategory],0)),"")</f>
        <v/>
      </c>
      <c r="X424" s="100" t="str">
        <f>IFERROR(INDEX(Table2[Treasury OIG Category], MATCH(grants[[#This Row],[Attachment A Expenditure Subcategory]], Table2[Attachment A Subcategory],0)),"")</f>
        <v/>
      </c>
    </row>
    <row r="425" spans="2:24" x14ac:dyDescent="0.25">
      <c r="B425" s="108"/>
      <c r="C425" s="109"/>
      <c r="D425" s="109"/>
      <c r="E425" s="109"/>
      <c r="F425" s="109"/>
      <c r="G425" s="121"/>
      <c r="H425" s="31" t="s">
        <v>500</v>
      </c>
      <c r="I425" s="121"/>
      <c r="J425" s="16"/>
      <c r="K425" s="110"/>
      <c r="L425" s="111"/>
      <c r="M425" s="110"/>
      <c r="N425" s="110"/>
      <c r="O425" s="49"/>
      <c r="P425" s="49"/>
      <c r="Q425" s="154"/>
      <c r="R425" s="81">
        <f>grants[[#This Row],[Total Grant Amount]]</f>
        <v>0</v>
      </c>
      <c r="S425" s="154"/>
      <c r="T425" s="81">
        <f>grants[[#This Row],[Total Quarterly Obligation Amount]]</f>
        <v>0</v>
      </c>
      <c r="U425" s="154"/>
      <c r="V425" s="81">
        <f>grants[[#This Row],[Total Quarterly Expenditure Amount]]</f>
        <v>0</v>
      </c>
      <c r="W425" s="99" t="str">
        <f>IFERROR(INDEX(Table2[Attachment A Category], MATCH(grants[[#This Row],[Attachment A Expenditure Subcategory]], Table2[Attachment A Subcategory],0)),"")</f>
        <v/>
      </c>
      <c r="X425" s="100" t="str">
        <f>IFERROR(INDEX(Table2[Treasury OIG Category], MATCH(grants[[#This Row],[Attachment A Expenditure Subcategory]], Table2[Attachment A Subcategory],0)),"")</f>
        <v/>
      </c>
    </row>
    <row r="426" spans="2:24" x14ac:dyDescent="0.25">
      <c r="B426" s="108"/>
      <c r="C426" s="109"/>
      <c r="D426" s="109"/>
      <c r="E426" s="109"/>
      <c r="F426" s="109"/>
      <c r="G426" s="121"/>
      <c r="H426" s="31" t="s">
        <v>501</v>
      </c>
      <c r="I426" s="121"/>
      <c r="J426" s="16"/>
      <c r="K426" s="110"/>
      <c r="L426" s="111"/>
      <c r="M426" s="110"/>
      <c r="N426" s="110"/>
      <c r="O426" s="49"/>
      <c r="P426" s="49"/>
      <c r="Q426" s="154"/>
      <c r="R426" s="81">
        <f>grants[[#This Row],[Total Grant Amount]]</f>
        <v>0</v>
      </c>
      <c r="S426" s="154"/>
      <c r="T426" s="81">
        <f>grants[[#This Row],[Total Quarterly Obligation Amount]]</f>
        <v>0</v>
      </c>
      <c r="U426" s="154"/>
      <c r="V426" s="81">
        <f>grants[[#This Row],[Total Quarterly Expenditure Amount]]</f>
        <v>0</v>
      </c>
      <c r="W426" s="99" t="str">
        <f>IFERROR(INDEX(Table2[Attachment A Category], MATCH(grants[[#This Row],[Attachment A Expenditure Subcategory]], Table2[Attachment A Subcategory],0)),"")</f>
        <v/>
      </c>
      <c r="X426" s="100" t="str">
        <f>IFERROR(INDEX(Table2[Treasury OIG Category], MATCH(grants[[#This Row],[Attachment A Expenditure Subcategory]], Table2[Attachment A Subcategory],0)),"")</f>
        <v/>
      </c>
    </row>
    <row r="427" spans="2:24" x14ac:dyDescent="0.25">
      <c r="B427" s="108"/>
      <c r="C427" s="109"/>
      <c r="D427" s="109"/>
      <c r="E427" s="109"/>
      <c r="F427" s="109"/>
      <c r="G427" s="121"/>
      <c r="H427" s="31" t="s">
        <v>502</v>
      </c>
      <c r="I427" s="121"/>
      <c r="J427" s="16"/>
      <c r="K427" s="110"/>
      <c r="L427" s="111"/>
      <c r="M427" s="110"/>
      <c r="N427" s="110"/>
      <c r="O427" s="49"/>
      <c r="P427" s="49"/>
      <c r="Q427" s="154"/>
      <c r="R427" s="81">
        <f>grants[[#This Row],[Total Grant Amount]]</f>
        <v>0</v>
      </c>
      <c r="S427" s="154"/>
      <c r="T427" s="81">
        <f>grants[[#This Row],[Total Quarterly Obligation Amount]]</f>
        <v>0</v>
      </c>
      <c r="U427" s="154"/>
      <c r="V427" s="81">
        <f>grants[[#This Row],[Total Quarterly Expenditure Amount]]</f>
        <v>0</v>
      </c>
      <c r="W427" s="99" t="str">
        <f>IFERROR(INDEX(Table2[Attachment A Category], MATCH(grants[[#This Row],[Attachment A Expenditure Subcategory]], Table2[Attachment A Subcategory],0)),"")</f>
        <v/>
      </c>
      <c r="X427" s="100" t="str">
        <f>IFERROR(INDEX(Table2[Treasury OIG Category], MATCH(grants[[#This Row],[Attachment A Expenditure Subcategory]], Table2[Attachment A Subcategory],0)),"")</f>
        <v/>
      </c>
    </row>
    <row r="428" spans="2:24" x14ac:dyDescent="0.25">
      <c r="B428" s="108"/>
      <c r="C428" s="109"/>
      <c r="D428" s="109"/>
      <c r="E428" s="109"/>
      <c r="F428" s="109"/>
      <c r="G428" s="121"/>
      <c r="H428" s="31" t="s">
        <v>503</v>
      </c>
      <c r="I428" s="121"/>
      <c r="J428" s="16"/>
      <c r="K428" s="110"/>
      <c r="L428" s="111"/>
      <c r="M428" s="110"/>
      <c r="N428" s="110"/>
      <c r="O428" s="49"/>
      <c r="P428" s="49"/>
      <c r="Q428" s="154"/>
      <c r="R428" s="81">
        <f>grants[[#This Row],[Total Grant Amount]]</f>
        <v>0</v>
      </c>
      <c r="S428" s="154"/>
      <c r="T428" s="81">
        <f>grants[[#This Row],[Total Quarterly Obligation Amount]]</f>
        <v>0</v>
      </c>
      <c r="U428" s="154"/>
      <c r="V428" s="81">
        <f>grants[[#This Row],[Total Quarterly Expenditure Amount]]</f>
        <v>0</v>
      </c>
      <c r="W428" s="99" t="str">
        <f>IFERROR(INDEX(Table2[Attachment A Category], MATCH(grants[[#This Row],[Attachment A Expenditure Subcategory]], Table2[Attachment A Subcategory],0)),"")</f>
        <v/>
      </c>
      <c r="X428" s="100" t="str">
        <f>IFERROR(INDEX(Table2[Treasury OIG Category], MATCH(grants[[#This Row],[Attachment A Expenditure Subcategory]], Table2[Attachment A Subcategory],0)),"")</f>
        <v/>
      </c>
    </row>
    <row r="429" spans="2:24" x14ac:dyDescent="0.25">
      <c r="B429" s="108"/>
      <c r="C429" s="109"/>
      <c r="D429" s="109"/>
      <c r="E429" s="109"/>
      <c r="F429" s="109"/>
      <c r="G429" s="121"/>
      <c r="H429" s="31" t="s">
        <v>504</v>
      </c>
      <c r="I429" s="121"/>
      <c r="J429" s="16"/>
      <c r="K429" s="110"/>
      <c r="L429" s="111"/>
      <c r="M429" s="110"/>
      <c r="N429" s="110"/>
      <c r="O429" s="49"/>
      <c r="P429" s="49"/>
      <c r="Q429" s="154"/>
      <c r="R429" s="81">
        <f>grants[[#This Row],[Total Grant Amount]]</f>
        <v>0</v>
      </c>
      <c r="S429" s="154"/>
      <c r="T429" s="81">
        <f>grants[[#This Row],[Total Quarterly Obligation Amount]]</f>
        <v>0</v>
      </c>
      <c r="U429" s="154"/>
      <c r="V429" s="81">
        <f>grants[[#This Row],[Total Quarterly Expenditure Amount]]</f>
        <v>0</v>
      </c>
      <c r="W429" s="99" t="str">
        <f>IFERROR(INDEX(Table2[Attachment A Category], MATCH(grants[[#This Row],[Attachment A Expenditure Subcategory]], Table2[Attachment A Subcategory],0)),"")</f>
        <v/>
      </c>
      <c r="X429" s="100" t="str">
        <f>IFERROR(INDEX(Table2[Treasury OIG Category], MATCH(grants[[#This Row],[Attachment A Expenditure Subcategory]], Table2[Attachment A Subcategory],0)),"")</f>
        <v/>
      </c>
    </row>
    <row r="430" spans="2:24" x14ac:dyDescent="0.25">
      <c r="B430" s="108"/>
      <c r="C430" s="109"/>
      <c r="D430" s="109"/>
      <c r="E430" s="109"/>
      <c r="F430" s="109"/>
      <c r="G430" s="121"/>
      <c r="H430" s="31" t="s">
        <v>505</v>
      </c>
      <c r="I430" s="121"/>
      <c r="J430" s="16"/>
      <c r="K430" s="110"/>
      <c r="L430" s="111"/>
      <c r="M430" s="110"/>
      <c r="N430" s="110"/>
      <c r="O430" s="49"/>
      <c r="P430" s="49"/>
      <c r="Q430" s="154"/>
      <c r="R430" s="81">
        <f>grants[[#This Row],[Total Grant Amount]]</f>
        <v>0</v>
      </c>
      <c r="S430" s="154"/>
      <c r="T430" s="81">
        <f>grants[[#This Row],[Total Quarterly Obligation Amount]]</f>
        <v>0</v>
      </c>
      <c r="U430" s="154"/>
      <c r="V430" s="81">
        <f>grants[[#This Row],[Total Quarterly Expenditure Amount]]</f>
        <v>0</v>
      </c>
      <c r="W430" s="99" t="str">
        <f>IFERROR(INDEX(Table2[Attachment A Category], MATCH(grants[[#This Row],[Attachment A Expenditure Subcategory]], Table2[Attachment A Subcategory],0)),"")</f>
        <v/>
      </c>
      <c r="X430" s="100" t="str">
        <f>IFERROR(INDEX(Table2[Treasury OIG Category], MATCH(grants[[#This Row],[Attachment A Expenditure Subcategory]], Table2[Attachment A Subcategory],0)),"")</f>
        <v/>
      </c>
    </row>
    <row r="431" spans="2:24" x14ac:dyDescent="0.25">
      <c r="B431" s="108"/>
      <c r="C431" s="109"/>
      <c r="D431" s="109"/>
      <c r="E431" s="109"/>
      <c r="F431" s="109"/>
      <c r="G431" s="121"/>
      <c r="H431" s="31" t="s">
        <v>506</v>
      </c>
      <c r="I431" s="121"/>
      <c r="J431" s="16"/>
      <c r="K431" s="110"/>
      <c r="L431" s="111"/>
      <c r="M431" s="110"/>
      <c r="N431" s="110"/>
      <c r="O431" s="49"/>
      <c r="P431" s="49"/>
      <c r="Q431" s="154"/>
      <c r="R431" s="81">
        <f>grants[[#This Row],[Total Grant Amount]]</f>
        <v>0</v>
      </c>
      <c r="S431" s="154"/>
      <c r="T431" s="81">
        <f>grants[[#This Row],[Total Quarterly Obligation Amount]]</f>
        <v>0</v>
      </c>
      <c r="U431" s="154"/>
      <c r="V431" s="81">
        <f>grants[[#This Row],[Total Quarterly Expenditure Amount]]</f>
        <v>0</v>
      </c>
      <c r="W431" s="99" t="str">
        <f>IFERROR(INDEX(Table2[Attachment A Category], MATCH(grants[[#This Row],[Attachment A Expenditure Subcategory]], Table2[Attachment A Subcategory],0)),"")</f>
        <v/>
      </c>
      <c r="X431" s="100" t="str">
        <f>IFERROR(INDEX(Table2[Treasury OIG Category], MATCH(grants[[#This Row],[Attachment A Expenditure Subcategory]], Table2[Attachment A Subcategory],0)),"")</f>
        <v/>
      </c>
    </row>
    <row r="432" spans="2:24" x14ac:dyDescent="0.25">
      <c r="B432" s="108"/>
      <c r="C432" s="109"/>
      <c r="D432" s="109"/>
      <c r="E432" s="109"/>
      <c r="F432" s="109"/>
      <c r="G432" s="121"/>
      <c r="H432" s="31" t="s">
        <v>507</v>
      </c>
      <c r="I432" s="121"/>
      <c r="J432" s="16"/>
      <c r="K432" s="110"/>
      <c r="L432" s="111"/>
      <c r="M432" s="110"/>
      <c r="N432" s="110"/>
      <c r="O432" s="49"/>
      <c r="P432" s="49"/>
      <c r="Q432" s="154"/>
      <c r="R432" s="81">
        <f>grants[[#This Row],[Total Grant Amount]]</f>
        <v>0</v>
      </c>
      <c r="S432" s="154"/>
      <c r="T432" s="81">
        <f>grants[[#This Row],[Total Quarterly Obligation Amount]]</f>
        <v>0</v>
      </c>
      <c r="U432" s="154"/>
      <c r="V432" s="81">
        <f>grants[[#This Row],[Total Quarterly Expenditure Amount]]</f>
        <v>0</v>
      </c>
      <c r="W432" s="99" t="str">
        <f>IFERROR(INDEX(Table2[Attachment A Category], MATCH(grants[[#This Row],[Attachment A Expenditure Subcategory]], Table2[Attachment A Subcategory],0)),"")</f>
        <v/>
      </c>
      <c r="X432" s="100" t="str">
        <f>IFERROR(INDEX(Table2[Treasury OIG Category], MATCH(grants[[#This Row],[Attachment A Expenditure Subcategory]], Table2[Attachment A Subcategory],0)),"")</f>
        <v/>
      </c>
    </row>
    <row r="433" spans="2:24" x14ac:dyDescent="0.25">
      <c r="B433" s="108"/>
      <c r="C433" s="109"/>
      <c r="D433" s="109"/>
      <c r="E433" s="109"/>
      <c r="F433" s="109"/>
      <c r="G433" s="121"/>
      <c r="H433" s="31" t="s">
        <v>508</v>
      </c>
      <c r="I433" s="121"/>
      <c r="J433" s="16"/>
      <c r="K433" s="110"/>
      <c r="L433" s="111"/>
      <c r="M433" s="110"/>
      <c r="N433" s="110"/>
      <c r="O433" s="49"/>
      <c r="P433" s="49"/>
      <c r="Q433" s="154"/>
      <c r="R433" s="81">
        <f>grants[[#This Row],[Total Grant Amount]]</f>
        <v>0</v>
      </c>
      <c r="S433" s="154"/>
      <c r="T433" s="81">
        <f>grants[[#This Row],[Total Quarterly Obligation Amount]]</f>
        <v>0</v>
      </c>
      <c r="U433" s="154"/>
      <c r="V433" s="81">
        <f>grants[[#This Row],[Total Quarterly Expenditure Amount]]</f>
        <v>0</v>
      </c>
      <c r="W433" s="99" t="str">
        <f>IFERROR(INDEX(Table2[Attachment A Category], MATCH(grants[[#This Row],[Attachment A Expenditure Subcategory]], Table2[Attachment A Subcategory],0)),"")</f>
        <v/>
      </c>
      <c r="X433" s="100" t="str">
        <f>IFERROR(INDEX(Table2[Treasury OIG Category], MATCH(grants[[#This Row],[Attachment A Expenditure Subcategory]], Table2[Attachment A Subcategory],0)),"")</f>
        <v/>
      </c>
    </row>
    <row r="434" spans="2:24" x14ac:dyDescent="0.25">
      <c r="B434" s="108"/>
      <c r="C434" s="109"/>
      <c r="D434" s="109"/>
      <c r="E434" s="109"/>
      <c r="F434" s="109"/>
      <c r="G434" s="121"/>
      <c r="H434" s="31" t="s">
        <v>509</v>
      </c>
      <c r="I434" s="121"/>
      <c r="J434" s="16"/>
      <c r="K434" s="110"/>
      <c r="L434" s="111"/>
      <c r="M434" s="110"/>
      <c r="N434" s="110"/>
      <c r="O434" s="49"/>
      <c r="P434" s="49"/>
      <c r="Q434" s="154"/>
      <c r="R434" s="81">
        <f>grants[[#This Row],[Total Grant Amount]]</f>
        <v>0</v>
      </c>
      <c r="S434" s="154"/>
      <c r="T434" s="81">
        <f>grants[[#This Row],[Total Quarterly Obligation Amount]]</f>
        <v>0</v>
      </c>
      <c r="U434" s="154"/>
      <c r="V434" s="81">
        <f>grants[[#This Row],[Total Quarterly Expenditure Amount]]</f>
        <v>0</v>
      </c>
      <c r="W434" s="99" t="str">
        <f>IFERROR(INDEX(Table2[Attachment A Category], MATCH(grants[[#This Row],[Attachment A Expenditure Subcategory]], Table2[Attachment A Subcategory],0)),"")</f>
        <v/>
      </c>
      <c r="X434" s="100" t="str">
        <f>IFERROR(INDEX(Table2[Treasury OIG Category], MATCH(grants[[#This Row],[Attachment A Expenditure Subcategory]], Table2[Attachment A Subcategory],0)),"")</f>
        <v/>
      </c>
    </row>
    <row r="435" spans="2:24" x14ac:dyDescent="0.25">
      <c r="B435" s="108"/>
      <c r="C435" s="109"/>
      <c r="D435" s="109"/>
      <c r="E435" s="109"/>
      <c r="F435" s="109"/>
      <c r="G435" s="121"/>
      <c r="H435" s="31" t="s">
        <v>510</v>
      </c>
      <c r="I435" s="121"/>
      <c r="J435" s="16"/>
      <c r="K435" s="110"/>
      <c r="L435" s="111"/>
      <c r="M435" s="110"/>
      <c r="N435" s="110"/>
      <c r="O435" s="49"/>
      <c r="P435" s="49"/>
      <c r="Q435" s="154"/>
      <c r="R435" s="81">
        <f>grants[[#This Row],[Total Grant Amount]]</f>
        <v>0</v>
      </c>
      <c r="S435" s="154"/>
      <c r="T435" s="81">
        <f>grants[[#This Row],[Total Quarterly Obligation Amount]]</f>
        <v>0</v>
      </c>
      <c r="U435" s="154"/>
      <c r="V435" s="81">
        <f>grants[[#This Row],[Total Quarterly Expenditure Amount]]</f>
        <v>0</v>
      </c>
      <c r="W435" s="99" t="str">
        <f>IFERROR(INDEX(Table2[Attachment A Category], MATCH(grants[[#This Row],[Attachment A Expenditure Subcategory]], Table2[Attachment A Subcategory],0)),"")</f>
        <v/>
      </c>
      <c r="X435" s="100" t="str">
        <f>IFERROR(INDEX(Table2[Treasury OIG Category], MATCH(grants[[#This Row],[Attachment A Expenditure Subcategory]], Table2[Attachment A Subcategory],0)),"")</f>
        <v/>
      </c>
    </row>
    <row r="436" spans="2:24" x14ac:dyDescent="0.25">
      <c r="B436" s="108"/>
      <c r="C436" s="109"/>
      <c r="D436" s="109"/>
      <c r="E436" s="109"/>
      <c r="F436" s="109"/>
      <c r="G436" s="121"/>
      <c r="H436" s="31" t="s">
        <v>511</v>
      </c>
      <c r="I436" s="121"/>
      <c r="J436" s="16"/>
      <c r="K436" s="110"/>
      <c r="L436" s="111"/>
      <c r="M436" s="110"/>
      <c r="N436" s="110"/>
      <c r="O436" s="49"/>
      <c r="P436" s="49"/>
      <c r="Q436" s="154"/>
      <c r="R436" s="81">
        <f>grants[[#This Row],[Total Grant Amount]]</f>
        <v>0</v>
      </c>
      <c r="S436" s="154"/>
      <c r="T436" s="81">
        <f>grants[[#This Row],[Total Quarterly Obligation Amount]]</f>
        <v>0</v>
      </c>
      <c r="U436" s="154"/>
      <c r="V436" s="81">
        <f>grants[[#This Row],[Total Quarterly Expenditure Amount]]</f>
        <v>0</v>
      </c>
      <c r="W436" s="99" t="str">
        <f>IFERROR(INDEX(Table2[Attachment A Category], MATCH(grants[[#This Row],[Attachment A Expenditure Subcategory]], Table2[Attachment A Subcategory],0)),"")</f>
        <v/>
      </c>
      <c r="X436" s="100" t="str">
        <f>IFERROR(INDEX(Table2[Treasury OIG Category], MATCH(grants[[#This Row],[Attachment A Expenditure Subcategory]], Table2[Attachment A Subcategory],0)),"")</f>
        <v/>
      </c>
    </row>
    <row r="437" spans="2:24" x14ac:dyDescent="0.25">
      <c r="B437" s="108"/>
      <c r="C437" s="109"/>
      <c r="D437" s="109"/>
      <c r="E437" s="109"/>
      <c r="F437" s="109"/>
      <c r="G437" s="121"/>
      <c r="H437" s="31" t="s">
        <v>512</v>
      </c>
      <c r="I437" s="121"/>
      <c r="J437" s="16"/>
      <c r="K437" s="110"/>
      <c r="L437" s="111"/>
      <c r="M437" s="110"/>
      <c r="N437" s="110"/>
      <c r="O437" s="49"/>
      <c r="P437" s="49"/>
      <c r="Q437" s="154"/>
      <c r="R437" s="81">
        <f>grants[[#This Row],[Total Grant Amount]]</f>
        <v>0</v>
      </c>
      <c r="S437" s="154"/>
      <c r="T437" s="81">
        <f>grants[[#This Row],[Total Quarterly Obligation Amount]]</f>
        <v>0</v>
      </c>
      <c r="U437" s="154"/>
      <c r="V437" s="81">
        <f>grants[[#This Row],[Total Quarterly Expenditure Amount]]</f>
        <v>0</v>
      </c>
      <c r="W437" s="99" t="str">
        <f>IFERROR(INDEX(Table2[Attachment A Category], MATCH(grants[[#This Row],[Attachment A Expenditure Subcategory]], Table2[Attachment A Subcategory],0)),"")</f>
        <v/>
      </c>
      <c r="X437" s="100" t="str">
        <f>IFERROR(INDEX(Table2[Treasury OIG Category], MATCH(grants[[#This Row],[Attachment A Expenditure Subcategory]], Table2[Attachment A Subcategory],0)),"")</f>
        <v/>
      </c>
    </row>
    <row r="438" spans="2:24" x14ac:dyDescent="0.25">
      <c r="B438" s="108"/>
      <c r="C438" s="109"/>
      <c r="D438" s="109"/>
      <c r="E438" s="109"/>
      <c r="F438" s="109"/>
      <c r="G438" s="121"/>
      <c r="H438" s="31" t="s">
        <v>513</v>
      </c>
      <c r="I438" s="121"/>
      <c r="J438" s="16"/>
      <c r="K438" s="110"/>
      <c r="L438" s="111"/>
      <c r="M438" s="110"/>
      <c r="N438" s="110"/>
      <c r="O438" s="49"/>
      <c r="P438" s="49"/>
      <c r="Q438" s="154"/>
      <c r="R438" s="81">
        <f>grants[[#This Row],[Total Grant Amount]]</f>
        <v>0</v>
      </c>
      <c r="S438" s="154"/>
      <c r="T438" s="81">
        <f>grants[[#This Row],[Total Quarterly Obligation Amount]]</f>
        <v>0</v>
      </c>
      <c r="U438" s="154"/>
      <c r="V438" s="81">
        <f>grants[[#This Row],[Total Quarterly Expenditure Amount]]</f>
        <v>0</v>
      </c>
      <c r="W438" s="99" t="str">
        <f>IFERROR(INDEX(Table2[Attachment A Category], MATCH(grants[[#This Row],[Attachment A Expenditure Subcategory]], Table2[Attachment A Subcategory],0)),"")</f>
        <v/>
      </c>
      <c r="X438" s="100" t="str">
        <f>IFERROR(INDEX(Table2[Treasury OIG Category], MATCH(grants[[#This Row],[Attachment A Expenditure Subcategory]], Table2[Attachment A Subcategory],0)),"")</f>
        <v/>
      </c>
    </row>
    <row r="439" spans="2:24" x14ac:dyDescent="0.25">
      <c r="B439" s="108"/>
      <c r="C439" s="109"/>
      <c r="D439" s="109"/>
      <c r="E439" s="109"/>
      <c r="F439" s="109"/>
      <c r="G439" s="121"/>
      <c r="H439" s="31" t="s">
        <v>514</v>
      </c>
      <c r="I439" s="121"/>
      <c r="J439" s="16"/>
      <c r="K439" s="110"/>
      <c r="L439" s="111"/>
      <c r="M439" s="110"/>
      <c r="N439" s="110"/>
      <c r="O439" s="49"/>
      <c r="P439" s="49"/>
      <c r="Q439" s="154"/>
      <c r="R439" s="81">
        <f>grants[[#This Row],[Total Grant Amount]]</f>
        <v>0</v>
      </c>
      <c r="S439" s="154"/>
      <c r="T439" s="81">
        <f>grants[[#This Row],[Total Quarterly Obligation Amount]]</f>
        <v>0</v>
      </c>
      <c r="U439" s="154"/>
      <c r="V439" s="81">
        <f>grants[[#This Row],[Total Quarterly Expenditure Amount]]</f>
        <v>0</v>
      </c>
      <c r="W439" s="99" t="str">
        <f>IFERROR(INDEX(Table2[Attachment A Category], MATCH(grants[[#This Row],[Attachment A Expenditure Subcategory]], Table2[Attachment A Subcategory],0)),"")</f>
        <v/>
      </c>
      <c r="X439" s="100" t="str">
        <f>IFERROR(INDEX(Table2[Treasury OIG Category], MATCH(grants[[#This Row],[Attachment A Expenditure Subcategory]], Table2[Attachment A Subcategory],0)),"")</f>
        <v/>
      </c>
    </row>
    <row r="440" spans="2:24" x14ac:dyDescent="0.25">
      <c r="B440" s="108"/>
      <c r="C440" s="109"/>
      <c r="D440" s="109"/>
      <c r="E440" s="109"/>
      <c r="F440" s="109"/>
      <c r="G440" s="121"/>
      <c r="H440" s="31" t="s">
        <v>515</v>
      </c>
      <c r="I440" s="121"/>
      <c r="J440" s="16"/>
      <c r="K440" s="110"/>
      <c r="L440" s="111"/>
      <c r="M440" s="110"/>
      <c r="N440" s="110"/>
      <c r="O440" s="49"/>
      <c r="P440" s="49"/>
      <c r="Q440" s="154"/>
      <c r="R440" s="81">
        <f>grants[[#This Row],[Total Grant Amount]]</f>
        <v>0</v>
      </c>
      <c r="S440" s="154"/>
      <c r="T440" s="81">
        <f>grants[[#This Row],[Total Quarterly Obligation Amount]]</f>
        <v>0</v>
      </c>
      <c r="U440" s="154"/>
      <c r="V440" s="81">
        <f>grants[[#This Row],[Total Quarterly Expenditure Amount]]</f>
        <v>0</v>
      </c>
      <c r="W440" s="99" t="str">
        <f>IFERROR(INDEX(Table2[Attachment A Category], MATCH(grants[[#This Row],[Attachment A Expenditure Subcategory]], Table2[Attachment A Subcategory],0)),"")</f>
        <v/>
      </c>
      <c r="X440" s="100" t="str">
        <f>IFERROR(INDEX(Table2[Treasury OIG Category], MATCH(grants[[#This Row],[Attachment A Expenditure Subcategory]], Table2[Attachment A Subcategory],0)),"")</f>
        <v/>
      </c>
    </row>
    <row r="441" spans="2:24" x14ac:dyDescent="0.25">
      <c r="B441" s="108"/>
      <c r="C441" s="109"/>
      <c r="D441" s="109"/>
      <c r="E441" s="109"/>
      <c r="F441" s="109"/>
      <c r="G441" s="121"/>
      <c r="H441" s="31" t="s">
        <v>516</v>
      </c>
      <c r="I441" s="121"/>
      <c r="J441" s="16"/>
      <c r="K441" s="110"/>
      <c r="L441" s="111"/>
      <c r="M441" s="110"/>
      <c r="N441" s="110"/>
      <c r="O441" s="49"/>
      <c r="P441" s="49"/>
      <c r="Q441" s="154"/>
      <c r="R441" s="81">
        <f>grants[[#This Row],[Total Grant Amount]]</f>
        <v>0</v>
      </c>
      <c r="S441" s="154"/>
      <c r="T441" s="81">
        <f>grants[[#This Row],[Total Quarterly Obligation Amount]]</f>
        <v>0</v>
      </c>
      <c r="U441" s="154"/>
      <c r="V441" s="81">
        <f>grants[[#This Row],[Total Quarterly Expenditure Amount]]</f>
        <v>0</v>
      </c>
      <c r="W441" s="99" t="str">
        <f>IFERROR(INDEX(Table2[Attachment A Category], MATCH(grants[[#This Row],[Attachment A Expenditure Subcategory]], Table2[Attachment A Subcategory],0)),"")</f>
        <v/>
      </c>
      <c r="X441" s="100" t="str">
        <f>IFERROR(INDEX(Table2[Treasury OIG Category], MATCH(grants[[#This Row],[Attachment A Expenditure Subcategory]], Table2[Attachment A Subcategory],0)),"")</f>
        <v/>
      </c>
    </row>
    <row r="442" spans="2:24" x14ac:dyDescent="0.25">
      <c r="B442" s="108"/>
      <c r="C442" s="109"/>
      <c r="D442" s="109"/>
      <c r="E442" s="109"/>
      <c r="F442" s="109"/>
      <c r="G442" s="121"/>
      <c r="H442" s="31" t="s">
        <v>517</v>
      </c>
      <c r="I442" s="121"/>
      <c r="J442" s="16"/>
      <c r="K442" s="110"/>
      <c r="L442" s="111"/>
      <c r="M442" s="110"/>
      <c r="N442" s="110"/>
      <c r="O442" s="49"/>
      <c r="P442" s="49"/>
      <c r="Q442" s="154"/>
      <c r="R442" s="81">
        <f>grants[[#This Row],[Total Grant Amount]]</f>
        <v>0</v>
      </c>
      <c r="S442" s="154"/>
      <c r="T442" s="81">
        <f>grants[[#This Row],[Total Quarterly Obligation Amount]]</f>
        <v>0</v>
      </c>
      <c r="U442" s="154"/>
      <c r="V442" s="81">
        <f>grants[[#This Row],[Total Quarterly Expenditure Amount]]</f>
        <v>0</v>
      </c>
      <c r="W442" s="99" t="str">
        <f>IFERROR(INDEX(Table2[Attachment A Category], MATCH(grants[[#This Row],[Attachment A Expenditure Subcategory]], Table2[Attachment A Subcategory],0)),"")</f>
        <v/>
      </c>
      <c r="X442" s="100" t="str">
        <f>IFERROR(INDEX(Table2[Treasury OIG Category], MATCH(grants[[#This Row],[Attachment A Expenditure Subcategory]], Table2[Attachment A Subcategory],0)),"")</f>
        <v/>
      </c>
    </row>
    <row r="443" spans="2:24" x14ac:dyDescent="0.25">
      <c r="B443" s="108"/>
      <c r="C443" s="109"/>
      <c r="D443" s="109"/>
      <c r="E443" s="109"/>
      <c r="F443" s="109"/>
      <c r="G443" s="121"/>
      <c r="H443" s="31" t="s">
        <v>518</v>
      </c>
      <c r="I443" s="121"/>
      <c r="J443" s="16"/>
      <c r="K443" s="110"/>
      <c r="L443" s="111"/>
      <c r="M443" s="110"/>
      <c r="N443" s="110"/>
      <c r="O443" s="49"/>
      <c r="P443" s="49"/>
      <c r="Q443" s="154"/>
      <c r="R443" s="81">
        <f>grants[[#This Row],[Total Grant Amount]]</f>
        <v>0</v>
      </c>
      <c r="S443" s="154"/>
      <c r="T443" s="81">
        <f>grants[[#This Row],[Total Quarterly Obligation Amount]]</f>
        <v>0</v>
      </c>
      <c r="U443" s="154"/>
      <c r="V443" s="81">
        <f>grants[[#This Row],[Total Quarterly Expenditure Amount]]</f>
        <v>0</v>
      </c>
      <c r="W443" s="99" t="str">
        <f>IFERROR(INDEX(Table2[Attachment A Category], MATCH(grants[[#This Row],[Attachment A Expenditure Subcategory]], Table2[Attachment A Subcategory],0)),"")</f>
        <v/>
      </c>
      <c r="X443" s="100" t="str">
        <f>IFERROR(INDEX(Table2[Treasury OIG Category], MATCH(grants[[#This Row],[Attachment A Expenditure Subcategory]], Table2[Attachment A Subcategory],0)),"")</f>
        <v/>
      </c>
    </row>
    <row r="444" spans="2:24" x14ac:dyDescent="0.25">
      <c r="B444" s="108"/>
      <c r="C444" s="109"/>
      <c r="D444" s="109"/>
      <c r="E444" s="109"/>
      <c r="F444" s="109"/>
      <c r="G444" s="121"/>
      <c r="H444" s="31" t="s">
        <v>519</v>
      </c>
      <c r="I444" s="121"/>
      <c r="J444" s="16"/>
      <c r="K444" s="110"/>
      <c r="L444" s="111"/>
      <c r="M444" s="110"/>
      <c r="N444" s="110"/>
      <c r="O444" s="49"/>
      <c r="P444" s="49"/>
      <c r="Q444" s="154"/>
      <c r="R444" s="81">
        <f>grants[[#This Row],[Total Grant Amount]]</f>
        <v>0</v>
      </c>
      <c r="S444" s="154"/>
      <c r="T444" s="81">
        <f>grants[[#This Row],[Total Quarterly Obligation Amount]]</f>
        <v>0</v>
      </c>
      <c r="U444" s="154"/>
      <c r="V444" s="81">
        <f>grants[[#This Row],[Total Quarterly Expenditure Amount]]</f>
        <v>0</v>
      </c>
      <c r="W444" s="99" t="str">
        <f>IFERROR(INDEX(Table2[Attachment A Category], MATCH(grants[[#This Row],[Attachment A Expenditure Subcategory]], Table2[Attachment A Subcategory],0)),"")</f>
        <v/>
      </c>
      <c r="X444" s="100" t="str">
        <f>IFERROR(INDEX(Table2[Treasury OIG Category], MATCH(grants[[#This Row],[Attachment A Expenditure Subcategory]], Table2[Attachment A Subcategory],0)),"")</f>
        <v/>
      </c>
    </row>
    <row r="445" spans="2:24" x14ac:dyDescent="0.25">
      <c r="B445" s="108"/>
      <c r="C445" s="109"/>
      <c r="D445" s="109"/>
      <c r="E445" s="109"/>
      <c r="F445" s="109"/>
      <c r="G445" s="121"/>
      <c r="H445" s="31" t="s">
        <v>520</v>
      </c>
      <c r="I445" s="121"/>
      <c r="J445" s="16"/>
      <c r="K445" s="110"/>
      <c r="L445" s="111"/>
      <c r="M445" s="110"/>
      <c r="N445" s="110"/>
      <c r="O445" s="49"/>
      <c r="P445" s="49"/>
      <c r="Q445" s="154"/>
      <c r="R445" s="81">
        <f>grants[[#This Row],[Total Grant Amount]]</f>
        <v>0</v>
      </c>
      <c r="S445" s="154"/>
      <c r="T445" s="81">
        <f>grants[[#This Row],[Total Quarterly Obligation Amount]]</f>
        <v>0</v>
      </c>
      <c r="U445" s="154"/>
      <c r="V445" s="81">
        <f>grants[[#This Row],[Total Quarterly Expenditure Amount]]</f>
        <v>0</v>
      </c>
      <c r="W445" s="99" t="str">
        <f>IFERROR(INDEX(Table2[Attachment A Category], MATCH(grants[[#This Row],[Attachment A Expenditure Subcategory]], Table2[Attachment A Subcategory],0)),"")</f>
        <v/>
      </c>
      <c r="X445" s="100" t="str">
        <f>IFERROR(INDEX(Table2[Treasury OIG Category], MATCH(grants[[#This Row],[Attachment A Expenditure Subcategory]], Table2[Attachment A Subcategory],0)),"")</f>
        <v/>
      </c>
    </row>
    <row r="446" spans="2:24" x14ac:dyDescent="0.25">
      <c r="B446" s="108"/>
      <c r="C446" s="109"/>
      <c r="D446" s="109"/>
      <c r="E446" s="109"/>
      <c r="F446" s="109"/>
      <c r="G446" s="121"/>
      <c r="H446" s="31" t="s">
        <v>521</v>
      </c>
      <c r="I446" s="121"/>
      <c r="J446" s="16"/>
      <c r="K446" s="110"/>
      <c r="L446" s="111"/>
      <c r="M446" s="110"/>
      <c r="N446" s="110"/>
      <c r="O446" s="49"/>
      <c r="P446" s="49"/>
      <c r="Q446" s="154"/>
      <c r="R446" s="81">
        <f>grants[[#This Row],[Total Grant Amount]]</f>
        <v>0</v>
      </c>
      <c r="S446" s="154"/>
      <c r="T446" s="81">
        <f>grants[[#This Row],[Total Quarterly Obligation Amount]]</f>
        <v>0</v>
      </c>
      <c r="U446" s="154"/>
      <c r="V446" s="81">
        <f>grants[[#This Row],[Total Quarterly Expenditure Amount]]</f>
        <v>0</v>
      </c>
      <c r="W446" s="99" t="str">
        <f>IFERROR(INDEX(Table2[Attachment A Category], MATCH(grants[[#This Row],[Attachment A Expenditure Subcategory]], Table2[Attachment A Subcategory],0)),"")</f>
        <v/>
      </c>
      <c r="X446" s="100" t="str">
        <f>IFERROR(INDEX(Table2[Treasury OIG Category], MATCH(grants[[#This Row],[Attachment A Expenditure Subcategory]], Table2[Attachment A Subcategory],0)),"")</f>
        <v/>
      </c>
    </row>
    <row r="447" spans="2:24" x14ac:dyDescent="0.25">
      <c r="B447" s="108"/>
      <c r="C447" s="109"/>
      <c r="D447" s="109"/>
      <c r="E447" s="109"/>
      <c r="F447" s="109"/>
      <c r="G447" s="121"/>
      <c r="H447" s="31" t="s">
        <v>522</v>
      </c>
      <c r="I447" s="121"/>
      <c r="J447" s="16"/>
      <c r="K447" s="110"/>
      <c r="L447" s="111"/>
      <c r="M447" s="110"/>
      <c r="N447" s="110"/>
      <c r="O447" s="49"/>
      <c r="P447" s="49"/>
      <c r="Q447" s="154"/>
      <c r="R447" s="81">
        <f>grants[[#This Row],[Total Grant Amount]]</f>
        <v>0</v>
      </c>
      <c r="S447" s="154"/>
      <c r="T447" s="81">
        <f>grants[[#This Row],[Total Quarterly Obligation Amount]]</f>
        <v>0</v>
      </c>
      <c r="U447" s="154"/>
      <c r="V447" s="81">
        <f>grants[[#This Row],[Total Quarterly Expenditure Amount]]</f>
        <v>0</v>
      </c>
      <c r="W447" s="99" t="str">
        <f>IFERROR(INDEX(Table2[Attachment A Category], MATCH(grants[[#This Row],[Attachment A Expenditure Subcategory]], Table2[Attachment A Subcategory],0)),"")</f>
        <v/>
      </c>
      <c r="X447" s="100" t="str">
        <f>IFERROR(INDEX(Table2[Treasury OIG Category], MATCH(grants[[#This Row],[Attachment A Expenditure Subcategory]], Table2[Attachment A Subcategory],0)),"")</f>
        <v/>
      </c>
    </row>
    <row r="448" spans="2:24" x14ac:dyDescent="0.25">
      <c r="B448" s="108"/>
      <c r="C448" s="109"/>
      <c r="D448" s="109"/>
      <c r="E448" s="109"/>
      <c r="F448" s="109"/>
      <c r="G448" s="121"/>
      <c r="H448" s="31" t="s">
        <v>523</v>
      </c>
      <c r="I448" s="121"/>
      <c r="J448" s="16"/>
      <c r="K448" s="110"/>
      <c r="L448" s="111"/>
      <c r="M448" s="110"/>
      <c r="N448" s="110"/>
      <c r="O448" s="49"/>
      <c r="P448" s="49"/>
      <c r="Q448" s="154"/>
      <c r="R448" s="81">
        <f>grants[[#This Row],[Total Grant Amount]]</f>
        <v>0</v>
      </c>
      <c r="S448" s="154"/>
      <c r="T448" s="81">
        <f>grants[[#This Row],[Total Quarterly Obligation Amount]]</f>
        <v>0</v>
      </c>
      <c r="U448" s="154"/>
      <c r="V448" s="81">
        <f>grants[[#This Row],[Total Quarterly Expenditure Amount]]</f>
        <v>0</v>
      </c>
      <c r="W448" s="99" t="str">
        <f>IFERROR(INDEX(Table2[Attachment A Category], MATCH(grants[[#This Row],[Attachment A Expenditure Subcategory]], Table2[Attachment A Subcategory],0)),"")</f>
        <v/>
      </c>
      <c r="X448" s="100" t="str">
        <f>IFERROR(INDEX(Table2[Treasury OIG Category], MATCH(grants[[#This Row],[Attachment A Expenditure Subcategory]], Table2[Attachment A Subcategory],0)),"")</f>
        <v/>
      </c>
    </row>
    <row r="449" spans="2:24" x14ac:dyDescent="0.25">
      <c r="B449" s="108"/>
      <c r="C449" s="109"/>
      <c r="D449" s="109"/>
      <c r="E449" s="109"/>
      <c r="F449" s="109"/>
      <c r="G449" s="121"/>
      <c r="H449" s="31" t="s">
        <v>524</v>
      </c>
      <c r="I449" s="121"/>
      <c r="J449" s="16"/>
      <c r="K449" s="110"/>
      <c r="L449" s="111"/>
      <c r="M449" s="110"/>
      <c r="N449" s="110"/>
      <c r="O449" s="49"/>
      <c r="P449" s="49"/>
      <c r="Q449" s="154"/>
      <c r="R449" s="81">
        <f>grants[[#This Row],[Total Grant Amount]]</f>
        <v>0</v>
      </c>
      <c r="S449" s="154"/>
      <c r="T449" s="81">
        <f>grants[[#This Row],[Total Quarterly Obligation Amount]]</f>
        <v>0</v>
      </c>
      <c r="U449" s="154"/>
      <c r="V449" s="81">
        <f>grants[[#This Row],[Total Quarterly Expenditure Amount]]</f>
        <v>0</v>
      </c>
      <c r="W449" s="99" t="str">
        <f>IFERROR(INDEX(Table2[Attachment A Category], MATCH(grants[[#This Row],[Attachment A Expenditure Subcategory]], Table2[Attachment A Subcategory],0)),"")</f>
        <v/>
      </c>
      <c r="X449" s="100" t="str">
        <f>IFERROR(INDEX(Table2[Treasury OIG Category], MATCH(grants[[#This Row],[Attachment A Expenditure Subcategory]], Table2[Attachment A Subcategory],0)),"")</f>
        <v/>
      </c>
    </row>
    <row r="450" spans="2:24" x14ac:dyDescent="0.25">
      <c r="B450" s="108"/>
      <c r="C450" s="109"/>
      <c r="D450" s="109"/>
      <c r="E450" s="109"/>
      <c r="F450" s="109"/>
      <c r="G450" s="121"/>
      <c r="H450" s="31" t="s">
        <v>525</v>
      </c>
      <c r="I450" s="121"/>
      <c r="J450" s="16"/>
      <c r="K450" s="110"/>
      <c r="L450" s="111"/>
      <c r="M450" s="110"/>
      <c r="N450" s="110"/>
      <c r="O450" s="49"/>
      <c r="P450" s="49"/>
      <c r="Q450" s="154"/>
      <c r="R450" s="81">
        <f>grants[[#This Row],[Total Grant Amount]]</f>
        <v>0</v>
      </c>
      <c r="S450" s="154"/>
      <c r="T450" s="81">
        <f>grants[[#This Row],[Total Quarterly Obligation Amount]]</f>
        <v>0</v>
      </c>
      <c r="U450" s="154"/>
      <c r="V450" s="81">
        <f>grants[[#This Row],[Total Quarterly Expenditure Amount]]</f>
        <v>0</v>
      </c>
      <c r="W450" s="99" t="str">
        <f>IFERROR(INDEX(Table2[Attachment A Category], MATCH(grants[[#This Row],[Attachment A Expenditure Subcategory]], Table2[Attachment A Subcategory],0)),"")</f>
        <v/>
      </c>
      <c r="X450" s="100" t="str">
        <f>IFERROR(INDEX(Table2[Treasury OIG Category], MATCH(grants[[#This Row],[Attachment A Expenditure Subcategory]], Table2[Attachment A Subcategory],0)),"")</f>
        <v/>
      </c>
    </row>
    <row r="451" spans="2:24" x14ac:dyDescent="0.25">
      <c r="B451" s="108"/>
      <c r="C451" s="109"/>
      <c r="D451" s="109"/>
      <c r="E451" s="109"/>
      <c r="F451" s="109"/>
      <c r="G451" s="121"/>
      <c r="H451" s="31" t="s">
        <v>526</v>
      </c>
      <c r="I451" s="121"/>
      <c r="J451" s="16"/>
      <c r="K451" s="110"/>
      <c r="L451" s="111"/>
      <c r="M451" s="110"/>
      <c r="N451" s="110"/>
      <c r="O451" s="49"/>
      <c r="P451" s="49"/>
      <c r="Q451" s="154"/>
      <c r="R451" s="81">
        <f>grants[[#This Row],[Total Grant Amount]]</f>
        <v>0</v>
      </c>
      <c r="S451" s="154"/>
      <c r="T451" s="81">
        <f>grants[[#This Row],[Total Quarterly Obligation Amount]]</f>
        <v>0</v>
      </c>
      <c r="U451" s="154"/>
      <c r="V451" s="81">
        <f>grants[[#This Row],[Total Quarterly Expenditure Amount]]</f>
        <v>0</v>
      </c>
      <c r="W451" s="99" t="str">
        <f>IFERROR(INDEX(Table2[Attachment A Category], MATCH(grants[[#This Row],[Attachment A Expenditure Subcategory]], Table2[Attachment A Subcategory],0)),"")</f>
        <v/>
      </c>
      <c r="X451" s="100" t="str">
        <f>IFERROR(INDEX(Table2[Treasury OIG Category], MATCH(grants[[#This Row],[Attachment A Expenditure Subcategory]], Table2[Attachment A Subcategory],0)),"")</f>
        <v/>
      </c>
    </row>
    <row r="452" spans="2:24" x14ac:dyDescent="0.25">
      <c r="B452" s="108"/>
      <c r="C452" s="109"/>
      <c r="D452" s="109"/>
      <c r="E452" s="109"/>
      <c r="F452" s="109"/>
      <c r="G452" s="121"/>
      <c r="H452" s="31" t="s">
        <v>527</v>
      </c>
      <c r="I452" s="121"/>
      <c r="J452" s="16"/>
      <c r="K452" s="110"/>
      <c r="L452" s="111"/>
      <c r="M452" s="110"/>
      <c r="N452" s="110"/>
      <c r="O452" s="49"/>
      <c r="P452" s="49"/>
      <c r="Q452" s="154"/>
      <c r="R452" s="81">
        <f>grants[[#This Row],[Total Grant Amount]]</f>
        <v>0</v>
      </c>
      <c r="S452" s="154"/>
      <c r="T452" s="81">
        <f>grants[[#This Row],[Total Quarterly Obligation Amount]]</f>
        <v>0</v>
      </c>
      <c r="U452" s="154"/>
      <c r="V452" s="81">
        <f>grants[[#This Row],[Total Quarterly Expenditure Amount]]</f>
        <v>0</v>
      </c>
      <c r="W452" s="99" t="str">
        <f>IFERROR(INDEX(Table2[Attachment A Category], MATCH(grants[[#This Row],[Attachment A Expenditure Subcategory]], Table2[Attachment A Subcategory],0)),"")</f>
        <v/>
      </c>
      <c r="X452" s="100" t="str">
        <f>IFERROR(INDEX(Table2[Treasury OIG Category], MATCH(grants[[#This Row],[Attachment A Expenditure Subcategory]], Table2[Attachment A Subcategory],0)),"")</f>
        <v/>
      </c>
    </row>
    <row r="453" spans="2:24" x14ac:dyDescent="0.25">
      <c r="B453" s="108"/>
      <c r="C453" s="109"/>
      <c r="D453" s="109"/>
      <c r="E453" s="109"/>
      <c r="F453" s="109"/>
      <c r="G453" s="121"/>
      <c r="H453" s="31" t="s">
        <v>528</v>
      </c>
      <c r="I453" s="121"/>
      <c r="J453" s="16"/>
      <c r="K453" s="110"/>
      <c r="L453" s="111"/>
      <c r="M453" s="110"/>
      <c r="N453" s="110"/>
      <c r="O453" s="49"/>
      <c r="P453" s="49"/>
      <c r="Q453" s="154"/>
      <c r="R453" s="81">
        <f>grants[[#This Row],[Total Grant Amount]]</f>
        <v>0</v>
      </c>
      <c r="S453" s="154"/>
      <c r="T453" s="81">
        <f>grants[[#This Row],[Total Quarterly Obligation Amount]]</f>
        <v>0</v>
      </c>
      <c r="U453" s="154"/>
      <c r="V453" s="81">
        <f>grants[[#This Row],[Total Quarterly Expenditure Amount]]</f>
        <v>0</v>
      </c>
      <c r="W453" s="99" t="str">
        <f>IFERROR(INDEX(Table2[Attachment A Category], MATCH(grants[[#This Row],[Attachment A Expenditure Subcategory]], Table2[Attachment A Subcategory],0)),"")</f>
        <v/>
      </c>
      <c r="X453" s="100" t="str">
        <f>IFERROR(INDEX(Table2[Treasury OIG Category], MATCH(grants[[#This Row],[Attachment A Expenditure Subcategory]], Table2[Attachment A Subcategory],0)),"")</f>
        <v/>
      </c>
    </row>
    <row r="454" spans="2:24" x14ac:dyDescent="0.25">
      <c r="B454" s="108"/>
      <c r="C454" s="109"/>
      <c r="D454" s="109"/>
      <c r="E454" s="109"/>
      <c r="F454" s="109"/>
      <c r="G454" s="121"/>
      <c r="H454" s="31" t="s">
        <v>529</v>
      </c>
      <c r="I454" s="121"/>
      <c r="J454" s="16"/>
      <c r="K454" s="110"/>
      <c r="L454" s="111"/>
      <c r="M454" s="110"/>
      <c r="N454" s="110"/>
      <c r="O454" s="49"/>
      <c r="P454" s="49"/>
      <c r="Q454" s="154"/>
      <c r="R454" s="81">
        <f>grants[[#This Row],[Total Grant Amount]]</f>
        <v>0</v>
      </c>
      <c r="S454" s="154"/>
      <c r="T454" s="81">
        <f>grants[[#This Row],[Total Quarterly Obligation Amount]]</f>
        <v>0</v>
      </c>
      <c r="U454" s="154"/>
      <c r="V454" s="81">
        <f>grants[[#This Row],[Total Quarterly Expenditure Amount]]</f>
        <v>0</v>
      </c>
      <c r="W454" s="99" t="str">
        <f>IFERROR(INDEX(Table2[Attachment A Category], MATCH(grants[[#This Row],[Attachment A Expenditure Subcategory]], Table2[Attachment A Subcategory],0)),"")</f>
        <v/>
      </c>
      <c r="X454" s="100" t="str">
        <f>IFERROR(INDEX(Table2[Treasury OIG Category], MATCH(grants[[#This Row],[Attachment A Expenditure Subcategory]], Table2[Attachment A Subcategory],0)),"")</f>
        <v/>
      </c>
    </row>
    <row r="455" spans="2:24" x14ac:dyDescent="0.25">
      <c r="B455" s="108"/>
      <c r="C455" s="109"/>
      <c r="D455" s="109"/>
      <c r="E455" s="109"/>
      <c r="F455" s="109"/>
      <c r="G455" s="121"/>
      <c r="H455" s="31" t="s">
        <v>530</v>
      </c>
      <c r="I455" s="121"/>
      <c r="J455" s="16"/>
      <c r="K455" s="110"/>
      <c r="L455" s="111"/>
      <c r="M455" s="110"/>
      <c r="N455" s="110"/>
      <c r="O455" s="49"/>
      <c r="P455" s="49"/>
      <c r="Q455" s="154"/>
      <c r="R455" s="81">
        <f>grants[[#This Row],[Total Grant Amount]]</f>
        <v>0</v>
      </c>
      <c r="S455" s="154"/>
      <c r="T455" s="81">
        <f>grants[[#This Row],[Total Quarterly Obligation Amount]]</f>
        <v>0</v>
      </c>
      <c r="U455" s="154"/>
      <c r="V455" s="81">
        <f>grants[[#This Row],[Total Quarterly Expenditure Amount]]</f>
        <v>0</v>
      </c>
      <c r="W455" s="99" t="str">
        <f>IFERROR(INDEX(Table2[Attachment A Category], MATCH(grants[[#This Row],[Attachment A Expenditure Subcategory]], Table2[Attachment A Subcategory],0)),"")</f>
        <v/>
      </c>
      <c r="X455" s="100" t="str">
        <f>IFERROR(INDEX(Table2[Treasury OIG Category], MATCH(grants[[#This Row],[Attachment A Expenditure Subcategory]], Table2[Attachment A Subcategory],0)),"")</f>
        <v/>
      </c>
    </row>
    <row r="456" spans="2:24" x14ac:dyDescent="0.25">
      <c r="B456" s="108"/>
      <c r="C456" s="109"/>
      <c r="D456" s="109"/>
      <c r="E456" s="109"/>
      <c r="F456" s="109"/>
      <c r="G456" s="121"/>
      <c r="H456" s="31" t="s">
        <v>531</v>
      </c>
      <c r="I456" s="121"/>
      <c r="J456" s="16"/>
      <c r="K456" s="110"/>
      <c r="L456" s="111"/>
      <c r="M456" s="110"/>
      <c r="N456" s="110"/>
      <c r="O456" s="49"/>
      <c r="P456" s="49"/>
      <c r="Q456" s="154"/>
      <c r="R456" s="81">
        <f>grants[[#This Row],[Total Grant Amount]]</f>
        <v>0</v>
      </c>
      <c r="S456" s="154"/>
      <c r="T456" s="81">
        <f>grants[[#This Row],[Total Quarterly Obligation Amount]]</f>
        <v>0</v>
      </c>
      <c r="U456" s="154"/>
      <c r="V456" s="81">
        <f>grants[[#This Row],[Total Quarterly Expenditure Amount]]</f>
        <v>0</v>
      </c>
      <c r="W456" s="99" t="str">
        <f>IFERROR(INDEX(Table2[Attachment A Category], MATCH(grants[[#This Row],[Attachment A Expenditure Subcategory]], Table2[Attachment A Subcategory],0)),"")</f>
        <v/>
      </c>
      <c r="X456" s="100" t="str">
        <f>IFERROR(INDEX(Table2[Treasury OIG Category], MATCH(grants[[#This Row],[Attachment A Expenditure Subcategory]], Table2[Attachment A Subcategory],0)),"")</f>
        <v/>
      </c>
    </row>
    <row r="457" spans="2:24" x14ac:dyDescent="0.25">
      <c r="B457" s="108"/>
      <c r="C457" s="109"/>
      <c r="D457" s="109"/>
      <c r="E457" s="109"/>
      <c r="F457" s="109"/>
      <c r="G457" s="121"/>
      <c r="H457" s="31" t="s">
        <v>532</v>
      </c>
      <c r="I457" s="121"/>
      <c r="J457" s="16"/>
      <c r="K457" s="110"/>
      <c r="L457" s="111"/>
      <c r="M457" s="110"/>
      <c r="N457" s="110"/>
      <c r="O457" s="49"/>
      <c r="P457" s="49"/>
      <c r="Q457" s="154"/>
      <c r="R457" s="81">
        <f>grants[[#This Row],[Total Grant Amount]]</f>
        <v>0</v>
      </c>
      <c r="S457" s="154"/>
      <c r="T457" s="81">
        <f>grants[[#This Row],[Total Quarterly Obligation Amount]]</f>
        <v>0</v>
      </c>
      <c r="U457" s="154"/>
      <c r="V457" s="81">
        <f>grants[[#This Row],[Total Quarterly Expenditure Amount]]</f>
        <v>0</v>
      </c>
      <c r="W457" s="99" t="str">
        <f>IFERROR(INDEX(Table2[Attachment A Category], MATCH(grants[[#This Row],[Attachment A Expenditure Subcategory]], Table2[Attachment A Subcategory],0)),"")</f>
        <v/>
      </c>
      <c r="X457" s="100" t="str">
        <f>IFERROR(INDEX(Table2[Treasury OIG Category], MATCH(grants[[#This Row],[Attachment A Expenditure Subcategory]], Table2[Attachment A Subcategory],0)),"")</f>
        <v/>
      </c>
    </row>
    <row r="458" spans="2:24" x14ac:dyDescent="0.25">
      <c r="B458" s="108"/>
      <c r="C458" s="109"/>
      <c r="D458" s="109"/>
      <c r="E458" s="109"/>
      <c r="F458" s="109"/>
      <c r="G458" s="121"/>
      <c r="H458" s="31" t="s">
        <v>533</v>
      </c>
      <c r="I458" s="121"/>
      <c r="J458" s="16"/>
      <c r="K458" s="110"/>
      <c r="L458" s="111"/>
      <c r="M458" s="110"/>
      <c r="N458" s="110"/>
      <c r="O458" s="49"/>
      <c r="P458" s="49"/>
      <c r="Q458" s="154"/>
      <c r="R458" s="81">
        <f>grants[[#This Row],[Total Grant Amount]]</f>
        <v>0</v>
      </c>
      <c r="S458" s="154"/>
      <c r="T458" s="81">
        <f>grants[[#This Row],[Total Quarterly Obligation Amount]]</f>
        <v>0</v>
      </c>
      <c r="U458" s="154"/>
      <c r="V458" s="81">
        <f>grants[[#This Row],[Total Quarterly Expenditure Amount]]</f>
        <v>0</v>
      </c>
      <c r="W458" s="99" t="str">
        <f>IFERROR(INDEX(Table2[Attachment A Category], MATCH(grants[[#This Row],[Attachment A Expenditure Subcategory]], Table2[Attachment A Subcategory],0)),"")</f>
        <v/>
      </c>
      <c r="X458" s="100" t="str">
        <f>IFERROR(INDEX(Table2[Treasury OIG Category], MATCH(grants[[#This Row],[Attachment A Expenditure Subcategory]], Table2[Attachment A Subcategory],0)),"")</f>
        <v/>
      </c>
    </row>
    <row r="459" spans="2:24" x14ac:dyDescent="0.25">
      <c r="B459" s="108"/>
      <c r="C459" s="109"/>
      <c r="D459" s="109"/>
      <c r="E459" s="109"/>
      <c r="F459" s="109"/>
      <c r="G459" s="121"/>
      <c r="H459" s="31" t="s">
        <v>534</v>
      </c>
      <c r="I459" s="121"/>
      <c r="J459" s="16"/>
      <c r="K459" s="110"/>
      <c r="L459" s="111"/>
      <c r="M459" s="110"/>
      <c r="N459" s="110"/>
      <c r="O459" s="49"/>
      <c r="P459" s="49"/>
      <c r="Q459" s="154"/>
      <c r="R459" s="81">
        <f>grants[[#This Row],[Total Grant Amount]]</f>
        <v>0</v>
      </c>
      <c r="S459" s="154"/>
      <c r="T459" s="81">
        <f>grants[[#This Row],[Total Quarterly Obligation Amount]]</f>
        <v>0</v>
      </c>
      <c r="U459" s="154"/>
      <c r="V459" s="81">
        <f>grants[[#This Row],[Total Quarterly Expenditure Amount]]</f>
        <v>0</v>
      </c>
      <c r="W459" s="99" t="str">
        <f>IFERROR(INDEX(Table2[Attachment A Category], MATCH(grants[[#This Row],[Attachment A Expenditure Subcategory]], Table2[Attachment A Subcategory],0)),"")</f>
        <v/>
      </c>
      <c r="X459" s="100" t="str">
        <f>IFERROR(INDEX(Table2[Treasury OIG Category], MATCH(grants[[#This Row],[Attachment A Expenditure Subcategory]], Table2[Attachment A Subcategory],0)),"")</f>
        <v/>
      </c>
    </row>
    <row r="460" spans="2:24" x14ac:dyDescent="0.25">
      <c r="B460" s="108"/>
      <c r="C460" s="109"/>
      <c r="D460" s="109"/>
      <c r="E460" s="109"/>
      <c r="F460" s="109"/>
      <c r="G460" s="121"/>
      <c r="H460" s="31" t="s">
        <v>535</v>
      </c>
      <c r="I460" s="121"/>
      <c r="J460" s="16"/>
      <c r="K460" s="110"/>
      <c r="L460" s="111"/>
      <c r="M460" s="110"/>
      <c r="N460" s="110"/>
      <c r="O460" s="49"/>
      <c r="P460" s="49"/>
      <c r="Q460" s="154"/>
      <c r="R460" s="81">
        <f>grants[[#This Row],[Total Grant Amount]]</f>
        <v>0</v>
      </c>
      <c r="S460" s="154"/>
      <c r="T460" s="81">
        <f>grants[[#This Row],[Total Quarterly Obligation Amount]]</f>
        <v>0</v>
      </c>
      <c r="U460" s="154"/>
      <c r="V460" s="81">
        <f>grants[[#This Row],[Total Quarterly Expenditure Amount]]</f>
        <v>0</v>
      </c>
      <c r="W460" s="99" t="str">
        <f>IFERROR(INDEX(Table2[Attachment A Category], MATCH(grants[[#This Row],[Attachment A Expenditure Subcategory]], Table2[Attachment A Subcategory],0)),"")</f>
        <v/>
      </c>
      <c r="X460" s="100" t="str">
        <f>IFERROR(INDEX(Table2[Treasury OIG Category], MATCH(grants[[#This Row],[Attachment A Expenditure Subcategory]], Table2[Attachment A Subcategory],0)),"")</f>
        <v/>
      </c>
    </row>
    <row r="461" spans="2:24" x14ac:dyDescent="0.25">
      <c r="B461" s="108"/>
      <c r="C461" s="109"/>
      <c r="D461" s="109"/>
      <c r="E461" s="109"/>
      <c r="F461" s="109"/>
      <c r="G461" s="121"/>
      <c r="H461" s="31" t="s">
        <v>536</v>
      </c>
      <c r="I461" s="121"/>
      <c r="J461" s="16"/>
      <c r="K461" s="110"/>
      <c r="L461" s="111"/>
      <c r="M461" s="110"/>
      <c r="N461" s="110"/>
      <c r="O461" s="49"/>
      <c r="P461" s="49"/>
      <c r="Q461" s="154"/>
      <c r="R461" s="81">
        <f>grants[[#This Row],[Total Grant Amount]]</f>
        <v>0</v>
      </c>
      <c r="S461" s="154"/>
      <c r="T461" s="81">
        <f>grants[[#This Row],[Total Quarterly Obligation Amount]]</f>
        <v>0</v>
      </c>
      <c r="U461" s="154"/>
      <c r="V461" s="81">
        <f>grants[[#This Row],[Total Quarterly Expenditure Amount]]</f>
        <v>0</v>
      </c>
      <c r="W461" s="99" t="str">
        <f>IFERROR(INDEX(Table2[Attachment A Category], MATCH(grants[[#This Row],[Attachment A Expenditure Subcategory]], Table2[Attachment A Subcategory],0)),"")</f>
        <v/>
      </c>
      <c r="X461" s="100" t="str">
        <f>IFERROR(INDEX(Table2[Treasury OIG Category], MATCH(grants[[#This Row],[Attachment A Expenditure Subcategory]], Table2[Attachment A Subcategory],0)),"")</f>
        <v/>
      </c>
    </row>
    <row r="462" spans="2:24" x14ac:dyDescent="0.25">
      <c r="B462" s="108"/>
      <c r="C462" s="109"/>
      <c r="D462" s="109"/>
      <c r="E462" s="109"/>
      <c r="F462" s="109"/>
      <c r="G462" s="121"/>
      <c r="H462" s="31" t="s">
        <v>537</v>
      </c>
      <c r="I462" s="121"/>
      <c r="J462" s="16"/>
      <c r="K462" s="110"/>
      <c r="L462" s="111"/>
      <c r="M462" s="110"/>
      <c r="N462" s="110"/>
      <c r="O462" s="49"/>
      <c r="P462" s="49"/>
      <c r="Q462" s="154"/>
      <c r="R462" s="81">
        <f>grants[[#This Row],[Total Grant Amount]]</f>
        <v>0</v>
      </c>
      <c r="S462" s="154"/>
      <c r="T462" s="81">
        <f>grants[[#This Row],[Total Quarterly Obligation Amount]]</f>
        <v>0</v>
      </c>
      <c r="U462" s="154"/>
      <c r="V462" s="81">
        <f>grants[[#This Row],[Total Quarterly Expenditure Amount]]</f>
        <v>0</v>
      </c>
      <c r="W462" s="99" t="str">
        <f>IFERROR(INDEX(Table2[Attachment A Category], MATCH(grants[[#This Row],[Attachment A Expenditure Subcategory]], Table2[Attachment A Subcategory],0)),"")</f>
        <v/>
      </c>
      <c r="X462" s="100" t="str">
        <f>IFERROR(INDEX(Table2[Treasury OIG Category], MATCH(grants[[#This Row],[Attachment A Expenditure Subcategory]], Table2[Attachment A Subcategory],0)),"")</f>
        <v/>
      </c>
    </row>
    <row r="463" spans="2:24" x14ac:dyDescent="0.25">
      <c r="B463" s="108"/>
      <c r="C463" s="109"/>
      <c r="D463" s="109"/>
      <c r="E463" s="109"/>
      <c r="F463" s="109"/>
      <c r="G463" s="121"/>
      <c r="H463" s="31" t="s">
        <v>538</v>
      </c>
      <c r="I463" s="121"/>
      <c r="J463" s="16"/>
      <c r="K463" s="110"/>
      <c r="L463" s="111"/>
      <c r="M463" s="110"/>
      <c r="N463" s="110"/>
      <c r="O463" s="49"/>
      <c r="P463" s="49"/>
      <c r="Q463" s="154"/>
      <c r="R463" s="81">
        <f>grants[[#This Row],[Total Grant Amount]]</f>
        <v>0</v>
      </c>
      <c r="S463" s="154"/>
      <c r="T463" s="81">
        <f>grants[[#This Row],[Total Quarterly Obligation Amount]]</f>
        <v>0</v>
      </c>
      <c r="U463" s="154"/>
      <c r="V463" s="81">
        <f>grants[[#This Row],[Total Quarterly Expenditure Amount]]</f>
        <v>0</v>
      </c>
      <c r="W463" s="99" t="str">
        <f>IFERROR(INDEX(Table2[Attachment A Category], MATCH(grants[[#This Row],[Attachment A Expenditure Subcategory]], Table2[Attachment A Subcategory],0)),"")</f>
        <v/>
      </c>
      <c r="X463" s="100" t="str">
        <f>IFERROR(INDEX(Table2[Treasury OIG Category], MATCH(grants[[#This Row],[Attachment A Expenditure Subcategory]], Table2[Attachment A Subcategory],0)),"")</f>
        <v/>
      </c>
    </row>
    <row r="464" spans="2:24" x14ac:dyDescent="0.25">
      <c r="B464" s="108"/>
      <c r="C464" s="109"/>
      <c r="D464" s="109"/>
      <c r="E464" s="109"/>
      <c r="F464" s="109"/>
      <c r="G464" s="121"/>
      <c r="H464" s="31" t="s">
        <v>539</v>
      </c>
      <c r="I464" s="121"/>
      <c r="J464" s="16"/>
      <c r="K464" s="110"/>
      <c r="L464" s="111"/>
      <c r="M464" s="110"/>
      <c r="N464" s="110"/>
      <c r="O464" s="49"/>
      <c r="P464" s="49"/>
      <c r="Q464" s="154"/>
      <c r="R464" s="81">
        <f>grants[[#This Row],[Total Grant Amount]]</f>
        <v>0</v>
      </c>
      <c r="S464" s="154"/>
      <c r="T464" s="81">
        <f>grants[[#This Row],[Total Quarterly Obligation Amount]]</f>
        <v>0</v>
      </c>
      <c r="U464" s="154"/>
      <c r="V464" s="81">
        <f>grants[[#This Row],[Total Quarterly Expenditure Amount]]</f>
        <v>0</v>
      </c>
      <c r="W464" s="99" t="str">
        <f>IFERROR(INDEX(Table2[Attachment A Category], MATCH(grants[[#This Row],[Attachment A Expenditure Subcategory]], Table2[Attachment A Subcategory],0)),"")</f>
        <v/>
      </c>
      <c r="X464" s="100" t="str">
        <f>IFERROR(INDEX(Table2[Treasury OIG Category], MATCH(grants[[#This Row],[Attachment A Expenditure Subcategory]], Table2[Attachment A Subcategory],0)),"")</f>
        <v/>
      </c>
    </row>
    <row r="465" spans="2:24" x14ac:dyDescent="0.25">
      <c r="B465" s="108"/>
      <c r="C465" s="109"/>
      <c r="D465" s="109"/>
      <c r="E465" s="109"/>
      <c r="F465" s="109"/>
      <c r="G465" s="121"/>
      <c r="H465" s="31" t="s">
        <v>540</v>
      </c>
      <c r="I465" s="121"/>
      <c r="J465" s="16"/>
      <c r="K465" s="110"/>
      <c r="L465" s="111"/>
      <c r="M465" s="110"/>
      <c r="N465" s="110"/>
      <c r="O465" s="49"/>
      <c r="P465" s="49"/>
      <c r="Q465" s="154"/>
      <c r="R465" s="81">
        <f>grants[[#This Row],[Total Grant Amount]]</f>
        <v>0</v>
      </c>
      <c r="S465" s="154"/>
      <c r="T465" s="81">
        <f>grants[[#This Row],[Total Quarterly Obligation Amount]]</f>
        <v>0</v>
      </c>
      <c r="U465" s="154"/>
      <c r="V465" s="81">
        <f>grants[[#This Row],[Total Quarterly Expenditure Amount]]</f>
        <v>0</v>
      </c>
      <c r="W465" s="99" t="str">
        <f>IFERROR(INDEX(Table2[Attachment A Category], MATCH(grants[[#This Row],[Attachment A Expenditure Subcategory]], Table2[Attachment A Subcategory],0)),"")</f>
        <v/>
      </c>
      <c r="X465" s="100" t="str">
        <f>IFERROR(INDEX(Table2[Treasury OIG Category], MATCH(grants[[#This Row],[Attachment A Expenditure Subcategory]], Table2[Attachment A Subcategory],0)),"")</f>
        <v/>
      </c>
    </row>
    <row r="466" spans="2:24" x14ac:dyDescent="0.25">
      <c r="B466" s="108"/>
      <c r="C466" s="109"/>
      <c r="D466" s="109"/>
      <c r="E466" s="109"/>
      <c r="F466" s="109"/>
      <c r="G466" s="121"/>
      <c r="H466" s="31" t="s">
        <v>541</v>
      </c>
      <c r="I466" s="121"/>
      <c r="J466" s="16"/>
      <c r="K466" s="110"/>
      <c r="L466" s="111"/>
      <c r="M466" s="110"/>
      <c r="N466" s="110"/>
      <c r="O466" s="49"/>
      <c r="P466" s="49"/>
      <c r="Q466" s="154"/>
      <c r="R466" s="81">
        <f>grants[[#This Row],[Total Grant Amount]]</f>
        <v>0</v>
      </c>
      <c r="S466" s="154"/>
      <c r="T466" s="81">
        <f>grants[[#This Row],[Total Quarterly Obligation Amount]]</f>
        <v>0</v>
      </c>
      <c r="U466" s="154"/>
      <c r="V466" s="81">
        <f>grants[[#This Row],[Total Quarterly Expenditure Amount]]</f>
        <v>0</v>
      </c>
      <c r="W466" s="99" t="str">
        <f>IFERROR(INDEX(Table2[Attachment A Category], MATCH(grants[[#This Row],[Attachment A Expenditure Subcategory]], Table2[Attachment A Subcategory],0)),"")</f>
        <v/>
      </c>
      <c r="X466" s="100" t="str">
        <f>IFERROR(INDEX(Table2[Treasury OIG Category], MATCH(grants[[#This Row],[Attachment A Expenditure Subcategory]], Table2[Attachment A Subcategory],0)),"")</f>
        <v/>
      </c>
    </row>
    <row r="467" spans="2:24" x14ac:dyDescent="0.25">
      <c r="B467" s="108"/>
      <c r="C467" s="109"/>
      <c r="D467" s="109"/>
      <c r="E467" s="109"/>
      <c r="F467" s="109"/>
      <c r="G467" s="121"/>
      <c r="H467" s="31" t="s">
        <v>542</v>
      </c>
      <c r="I467" s="121"/>
      <c r="J467" s="16"/>
      <c r="K467" s="110"/>
      <c r="L467" s="111"/>
      <c r="M467" s="110"/>
      <c r="N467" s="110"/>
      <c r="O467" s="49"/>
      <c r="P467" s="49"/>
      <c r="Q467" s="154"/>
      <c r="R467" s="81">
        <f>grants[[#This Row],[Total Grant Amount]]</f>
        <v>0</v>
      </c>
      <c r="S467" s="154"/>
      <c r="T467" s="81">
        <f>grants[[#This Row],[Total Quarterly Obligation Amount]]</f>
        <v>0</v>
      </c>
      <c r="U467" s="154"/>
      <c r="V467" s="81">
        <f>grants[[#This Row],[Total Quarterly Expenditure Amount]]</f>
        <v>0</v>
      </c>
      <c r="W467" s="99" t="str">
        <f>IFERROR(INDEX(Table2[Attachment A Category], MATCH(grants[[#This Row],[Attachment A Expenditure Subcategory]], Table2[Attachment A Subcategory],0)),"")</f>
        <v/>
      </c>
      <c r="X467" s="100" t="str">
        <f>IFERROR(INDEX(Table2[Treasury OIG Category], MATCH(grants[[#This Row],[Attachment A Expenditure Subcategory]], Table2[Attachment A Subcategory],0)),"")</f>
        <v/>
      </c>
    </row>
    <row r="468" spans="2:24" x14ac:dyDescent="0.25">
      <c r="B468" s="108"/>
      <c r="C468" s="109"/>
      <c r="D468" s="109"/>
      <c r="E468" s="109"/>
      <c r="F468" s="109"/>
      <c r="G468" s="121"/>
      <c r="H468" s="31" t="s">
        <v>543</v>
      </c>
      <c r="I468" s="121"/>
      <c r="J468" s="16"/>
      <c r="K468" s="110"/>
      <c r="L468" s="111"/>
      <c r="M468" s="110"/>
      <c r="N468" s="110"/>
      <c r="O468" s="49"/>
      <c r="P468" s="49"/>
      <c r="Q468" s="154"/>
      <c r="R468" s="81">
        <f>grants[[#This Row],[Total Grant Amount]]</f>
        <v>0</v>
      </c>
      <c r="S468" s="154"/>
      <c r="T468" s="81">
        <f>grants[[#This Row],[Total Quarterly Obligation Amount]]</f>
        <v>0</v>
      </c>
      <c r="U468" s="154"/>
      <c r="V468" s="81">
        <f>grants[[#This Row],[Total Quarterly Expenditure Amount]]</f>
        <v>0</v>
      </c>
      <c r="W468" s="99" t="str">
        <f>IFERROR(INDEX(Table2[Attachment A Category], MATCH(grants[[#This Row],[Attachment A Expenditure Subcategory]], Table2[Attachment A Subcategory],0)),"")</f>
        <v/>
      </c>
      <c r="X468" s="100" t="str">
        <f>IFERROR(INDEX(Table2[Treasury OIG Category], MATCH(grants[[#This Row],[Attachment A Expenditure Subcategory]], Table2[Attachment A Subcategory],0)),"")</f>
        <v/>
      </c>
    </row>
    <row r="469" spans="2:24" x14ac:dyDescent="0.25">
      <c r="B469" s="108"/>
      <c r="C469" s="109"/>
      <c r="D469" s="109"/>
      <c r="E469" s="109"/>
      <c r="F469" s="109"/>
      <c r="G469" s="121"/>
      <c r="H469" s="31" t="s">
        <v>544</v>
      </c>
      <c r="I469" s="121"/>
      <c r="J469" s="16"/>
      <c r="K469" s="110"/>
      <c r="L469" s="111"/>
      <c r="M469" s="110"/>
      <c r="N469" s="110"/>
      <c r="O469" s="49"/>
      <c r="P469" s="49"/>
      <c r="Q469" s="154"/>
      <c r="R469" s="81">
        <f>grants[[#This Row],[Total Grant Amount]]</f>
        <v>0</v>
      </c>
      <c r="S469" s="154"/>
      <c r="T469" s="81">
        <f>grants[[#This Row],[Total Quarterly Obligation Amount]]</f>
        <v>0</v>
      </c>
      <c r="U469" s="154"/>
      <c r="V469" s="81">
        <f>grants[[#This Row],[Total Quarterly Expenditure Amount]]</f>
        <v>0</v>
      </c>
      <c r="W469" s="99" t="str">
        <f>IFERROR(INDEX(Table2[Attachment A Category], MATCH(grants[[#This Row],[Attachment A Expenditure Subcategory]], Table2[Attachment A Subcategory],0)),"")</f>
        <v/>
      </c>
      <c r="X469" s="100" t="str">
        <f>IFERROR(INDEX(Table2[Treasury OIG Category], MATCH(grants[[#This Row],[Attachment A Expenditure Subcategory]], Table2[Attachment A Subcategory],0)),"")</f>
        <v/>
      </c>
    </row>
    <row r="470" spans="2:24" x14ac:dyDescent="0.25">
      <c r="B470" s="108"/>
      <c r="C470" s="109"/>
      <c r="D470" s="109"/>
      <c r="E470" s="109"/>
      <c r="F470" s="109"/>
      <c r="G470" s="121"/>
      <c r="H470" s="31" t="s">
        <v>545</v>
      </c>
      <c r="I470" s="121"/>
      <c r="J470" s="16"/>
      <c r="K470" s="110"/>
      <c r="L470" s="111"/>
      <c r="M470" s="110"/>
      <c r="N470" s="110"/>
      <c r="O470" s="49"/>
      <c r="P470" s="49"/>
      <c r="Q470" s="154"/>
      <c r="R470" s="81">
        <f>grants[[#This Row],[Total Grant Amount]]</f>
        <v>0</v>
      </c>
      <c r="S470" s="154"/>
      <c r="T470" s="81">
        <f>grants[[#This Row],[Total Quarterly Obligation Amount]]</f>
        <v>0</v>
      </c>
      <c r="U470" s="154"/>
      <c r="V470" s="81">
        <f>grants[[#This Row],[Total Quarterly Expenditure Amount]]</f>
        <v>0</v>
      </c>
      <c r="W470" s="99" t="str">
        <f>IFERROR(INDEX(Table2[Attachment A Category], MATCH(grants[[#This Row],[Attachment A Expenditure Subcategory]], Table2[Attachment A Subcategory],0)),"")</f>
        <v/>
      </c>
      <c r="X470" s="100" t="str">
        <f>IFERROR(INDEX(Table2[Treasury OIG Category], MATCH(grants[[#This Row],[Attachment A Expenditure Subcategory]], Table2[Attachment A Subcategory],0)),"")</f>
        <v/>
      </c>
    </row>
    <row r="471" spans="2:24" x14ac:dyDescent="0.25">
      <c r="B471" s="108"/>
      <c r="C471" s="109"/>
      <c r="D471" s="109"/>
      <c r="E471" s="109"/>
      <c r="F471" s="109"/>
      <c r="G471" s="121"/>
      <c r="H471" s="31" t="s">
        <v>546</v>
      </c>
      <c r="I471" s="121"/>
      <c r="J471" s="16"/>
      <c r="K471" s="110"/>
      <c r="L471" s="111"/>
      <c r="M471" s="110"/>
      <c r="N471" s="110"/>
      <c r="O471" s="49"/>
      <c r="P471" s="49"/>
      <c r="Q471" s="154"/>
      <c r="R471" s="81">
        <f>grants[[#This Row],[Total Grant Amount]]</f>
        <v>0</v>
      </c>
      <c r="S471" s="154"/>
      <c r="T471" s="81">
        <f>grants[[#This Row],[Total Quarterly Obligation Amount]]</f>
        <v>0</v>
      </c>
      <c r="U471" s="154"/>
      <c r="V471" s="81">
        <f>grants[[#This Row],[Total Quarterly Expenditure Amount]]</f>
        <v>0</v>
      </c>
      <c r="W471" s="99" t="str">
        <f>IFERROR(INDEX(Table2[Attachment A Category], MATCH(grants[[#This Row],[Attachment A Expenditure Subcategory]], Table2[Attachment A Subcategory],0)),"")</f>
        <v/>
      </c>
      <c r="X471" s="100" t="str">
        <f>IFERROR(INDEX(Table2[Treasury OIG Category], MATCH(grants[[#This Row],[Attachment A Expenditure Subcategory]], Table2[Attachment A Subcategory],0)),"")</f>
        <v/>
      </c>
    </row>
    <row r="472" spans="2:24" x14ac:dyDescent="0.25">
      <c r="B472" s="108"/>
      <c r="C472" s="109"/>
      <c r="D472" s="109"/>
      <c r="E472" s="109"/>
      <c r="F472" s="109"/>
      <c r="G472" s="121"/>
      <c r="H472" s="31" t="s">
        <v>547</v>
      </c>
      <c r="I472" s="121"/>
      <c r="J472" s="16"/>
      <c r="K472" s="110"/>
      <c r="L472" s="111"/>
      <c r="M472" s="110"/>
      <c r="N472" s="110"/>
      <c r="O472" s="49"/>
      <c r="P472" s="49"/>
      <c r="Q472" s="154"/>
      <c r="R472" s="81">
        <f>grants[[#This Row],[Total Grant Amount]]</f>
        <v>0</v>
      </c>
      <c r="S472" s="154"/>
      <c r="T472" s="81">
        <f>grants[[#This Row],[Total Quarterly Obligation Amount]]</f>
        <v>0</v>
      </c>
      <c r="U472" s="154"/>
      <c r="V472" s="81">
        <f>grants[[#This Row],[Total Quarterly Expenditure Amount]]</f>
        <v>0</v>
      </c>
      <c r="W472" s="99" t="str">
        <f>IFERROR(INDEX(Table2[Attachment A Category], MATCH(grants[[#This Row],[Attachment A Expenditure Subcategory]], Table2[Attachment A Subcategory],0)),"")</f>
        <v/>
      </c>
      <c r="X472" s="100" t="str">
        <f>IFERROR(INDEX(Table2[Treasury OIG Category], MATCH(grants[[#This Row],[Attachment A Expenditure Subcategory]], Table2[Attachment A Subcategory],0)),"")</f>
        <v/>
      </c>
    </row>
    <row r="473" spans="2:24" x14ac:dyDescent="0.25">
      <c r="B473" s="108"/>
      <c r="C473" s="109"/>
      <c r="D473" s="109"/>
      <c r="E473" s="109"/>
      <c r="F473" s="109"/>
      <c r="G473" s="121"/>
      <c r="H473" s="31" t="s">
        <v>548</v>
      </c>
      <c r="I473" s="121"/>
      <c r="J473" s="16"/>
      <c r="K473" s="110"/>
      <c r="L473" s="111"/>
      <c r="M473" s="110"/>
      <c r="N473" s="110"/>
      <c r="O473" s="49"/>
      <c r="P473" s="49"/>
      <c r="Q473" s="154"/>
      <c r="R473" s="81">
        <f>grants[[#This Row],[Total Grant Amount]]</f>
        <v>0</v>
      </c>
      <c r="S473" s="154"/>
      <c r="T473" s="81">
        <f>grants[[#This Row],[Total Quarterly Obligation Amount]]</f>
        <v>0</v>
      </c>
      <c r="U473" s="154"/>
      <c r="V473" s="81">
        <f>grants[[#This Row],[Total Quarterly Expenditure Amount]]</f>
        <v>0</v>
      </c>
      <c r="W473" s="99" t="str">
        <f>IFERROR(INDEX(Table2[Attachment A Category], MATCH(grants[[#This Row],[Attachment A Expenditure Subcategory]], Table2[Attachment A Subcategory],0)),"")</f>
        <v/>
      </c>
      <c r="X473" s="100" t="str">
        <f>IFERROR(INDEX(Table2[Treasury OIG Category], MATCH(grants[[#This Row],[Attachment A Expenditure Subcategory]], Table2[Attachment A Subcategory],0)),"")</f>
        <v/>
      </c>
    </row>
    <row r="474" spans="2:24" x14ac:dyDescent="0.25">
      <c r="B474" s="108"/>
      <c r="C474" s="109"/>
      <c r="D474" s="109"/>
      <c r="E474" s="109"/>
      <c r="F474" s="109"/>
      <c r="G474" s="121"/>
      <c r="H474" s="31" t="s">
        <v>549</v>
      </c>
      <c r="I474" s="121"/>
      <c r="J474" s="16"/>
      <c r="K474" s="110"/>
      <c r="L474" s="111"/>
      <c r="M474" s="110"/>
      <c r="N474" s="110"/>
      <c r="O474" s="49"/>
      <c r="P474" s="49"/>
      <c r="Q474" s="154"/>
      <c r="R474" s="81">
        <f>grants[[#This Row],[Total Grant Amount]]</f>
        <v>0</v>
      </c>
      <c r="S474" s="154"/>
      <c r="T474" s="81">
        <f>grants[[#This Row],[Total Quarterly Obligation Amount]]</f>
        <v>0</v>
      </c>
      <c r="U474" s="154"/>
      <c r="V474" s="81">
        <f>grants[[#This Row],[Total Quarterly Expenditure Amount]]</f>
        <v>0</v>
      </c>
      <c r="W474" s="99" t="str">
        <f>IFERROR(INDEX(Table2[Attachment A Category], MATCH(grants[[#This Row],[Attachment A Expenditure Subcategory]], Table2[Attachment A Subcategory],0)),"")</f>
        <v/>
      </c>
      <c r="X474" s="100" t="str">
        <f>IFERROR(INDEX(Table2[Treasury OIG Category], MATCH(grants[[#This Row],[Attachment A Expenditure Subcategory]], Table2[Attachment A Subcategory],0)),"")</f>
        <v/>
      </c>
    </row>
    <row r="475" spans="2:24" x14ac:dyDescent="0.25">
      <c r="B475" s="108"/>
      <c r="C475" s="109"/>
      <c r="D475" s="109"/>
      <c r="E475" s="109"/>
      <c r="F475" s="109"/>
      <c r="G475" s="121"/>
      <c r="H475" s="31" t="s">
        <v>550</v>
      </c>
      <c r="I475" s="121"/>
      <c r="J475" s="16"/>
      <c r="K475" s="110"/>
      <c r="L475" s="111"/>
      <c r="M475" s="110"/>
      <c r="N475" s="110"/>
      <c r="O475" s="49"/>
      <c r="P475" s="49"/>
      <c r="Q475" s="154"/>
      <c r="R475" s="81">
        <f>grants[[#This Row],[Total Grant Amount]]</f>
        <v>0</v>
      </c>
      <c r="S475" s="154"/>
      <c r="T475" s="81">
        <f>grants[[#This Row],[Total Quarterly Obligation Amount]]</f>
        <v>0</v>
      </c>
      <c r="U475" s="154"/>
      <c r="V475" s="81">
        <f>grants[[#This Row],[Total Quarterly Expenditure Amount]]</f>
        <v>0</v>
      </c>
      <c r="W475" s="99" t="str">
        <f>IFERROR(INDEX(Table2[Attachment A Category], MATCH(grants[[#This Row],[Attachment A Expenditure Subcategory]], Table2[Attachment A Subcategory],0)),"")</f>
        <v/>
      </c>
      <c r="X475" s="100" t="str">
        <f>IFERROR(INDEX(Table2[Treasury OIG Category], MATCH(grants[[#This Row],[Attachment A Expenditure Subcategory]], Table2[Attachment A Subcategory],0)),"")</f>
        <v/>
      </c>
    </row>
    <row r="476" spans="2:24" x14ac:dyDescent="0.25">
      <c r="B476" s="108"/>
      <c r="C476" s="109"/>
      <c r="D476" s="109"/>
      <c r="E476" s="109"/>
      <c r="F476" s="109"/>
      <c r="G476" s="121"/>
      <c r="H476" s="31" t="s">
        <v>551</v>
      </c>
      <c r="I476" s="121"/>
      <c r="J476" s="16"/>
      <c r="K476" s="110"/>
      <c r="L476" s="111"/>
      <c r="M476" s="110"/>
      <c r="N476" s="110"/>
      <c r="O476" s="49"/>
      <c r="P476" s="49"/>
      <c r="Q476" s="154"/>
      <c r="R476" s="81">
        <f>grants[[#This Row],[Total Grant Amount]]</f>
        <v>0</v>
      </c>
      <c r="S476" s="154"/>
      <c r="T476" s="81">
        <f>grants[[#This Row],[Total Quarterly Obligation Amount]]</f>
        <v>0</v>
      </c>
      <c r="U476" s="154"/>
      <c r="V476" s="81">
        <f>grants[[#This Row],[Total Quarterly Expenditure Amount]]</f>
        <v>0</v>
      </c>
      <c r="W476" s="99" t="str">
        <f>IFERROR(INDEX(Table2[Attachment A Category], MATCH(grants[[#This Row],[Attachment A Expenditure Subcategory]], Table2[Attachment A Subcategory],0)),"")</f>
        <v/>
      </c>
      <c r="X476" s="100" t="str">
        <f>IFERROR(INDEX(Table2[Treasury OIG Category], MATCH(grants[[#This Row],[Attachment A Expenditure Subcategory]], Table2[Attachment A Subcategory],0)),"")</f>
        <v/>
      </c>
    </row>
    <row r="477" spans="2:24" x14ac:dyDescent="0.25">
      <c r="B477" s="108"/>
      <c r="C477" s="109"/>
      <c r="D477" s="109"/>
      <c r="E477" s="109"/>
      <c r="F477" s="109"/>
      <c r="G477" s="121"/>
      <c r="H477" s="31" t="s">
        <v>552</v>
      </c>
      <c r="I477" s="121"/>
      <c r="J477" s="16"/>
      <c r="K477" s="110"/>
      <c r="L477" s="111"/>
      <c r="M477" s="110"/>
      <c r="N477" s="110"/>
      <c r="O477" s="49"/>
      <c r="P477" s="49"/>
      <c r="Q477" s="154"/>
      <c r="R477" s="81">
        <f>grants[[#This Row],[Total Grant Amount]]</f>
        <v>0</v>
      </c>
      <c r="S477" s="154"/>
      <c r="T477" s="81">
        <f>grants[[#This Row],[Total Quarterly Obligation Amount]]</f>
        <v>0</v>
      </c>
      <c r="U477" s="154"/>
      <c r="V477" s="81">
        <f>grants[[#This Row],[Total Quarterly Expenditure Amount]]</f>
        <v>0</v>
      </c>
      <c r="W477" s="99" t="str">
        <f>IFERROR(INDEX(Table2[Attachment A Category], MATCH(grants[[#This Row],[Attachment A Expenditure Subcategory]], Table2[Attachment A Subcategory],0)),"")</f>
        <v/>
      </c>
      <c r="X477" s="100" t="str">
        <f>IFERROR(INDEX(Table2[Treasury OIG Category], MATCH(grants[[#This Row],[Attachment A Expenditure Subcategory]], Table2[Attachment A Subcategory],0)),"")</f>
        <v/>
      </c>
    </row>
    <row r="478" spans="2:24" x14ac:dyDescent="0.25">
      <c r="B478" s="108"/>
      <c r="C478" s="109"/>
      <c r="D478" s="109"/>
      <c r="E478" s="109"/>
      <c r="F478" s="109"/>
      <c r="G478" s="121"/>
      <c r="H478" s="31" t="s">
        <v>553</v>
      </c>
      <c r="I478" s="121"/>
      <c r="J478" s="16"/>
      <c r="K478" s="110"/>
      <c r="L478" s="111"/>
      <c r="M478" s="110"/>
      <c r="N478" s="110"/>
      <c r="O478" s="49"/>
      <c r="P478" s="49"/>
      <c r="Q478" s="154"/>
      <c r="R478" s="81">
        <f>grants[[#This Row],[Total Grant Amount]]</f>
        <v>0</v>
      </c>
      <c r="S478" s="154"/>
      <c r="T478" s="81">
        <f>grants[[#This Row],[Total Quarterly Obligation Amount]]</f>
        <v>0</v>
      </c>
      <c r="U478" s="154"/>
      <c r="V478" s="81">
        <f>grants[[#This Row],[Total Quarterly Expenditure Amount]]</f>
        <v>0</v>
      </c>
      <c r="W478" s="99" t="str">
        <f>IFERROR(INDEX(Table2[Attachment A Category], MATCH(grants[[#This Row],[Attachment A Expenditure Subcategory]], Table2[Attachment A Subcategory],0)),"")</f>
        <v/>
      </c>
      <c r="X478" s="100" t="str">
        <f>IFERROR(INDEX(Table2[Treasury OIG Category], MATCH(grants[[#This Row],[Attachment A Expenditure Subcategory]], Table2[Attachment A Subcategory],0)),"")</f>
        <v/>
      </c>
    </row>
    <row r="479" spans="2:24" x14ac:dyDescent="0.25">
      <c r="B479" s="108"/>
      <c r="C479" s="109"/>
      <c r="D479" s="109"/>
      <c r="E479" s="109"/>
      <c r="F479" s="109"/>
      <c r="G479" s="121"/>
      <c r="H479" s="31" t="s">
        <v>554</v>
      </c>
      <c r="I479" s="121"/>
      <c r="J479" s="16"/>
      <c r="K479" s="110"/>
      <c r="L479" s="111"/>
      <c r="M479" s="110"/>
      <c r="N479" s="110"/>
      <c r="O479" s="49"/>
      <c r="P479" s="49"/>
      <c r="Q479" s="154"/>
      <c r="R479" s="81">
        <f>grants[[#This Row],[Total Grant Amount]]</f>
        <v>0</v>
      </c>
      <c r="S479" s="154"/>
      <c r="T479" s="81">
        <f>grants[[#This Row],[Total Quarterly Obligation Amount]]</f>
        <v>0</v>
      </c>
      <c r="U479" s="154"/>
      <c r="V479" s="81">
        <f>grants[[#This Row],[Total Quarterly Expenditure Amount]]</f>
        <v>0</v>
      </c>
      <c r="W479" s="99" t="str">
        <f>IFERROR(INDEX(Table2[Attachment A Category], MATCH(grants[[#This Row],[Attachment A Expenditure Subcategory]], Table2[Attachment A Subcategory],0)),"")</f>
        <v/>
      </c>
      <c r="X479" s="100" t="str">
        <f>IFERROR(INDEX(Table2[Treasury OIG Category], MATCH(grants[[#This Row],[Attachment A Expenditure Subcategory]], Table2[Attachment A Subcategory],0)),"")</f>
        <v/>
      </c>
    </row>
    <row r="480" spans="2:24" x14ac:dyDescent="0.25">
      <c r="B480" s="108"/>
      <c r="C480" s="109"/>
      <c r="D480" s="109"/>
      <c r="E480" s="109"/>
      <c r="F480" s="109"/>
      <c r="G480" s="121"/>
      <c r="H480" s="31" t="s">
        <v>555</v>
      </c>
      <c r="I480" s="121"/>
      <c r="J480" s="16"/>
      <c r="K480" s="110"/>
      <c r="L480" s="111"/>
      <c r="M480" s="110"/>
      <c r="N480" s="110"/>
      <c r="O480" s="49"/>
      <c r="P480" s="49"/>
      <c r="Q480" s="154"/>
      <c r="R480" s="81">
        <f>grants[[#This Row],[Total Grant Amount]]</f>
        <v>0</v>
      </c>
      <c r="S480" s="154"/>
      <c r="T480" s="81">
        <f>grants[[#This Row],[Total Quarterly Obligation Amount]]</f>
        <v>0</v>
      </c>
      <c r="U480" s="154"/>
      <c r="V480" s="81">
        <f>grants[[#This Row],[Total Quarterly Expenditure Amount]]</f>
        <v>0</v>
      </c>
      <c r="W480" s="99" t="str">
        <f>IFERROR(INDEX(Table2[Attachment A Category], MATCH(grants[[#This Row],[Attachment A Expenditure Subcategory]], Table2[Attachment A Subcategory],0)),"")</f>
        <v/>
      </c>
      <c r="X480" s="100" t="str">
        <f>IFERROR(INDEX(Table2[Treasury OIG Category], MATCH(grants[[#This Row],[Attachment A Expenditure Subcategory]], Table2[Attachment A Subcategory],0)),"")</f>
        <v/>
      </c>
    </row>
    <row r="481" spans="2:24" x14ac:dyDescent="0.25">
      <c r="B481" s="108"/>
      <c r="C481" s="109"/>
      <c r="D481" s="109"/>
      <c r="E481" s="109"/>
      <c r="F481" s="109"/>
      <c r="G481" s="121"/>
      <c r="H481" s="31" t="s">
        <v>556</v>
      </c>
      <c r="I481" s="121"/>
      <c r="J481" s="16"/>
      <c r="K481" s="110"/>
      <c r="L481" s="111"/>
      <c r="M481" s="110"/>
      <c r="N481" s="110"/>
      <c r="O481" s="49"/>
      <c r="P481" s="49"/>
      <c r="Q481" s="154"/>
      <c r="R481" s="81">
        <f>grants[[#This Row],[Total Grant Amount]]</f>
        <v>0</v>
      </c>
      <c r="S481" s="154"/>
      <c r="T481" s="81">
        <f>grants[[#This Row],[Total Quarterly Obligation Amount]]</f>
        <v>0</v>
      </c>
      <c r="U481" s="154"/>
      <c r="V481" s="81">
        <f>grants[[#This Row],[Total Quarterly Expenditure Amount]]</f>
        <v>0</v>
      </c>
      <c r="W481" s="99" t="str">
        <f>IFERROR(INDEX(Table2[Attachment A Category], MATCH(grants[[#This Row],[Attachment A Expenditure Subcategory]], Table2[Attachment A Subcategory],0)),"")</f>
        <v/>
      </c>
      <c r="X481" s="100" t="str">
        <f>IFERROR(INDEX(Table2[Treasury OIG Category], MATCH(grants[[#This Row],[Attachment A Expenditure Subcategory]], Table2[Attachment A Subcategory],0)),"")</f>
        <v/>
      </c>
    </row>
    <row r="482" spans="2:24" x14ac:dyDescent="0.25">
      <c r="B482" s="108"/>
      <c r="C482" s="109"/>
      <c r="D482" s="109"/>
      <c r="E482" s="109"/>
      <c r="F482" s="109"/>
      <c r="G482" s="121"/>
      <c r="H482" s="31" t="s">
        <v>557</v>
      </c>
      <c r="I482" s="121"/>
      <c r="J482" s="16"/>
      <c r="K482" s="110"/>
      <c r="L482" s="111"/>
      <c r="M482" s="110"/>
      <c r="N482" s="110"/>
      <c r="O482" s="49"/>
      <c r="P482" s="49"/>
      <c r="Q482" s="154"/>
      <c r="R482" s="81">
        <f>grants[[#This Row],[Total Grant Amount]]</f>
        <v>0</v>
      </c>
      <c r="S482" s="154"/>
      <c r="T482" s="81">
        <f>grants[[#This Row],[Total Quarterly Obligation Amount]]</f>
        <v>0</v>
      </c>
      <c r="U482" s="154"/>
      <c r="V482" s="81">
        <f>grants[[#This Row],[Total Quarterly Expenditure Amount]]</f>
        <v>0</v>
      </c>
      <c r="W482" s="99" t="str">
        <f>IFERROR(INDEX(Table2[Attachment A Category], MATCH(grants[[#This Row],[Attachment A Expenditure Subcategory]], Table2[Attachment A Subcategory],0)),"")</f>
        <v/>
      </c>
      <c r="X482" s="100" t="str">
        <f>IFERROR(INDEX(Table2[Treasury OIG Category], MATCH(grants[[#This Row],[Attachment A Expenditure Subcategory]], Table2[Attachment A Subcategory],0)),"")</f>
        <v/>
      </c>
    </row>
    <row r="483" spans="2:24" x14ac:dyDescent="0.25">
      <c r="B483" s="108"/>
      <c r="C483" s="109"/>
      <c r="D483" s="109"/>
      <c r="E483" s="109"/>
      <c r="F483" s="109"/>
      <c r="G483" s="121"/>
      <c r="H483" s="31" t="s">
        <v>558</v>
      </c>
      <c r="I483" s="121"/>
      <c r="J483" s="16"/>
      <c r="K483" s="110"/>
      <c r="L483" s="111"/>
      <c r="M483" s="110"/>
      <c r="N483" s="110"/>
      <c r="O483" s="49"/>
      <c r="P483" s="49"/>
      <c r="Q483" s="154"/>
      <c r="R483" s="81">
        <f>grants[[#This Row],[Total Grant Amount]]</f>
        <v>0</v>
      </c>
      <c r="S483" s="154"/>
      <c r="T483" s="81">
        <f>grants[[#This Row],[Total Quarterly Obligation Amount]]</f>
        <v>0</v>
      </c>
      <c r="U483" s="154"/>
      <c r="V483" s="81">
        <f>grants[[#This Row],[Total Quarterly Expenditure Amount]]</f>
        <v>0</v>
      </c>
      <c r="W483" s="99" t="str">
        <f>IFERROR(INDEX(Table2[Attachment A Category], MATCH(grants[[#This Row],[Attachment A Expenditure Subcategory]], Table2[Attachment A Subcategory],0)),"")</f>
        <v/>
      </c>
      <c r="X483" s="100" t="str">
        <f>IFERROR(INDEX(Table2[Treasury OIG Category], MATCH(grants[[#This Row],[Attachment A Expenditure Subcategory]], Table2[Attachment A Subcategory],0)),"")</f>
        <v/>
      </c>
    </row>
    <row r="484" spans="2:24" x14ac:dyDescent="0.25">
      <c r="B484" s="108"/>
      <c r="C484" s="109"/>
      <c r="D484" s="109"/>
      <c r="E484" s="109"/>
      <c r="F484" s="109"/>
      <c r="G484" s="121"/>
      <c r="H484" s="31" t="s">
        <v>559</v>
      </c>
      <c r="I484" s="121"/>
      <c r="J484" s="16"/>
      <c r="K484" s="110"/>
      <c r="L484" s="111"/>
      <c r="M484" s="110"/>
      <c r="N484" s="110"/>
      <c r="O484" s="49"/>
      <c r="P484" s="49"/>
      <c r="Q484" s="154"/>
      <c r="R484" s="81">
        <f>grants[[#This Row],[Total Grant Amount]]</f>
        <v>0</v>
      </c>
      <c r="S484" s="154"/>
      <c r="T484" s="81">
        <f>grants[[#This Row],[Total Quarterly Obligation Amount]]</f>
        <v>0</v>
      </c>
      <c r="U484" s="154"/>
      <c r="V484" s="81">
        <f>grants[[#This Row],[Total Quarterly Expenditure Amount]]</f>
        <v>0</v>
      </c>
      <c r="W484" s="99" t="str">
        <f>IFERROR(INDEX(Table2[Attachment A Category], MATCH(grants[[#This Row],[Attachment A Expenditure Subcategory]], Table2[Attachment A Subcategory],0)),"")</f>
        <v/>
      </c>
      <c r="X484" s="100" t="str">
        <f>IFERROR(INDEX(Table2[Treasury OIG Category], MATCH(grants[[#This Row],[Attachment A Expenditure Subcategory]], Table2[Attachment A Subcategory],0)),"")</f>
        <v/>
      </c>
    </row>
    <row r="485" spans="2:24" x14ac:dyDescent="0.25">
      <c r="B485" s="108"/>
      <c r="C485" s="109"/>
      <c r="D485" s="109"/>
      <c r="E485" s="109"/>
      <c r="F485" s="109"/>
      <c r="G485" s="121"/>
      <c r="H485" s="31" t="s">
        <v>560</v>
      </c>
      <c r="I485" s="121"/>
      <c r="J485" s="16"/>
      <c r="K485" s="110"/>
      <c r="L485" s="111"/>
      <c r="M485" s="110"/>
      <c r="N485" s="110"/>
      <c r="O485" s="49"/>
      <c r="P485" s="49"/>
      <c r="Q485" s="154"/>
      <c r="R485" s="81">
        <f>grants[[#This Row],[Total Grant Amount]]</f>
        <v>0</v>
      </c>
      <c r="S485" s="154"/>
      <c r="T485" s="81">
        <f>grants[[#This Row],[Total Quarterly Obligation Amount]]</f>
        <v>0</v>
      </c>
      <c r="U485" s="154"/>
      <c r="V485" s="81">
        <f>grants[[#This Row],[Total Quarterly Expenditure Amount]]</f>
        <v>0</v>
      </c>
      <c r="W485" s="99" t="str">
        <f>IFERROR(INDEX(Table2[Attachment A Category], MATCH(grants[[#This Row],[Attachment A Expenditure Subcategory]], Table2[Attachment A Subcategory],0)),"")</f>
        <v/>
      </c>
      <c r="X485" s="100" t="str">
        <f>IFERROR(INDEX(Table2[Treasury OIG Category], MATCH(grants[[#This Row],[Attachment A Expenditure Subcategory]], Table2[Attachment A Subcategory],0)),"")</f>
        <v/>
      </c>
    </row>
    <row r="486" spans="2:24" x14ac:dyDescent="0.25">
      <c r="B486" s="108"/>
      <c r="C486" s="109"/>
      <c r="D486" s="109"/>
      <c r="E486" s="109"/>
      <c r="F486" s="109"/>
      <c r="G486" s="121"/>
      <c r="H486" s="31" t="s">
        <v>561</v>
      </c>
      <c r="I486" s="121"/>
      <c r="J486" s="16"/>
      <c r="K486" s="110"/>
      <c r="L486" s="111"/>
      <c r="M486" s="110"/>
      <c r="N486" s="110"/>
      <c r="O486" s="49"/>
      <c r="P486" s="49"/>
      <c r="Q486" s="154"/>
      <c r="R486" s="81">
        <f>grants[[#This Row],[Total Grant Amount]]</f>
        <v>0</v>
      </c>
      <c r="S486" s="154"/>
      <c r="T486" s="81">
        <f>grants[[#This Row],[Total Quarterly Obligation Amount]]</f>
        <v>0</v>
      </c>
      <c r="U486" s="154"/>
      <c r="V486" s="81">
        <f>grants[[#This Row],[Total Quarterly Expenditure Amount]]</f>
        <v>0</v>
      </c>
      <c r="W486" s="99" t="str">
        <f>IFERROR(INDEX(Table2[Attachment A Category], MATCH(grants[[#This Row],[Attachment A Expenditure Subcategory]], Table2[Attachment A Subcategory],0)),"")</f>
        <v/>
      </c>
      <c r="X486" s="100" t="str">
        <f>IFERROR(INDEX(Table2[Treasury OIG Category], MATCH(grants[[#This Row],[Attachment A Expenditure Subcategory]], Table2[Attachment A Subcategory],0)),"")</f>
        <v/>
      </c>
    </row>
    <row r="487" spans="2:24" x14ac:dyDescent="0.25">
      <c r="B487" s="108"/>
      <c r="C487" s="109"/>
      <c r="D487" s="109"/>
      <c r="E487" s="109"/>
      <c r="F487" s="109"/>
      <c r="G487" s="121"/>
      <c r="H487" s="31" t="s">
        <v>562</v>
      </c>
      <c r="I487" s="121"/>
      <c r="J487" s="16"/>
      <c r="K487" s="110"/>
      <c r="L487" s="111"/>
      <c r="M487" s="110"/>
      <c r="N487" s="110"/>
      <c r="O487" s="49"/>
      <c r="P487" s="49"/>
      <c r="Q487" s="154"/>
      <c r="R487" s="81">
        <f>grants[[#This Row],[Total Grant Amount]]</f>
        <v>0</v>
      </c>
      <c r="S487" s="154"/>
      <c r="T487" s="81">
        <f>grants[[#This Row],[Total Quarterly Obligation Amount]]</f>
        <v>0</v>
      </c>
      <c r="U487" s="154"/>
      <c r="V487" s="81">
        <f>grants[[#This Row],[Total Quarterly Expenditure Amount]]</f>
        <v>0</v>
      </c>
      <c r="W487" s="99" t="str">
        <f>IFERROR(INDEX(Table2[Attachment A Category], MATCH(grants[[#This Row],[Attachment A Expenditure Subcategory]], Table2[Attachment A Subcategory],0)),"")</f>
        <v/>
      </c>
      <c r="X487" s="100" t="str">
        <f>IFERROR(INDEX(Table2[Treasury OIG Category], MATCH(grants[[#This Row],[Attachment A Expenditure Subcategory]], Table2[Attachment A Subcategory],0)),"")</f>
        <v/>
      </c>
    </row>
    <row r="488" spans="2:24" x14ac:dyDescent="0.25">
      <c r="B488" s="108"/>
      <c r="C488" s="109"/>
      <c r="D488" s="109"/>
      <c r="E488" s="109"/>
      <c r="F488" s="109"/>
      <c r="G488" s="121"/>
      <c r="H488" s="31" t="s">
        <v>563</v>
      </c>
      <c r="I488" s="121"/>
      <c r="J488" s="16"/>
      <c r="K488" s="110"/>
      <c r="L488" s="111"/>
      <c r="M488" s="110"/>
      <c r="N488" s="110"/>
      <c r="O488" s="49"/>
      <c r="P488" s="49"/>
      <c r="Q488" s="154"/>
      <c r="R488" s="81">
        <f>grants[[#This Row],[Total Grant Amount]]</f>
        <v>0</v>
      </c>
      <c r="S488" s="154"/>
      <c r="T488" s="81">
        <f>grants[[#This Row],[Total Quarterly Obligation Amount]]</f>
        <v>0</v>
      </c>
      <c r="U488" s="154"/>
      <c r="V488" s="81">
        <f>grants[[#This Row],[Total Quarterly Expenditure Amount]]</f>
        <v>0</v>
      </c>
      <c r="W488" s="99" t="str">
        <f>IFERROR(INDEX(Table2[Attachment A Category], MATCH(grants[[#This Row],[Attachment A Expenditure Subcategory]], Table2[Attachment A Subcategory],0)),"")</f>
        <v/>
      </c>
      <c r="X488" s="100" t="str">
        <f>IFERROR(INDEX(Table2[Treasury OIG Category], MATCH(grants[[#This Row],[Attachment A Expenditure Subcategory]], Table2[Attachment A Subcategory],0)),"")</f>
        <v/>
      </c>
    </row>
    <row r="489" spans="2:24" x14ac:dyDescent="0.25">
      <c r="B489" s="108"/>
      <c r="C489" s="109"/>
      <c r="D489" s="109"/>
      <c r="E489" s="109"/>
      <c r="F489" s="109"/>
      <c r="G489" s="121"/>
      <c r="H489" s="31" t="s">
        <v>564</v>
      </c>
      <c r="I489" s="121"/>
      <c r="J489" s="16"/>
      <c r="K489" s="110"/>
      <c r="L489" s="111"/>
      <c r="M489" s="110"/>
      <c r="N489" s="110"/>
      <c r="O489" s="49"/>
      <c r="P489" s="49"/>
      <c r="Q489" s="154"/>
      <c r="R489" s="81">
        <f>grants[[#This Row],[Total Grant Amount]]</f>
        <v>0</v>
      </c>
      <c r="S489" s="154"/>
      <c r="T489" s="81">
        <f>grants[[#This Row],[Total Quarterly Obligation Amount]]</f>
        <v>0</v>
      </c>
      <c r="U489" s="154"/>
      <c r="V489" s="81">
        <f>grants[[#This Row],[Total Quarterly Expenditure Amount]]</f>
        <v>0</v>
      </c>
      <c r="W489" s="99" t="str">
        <f>IFERROR(INDEX(Table2[Attachment A Category], MATCH(grants[[#This Row],[Attachment A Expenditure Subcategory]], Table2[Attachment A Subcategory],0)),"")</f>
        <v/>
      </c>
      <c r="X489" s="100" t="str">
        <f>IFERROR(INDEX(Table2[Treasury OIG Category], MATCH(grants[[#This Row],[Attachment A Expenditure Subcategory]], Table2[Attachment A Subcategory],0)),"")</f>
        <v/>
      </c>
    </row>
    <row r="490" spans="2:24" x14ac:dyDescent="0.25">
      <c r="B490" s="108"/>
      <c r="C490" s="109"/>
      <c r="D490" s="109"/>
      <c r="E490" s="109"/>
      <c r="F490" s="109"/>
      <c r="G490" s="121"/>
      <c r="H490" s="31" t="s">
        <v>565</v>
      </c>
      <c r="I490" s="121"/>
      <c r="J490" s="16"/>
      <c r="K490" s="110"/>
      <c r="L490" s="111"/>
      <c r="M490" s="110"/>
      <c r="N490" s="110"/>
      <c r="O490" s="49"/>
      <c r="P490" s="49"/>
      <c r="Q490" s="154"/>
      <c r="R490" s="81">
        <f>grants[[#This Row],[Total Grant Amount]]</f>
        <v>0</v>
      </c>
      <c r="S490" s="154"/>
      <c r="T490" s="81">
        <f>grants[[#This Row],[Total Quarterly Obligation Amount]]</f>
        <v>0</v>
      </c>
      <c r="U490" s="154"/>
      <c r="V490" s="81">
        <f>grants[[#This Row],[Total Quarterly Expenditure Amount]]</f>
        <v>0</v>
      </c>
      <c r="W490" s="99" t="str">
        <f>IFERROR(INDEX(Table2[Attachment A Category], MATCH(grants[[#This Row],[Attachment A Expenditure Subcategory]], Table2[Attachment A Subcategory],0)),"")</f>
        <v/>
      </c>
      <c r="X490" s="100" t="str">
        <f>IFERROR(INDEX(Table2[Treasury OIG Category], MATCH(grants[[#This Row],[Attachment A Expenditure Subcategory]], Table2[Attachment A Subcategory],0)),"")</f>
        <v/>
      </c>
    </row>
    <row r="491" spans="2:24" x14ac:dyDescent="0.25">
      <c r="B491" s="108"/>
      <c r="C491" s="109"/>
      <c r="D491" s="109"/>
      <c r="E491" s="109"/>
      <c r="F491" s="109"/>
      <c r="G491" s="121"/>
      <c r="H491" s="31" t="s">
        <v>566</v>
      </c>
      <c r="I491" s="121"/>
      <c r="J491" s="16"/>
      <c r="K491" s="110"/>
      <c r="L491" s="111"/>
      <c r="M491" s="110"/>
      <c r="N491" s="110"/>
      <c r="O491" s="49"/>
      <c r="P491" s="49"/>
      <c r="Q491" s="154"/>
      <c r="R491" s="81">
        <f>grants[[#This Row],[Total Grant Amount]]</f>
        <v>0</v>
      </c>
      <c r="S491" s="154"/>
      <c r="T491" s="81">
        <f>grants[[#This Row],[Total Quarterly Obligation Amount]]</f>
        <v>0</v>
      </c>
      <c r="U491" s="154"/>
      <c r="V491" s="81">
        <f>grants[[#This Row],[Total Quarterly Expenditure Amount]]</f>
        <v>0</v>
      </c>
      <c r="W491" s="99" t="str">
        <f>IFERROR(INDEX(Table2[Attachment A Category], MATCH(grants[[#This Row],[Attachment A Expenditure Subcategory]], Table2[Attachment A Subcategory],0)),"")</f>
        <v/>
      </c>
      <c r="X491" s="100" t="str">
        <f>IFERROR(INDEX(Table2[Treasury OIG Category], MATCH(grants[[#This Row],[Attachment A Expenditure Subcategory]], Table2[Attachment A Subcategory],0)),"")</f>
        <v/>
      </c>
    </row>
    <row r="492" spans="2:24" x14ac:dyDescent="0.25">
      <c r="B492" s="108"/>
      <c r="C492" s="109"/>
      <c r="D492" s="109"/>
      <c r="E492" s="109"/>
      <c r="F492" s="109"/>
      <c r="G492" s="121"/>
      <c r="H492" s="31" t="s">
        <v>567</v>
      </c>
      <c r="I492" s="121"/>
      <c r="J492" s="16"/>
      <c r="K492" s="110"/>
      <c r="L492" s="111"/>
      <c r="M492" s="110"/>
      <c r="N492" s="110"/>
      <c r="O492" s="49"/>
      <c r="P492" s="49"/>
      <c r="Q492" s="154"/>
      <c r="R492" s="81">
        <f>grants[[#This Row],[Total Grant Amount]]</f>
        <v>0</v>
      </c>
      <c r="S492" s="154"/>
      <c r="T492" s="81">
        <f>grants[[#This Row],[Total Quarterly Obligation Amount]]</f>
        <v>0</v>
      </c>
      <c r="U492" s="154"/>
      <c r="V492" s="81">
        <f>grants[[#This Row],[Total Quarterly Expenditure Amount]]</f>
        <v>0</v>
      </c>
      <c r="W492" s="99" t="str">
        <f>IFERROR(INDEX(Table2[Attachment A Category], MATCH(grants[[#This Row],[Attachment A Expenditure Subcategory]], Table2[Attachment A Subcategory],0)),"")</f>
        <v/>
      </c>
      <c r="X492" s="100" t="str">
        <f>IFERROR(INDEX(Table2[Treasury OIG Category], MATCH(grants[[#This Row],[Attachment A Expenditure Subcategory]], Table2[Attachment A Subcategory],0)),"")</f>
        <v/>
      </c>
    </row>
    <row r="493" spans="2:24" x14ac:dyDescent="0.25">
      <c r="B493" s="108"/>
      <c r="C493" s="109"/>
      <c r="D493" s="109"/>
      <c r="E493" s="109"/>
      <c r="F493" s="109"/>
      <c r="G493" s="121"/>
      <c r="H493" s="31" t="s">
        <v>568</v>
      </c>
      <c r="I493" s="121"/>
      <c r="J493" s="16"/>
      <c r="K493" s="110"/>
      <c r="L493" s="111"/>
      <c r="M493" s="110"/>
      <c r="N493" s="110"/>
      <c r="O493" s="49"/>
      <c r="P493" s="49"/>
      <c r="Q493" s="154"/>
      <c r="R493" s="81">
        <f>grants[[#This Row],[Total Grant Amount]]</f>
        <v>0</v>
      </c>
      <c r="S493" s="154"/>
      <c r="T493" s="81">
        <f>grants[[#This Row],[Total Quarterly Obligation Amount]]</f>
        <v>0</v>
      </c>
      <c r="U493" s="154"/>
      <c r="V493" s="81">
        <f>grants[[#This Row],[Total Quarterly Expenditure Amount]]</f>
        <v>0</v>
      </c>
      <c r="W493" s="99" t="str">
        <f>IFERROR(INDEX(Table2[Attachment A Category], MATCH(grants[[#This Row],[Attachment A Expenditure Subcategory]], Table2[Attachment A Subcategory],0)),"")</f>
        <v/>
      </c>
      <c r="X493" s="100" t="str">
        <f>IFERROR(INDEX(Table2[Treasury OIG Category], MATCH(grants[[#This Row],[Attachment A Expenditure Subcategory]], Table2[Attachment A Subcategory],0)),"")</f>
        <v/>
      </c>
    </row>
    <row r="494" spans="2:24" x14ac:dyDescent="0.25">
      <c r="B494" s="108"/>
      <c r="C494" s="109"/>
      <c r="D494" s="109"/>
      <c r="E494" s="109"/>
      <c r="F494" s="109"/>
      <c r="G494" s="121"/>
      <c r="H494" s="31" t="s">
        <v>569</v>
      </c>
      <c r="I494" s="121"/>
      <c r="J494" s="16"/>
      <c r="K494" s="110"/>
      <c r="L494" s="111"/>
      <c r="M494" s="110"/>
      <c r="N494" s="110"/>
      <c r="O494" s="49"/>
      <c r="P494" s="49"/>
      <c r="Q494" s="154"/>
      <c r="R494" s="81">
        <f>grants[[#This Row],[Total Grant Amount]]</f>
        <v>0</v>
      </c>
      <c r="S494" s="154"/>
      <c r="T494" s="81">
        <f>grants[[#This Row],[Total Quarterly Obligation Amount]]</f>
        <v>0</v>
      </c>
      <c r="U494" s="154"/>
      <c r="V494" s="81">
        <f>grants[[#This Row],[Total Quarterly Expenditure Amount]]</f>
        <v>0</v>
      </c>
      <c r="W494" s="99" t="str">
        <f>IFERROR(INDEX(Table2[Attachment A Category], MATCH(grants[[#This Row],[Attachment A Expenditure Subcategory]], Table2[Attachment A Subcategory],0)),"")</f>
        <v/>
      </c>
      <c r="X494" s="100" t="str">
        <f>IFERROR(INDEX(Table2[Treasury OIG Category], MATCH(grants[[#This Row],[Attachment A Expenditure Subcategory]], Table2[Attachment A Subcategory],0)),"")</f>
        <v/>
      </c>
    </row>
    <row r="495" spans="2:24" x14ac:dyDescent="0.25">
      <c r="B495" s="108"/>
      <c r="C495" s="109"/>
      <c r="D495" s="109"/>
      <c r="E495" s="109"/>
      <c r="F495" s="109"/>
      <c r="G495" s="121"/>
      <c r="H495" s="31" t="s">
        <v>570</v>
      </c>
      <c r="I495" s="121"/>
      <c r="J495" s="16"/>
      <c r="K495" s="110"/>
      <c r="L495" s="111"/>
      <c r="M495" s="110"/>
      <c r="N495" s="110"/>
      <c r="O495" s="49"/>
      <c r="P495" s="49"/>
      <c r="Q495" s="154"/>
      <c r="R495" s="81">
        <f>grants[[#This Row],[Total Grant Amount]]</f>
        <v>0</v>
      </c>
      <c r="S495" s="154"/>
      <c r="T495" s="81">
        <f>grants[[#This Row],[Total Quarterly Obligation Amount]]</f>
        <v>0</v>
      </c>
      <c r="U495" s="154"/>
      <c r="V495" s="81">
        <f>grants[[#This Row],[Total Quarterly Expenditure Amount]]</f>
        <v>0</v>
      </c>
      <c r="W495" s="99" t="str">
        <f>IFERROR(INDEX(Table2[Attachment A Category], MATCH(grants[[#This Row],[Attachment A Expenditure Subcategory]], Table2[Attachment A Subcategory],0)),"")</f>
        <v/>
      </c>
      <c r="X495" s="100" t="str">
        <f>IFERROR(INDEX(Table2[Treasury OIG Category], MATCH(grants[[#This Row],[Attachment A Expenditure Subcategory]], Table2[Attachment A Subcategory],0)),"")</f>
        <v/>
      </c>
    </row>
    <row r="496" spans="2:24" x14ac:dyDescent="0.25">
      <c r="B496" s="108"/>
      <c r="C496" s="109"/>
      <c r="D496" s="109"/>
      <c r="E496" s="109"/>
      <c r="F496" s="109"/>
      <c r="G496" s="121"/>
      <c r="H496" s="31" t="s">
        <v>571</v>
      </c>
      <c r="I496" s="121"/>
      <c r="J496" s="16"/>
      <c r="K496" s="110"/>
      <c r="L496" s="111"/>
      <c r="M496" s="110"/>
      <c r="N496" s="110"/>
      <c r="O496" s="49"/>
      <c r="P496" s="49"/>
      <c r="Q496" s="154"/>
      <c r="R496" s="81">
        <f>grants[[#This Row],[Total Grant Amount]]</f>
        <v>0</v>
      </c>
      <c r="S496" s="154"/>
      <c r="T496" s="81">
        <f>grants[[#This Row],[Total Quarterly Obligation Amount]]</f>
        <v>0</v>
      </c>
      <c r="U496" s="154"/>
      <c r="V496" s="81">
        <f>grants[[#This Row],[Total Quarterly Expenditure Amount]]</f>
        <v>0</v>
      </c>
      <c r="W496" s="99" t="str">
        <f>IFERROR(INDEX(Table2[Attachment A Category], MATCH(grants[[#This Row],[Attachment A Expenditure Subcategory]], Table2[Attachment A Subcategory],0)),"")</f>
        <v/>
      </c>
      <c r="X496" s="100" t="str">
        <f>IFERROR(INDEX(Table2[Treasury OIG Category], MATCH(grants[[#This Row],[Attachment A Expenditure Subcategory]], Table2[Attachment A Subcategory],0)),"")</f>
        <v/>
      </c>
    </row>
    <row r="497" spans="2:24" x14ac:dyDescent="0.25">
      <c r="B497" s="108"/>
      <c r="C497" s="109"/>
      <c r="D497" s="109"/>
      <c r="E497" s="109"/>
      <c r="F497" s="109"/>
      <c r="G497" s="121"/>
      <c r="H497" s="31" t="s">
        <v>572</v>
      </c>
      <c r="I497" s="121"/>
      <c r="J497" s="16"/>
      <c r="K497" s="110"/>
      <c r="L497" s="111"/>
      <c r="M497" s="110"/>
      <c r="N497" s="110"/>
      <c r="O497" s="49"/>
      <c r="P497" s="49"/>
      <c r="Q497" s="154"/>
      <c r="R497" s="81">
        <f>grants[[#This Row],[Total Grant Amount]]</f>
        <v>0</v>
      </c>
      <c r="S497" s="154"/>
      <c r="T497" s="81">
        <f>grants[[#This Row],[Total Quarterly Obligation Amount]]</f>
        <v>0</v>
      </c>
      <c r="U497" s="154"/>
      <c r="V497" s="81">
        <f>grants[[#This Row],[Total Quarterly Expenditure Amount]]</f>
        <v>0</v>
      </c>
      <c r="W497" s="99" t="str">
        <f>IFERROR(INDEX(Table2[Attachment A Category], MATCH(grants[[#This Row],[Attachment A Expenditure Subcategory]], Table2[Attachment A Subcategory],0)),"")</f>
        <v/>
      </c>
      <c r="X497" s="100" t="str">
        <f>IFERROR(INDEX(Table2[Treasury OIG Category], MATCH(grants[[#This Row],[Attachment A Expenditure Subcategory]], Table2[Attachment A Subcategory],0)),"")</f>
        <v/>
      </c>
    </row>
    <row r="498" spans="2:24" x14ac:dyDescent="0.25">
      <c r="B498" s="108"/>
      <c r="C498" s="109"/>
      <c r="D498" s="109"/>
      <c r="E498" s="109"/>
      <c r="F498" s="109"/>
      <c r="G498" s="121"/>
      <c r="H498" s="31" t="s">
        <v>573</v>
      </c>
      <c r="I498" s="121"/>
      <c r="J498" s="16"/>
      <c r="K498" s="110"/>
      <c r="L498" s="111"/>
      <c r="M498" s="110"/>
      <c r="N498" s="110"/>
      <c r="O498" s="49"/>
      <c r="P498" s="49"/>
      <c r="Q498" s="154"/>
      <c r="R498" s="81">
        <f>grants[[#This Row],[Total Grant Amount]]</f>
        <v>0</v>
      </c>
      <c r="S498" s="154"/>
      <c r="T498" s="81">
        <f>grants[[#This Row],[Total Quarterly Obligation Amount]]</f>
        <v>0</v>
      </c>
      <c r="U498" s="154"/>
      <c r="V498" s="81">
        <f>grants[[#This Row],[Total Quarterly Expenditure Amount]]</f>
        <v>0</v>
      </c>
      <c r="W498" s="99" t="str">
        <f>IFERROR(INDEX(Table2[Attachment A Category], MATCH(grants[[#This Row],[Attachment A Expenditure Subcategory]], Table2[Attachment A Subcategory],0)),"")</f>
        <v/>
      </c>
      <c r="X498" s="100" t="str">
        <f>IFERROR(INDEX(Table2[Treasury OIG Category], MATCH(grants[[#This Row],[Attachment A Expenditure Subcategory]], Table2[Attachment A Subcategory],0)),"")</f>
        <v/>
      </c>
    </row>
    <row r="499" spans="2:24" x14ac:dyDescent="0.25">
      <c r="B499" s="108"/>
      <c r="C499" s="109"/>
      <c r="D499" s="109"/>
      <c r="E499" s="109"/>
      <c r="F499" s="109"/>
      <c r="G499" s="121"/>
      <c r="H499" s="31" t="s">
        <v>574</v>
      </c>
      <c r="I499" s="121"/>
      <c r="J499" s="16"/>
      <c r="K499" s="110"/>
      <c r="L499" s="111"/>
      <c r="M499" s="110"/>
      <c r="N499" s="110"/>
      <c r="O499" s="49"/>
      <c r="P499" s="49"/>
      <c r="Q499" s="154"/>
      <c r="R499" s="81">
        <f>grants[[#This Row],[Total Grant Amount]]</f>
        <v>0</v>
      </c>
      <c r="S499" s="154"/>
      <c r="T499" s="81">
        <f>grants[[#This Row],[Total Quarterly Obligation Amount]]</f>
        <v>0</v>
      </c>
      <c r="U499" s="154"/>
      <c r="V499" s="81">
        <f>grants[[#This Row],[Total Quarterly Expenditure Amount]]</f>
        <v>0</v>
      </c>
      <c r="W499" s="99" t="str">
        <f>IFERROR(INDEX(Table2[Attachment A Category], MATCH(grants[[#This Row],[Attachment A Expenditure Subcategory]], Table2[Attachment A Subcategory],0)),"")</f>
        <v/>
      </c>
      <c r="X499" s="100" t="str">
        <f>IFERROR(INDEX(Table2[Treasury OIG Category], MATCH(grants[[#This Row],[Attachment A Expenditure Subcategory]], Table2[Attachment A Subcategory],0)),"")</f>
        <v/>
      </c>
    </row>
    <row r="500" spans="2:24" x14ac:dyDescent="0.25">
      <c r="B500" s="108"/>
      <c r="C500" s="109"/>
      <c r="D500" s="109"/>
      <c r="E500" s="109"/>
      <c r="F500" s="109"/>
      <c r="G500" s="121"/>
      <c r="H500" s="31" t="s">
        <v>575</v>
      </c>
      <c r="I500" s="121"/>
      <c r="J500" s="16"/>
      <c r="K500" s="110"/>
      <c r="L500" s="111"/>
      <c r="M500" s="110"/>
      <c r="N500" s="110"/>
      <c r="O500" s="49"/>
      <c r="P500" s="49"/>
      <c r="Q500" s="154"/>
      <c r="R500" s="81">
        <f>grants[[#This Row],[Total Grant Amount]]</f>
        <v>0</v>
      </c>
      <c r="S500" s="154"/>
      <c r="T500" s="81">
        <f>grants[[#This Row],[Total Quarterly Obligation Amount]]</f>
        <v>0</v>
      </c>
      <c r="U500" s="154"/>
      <c r="V500" s="81">
        <f>grants[[#This Row],[Total Quarterly Expenditure Amount]]</f>
        <v>0</v>
      </c>
      <c r="W500" s="99" t="str">
        <f>IFERROR(INDEX(Table2[Attachment A Category], MATCH(grants[[#This Row],[Attachment A Expenditure Subcategory]], Table2[Attachment A Subcategory],0)),"")</f>
        <v/>
      </c>
      <c r="X500" s="100" t="str">
        <f>IFERROR(INDEX(Table2[Treasury OIG Category], MATCH(grants[[#This Row],[Attachment A Expenditure Subcategory]], Table2[Attachment A Subcategory],0)),"")</f>
        <v/>
      </c>
    </row>
    <row r="501" spans="2:24" x14ac:dyDescent="0.25">
      <c r="B501" s="108"/>
      <c r="C501" s="109"/>
      <c r="D501" s="109"/>
      <c r="E501" s="109"/>
      <c r="F501" s="109"/>
      <c r="G501" s="121"/>
      <c r="H501" s="31" t="s">
        <v>576</v>
      </c>
      <c r="I501" s="121"/>
      <c r="J501" s="16"/>
      <c r="K501" s="110"/>
      <c r="L501" s="111"/>
      <c r="M501" s="110"/>
      <c r="N501" s="110"/>
      <c r="O501" s="49"/>
      <c r="P501" s="49"/>
      <c r="Q501" s="154"/>
      <c r="R501" s="81">
        <f>grants[[#This Row],[Total Grant Amount]]</f>
        <v>0</v>
      </c>
      <c r="S501" s="154"/>
      <c r="T501" s="81">
        <f>grants[[#This Row],[Total Quarterly Obligation Amount]]</f>
        <v>0</v>
      </c>
      <c r="U501" s="154"/>
      <c r="V501" s="81">
        <f>grants[[#This Row],[Total Quarterly Expenditure Amount]]</f>
        <v>0</v>
      </c>
      <c r="W501" s="99" t="str">
        <f>IFERROR(INDEX(Table2[Attachment A Category], MATCH(grants[[#This Row],[Attachment A Expenditure Subcategory]], Table2[Attachment A Subcategory],0)),"")</f>
        <v/>
      </c>
      <c r="X501" s="100" t="str">
        <f>IFERROR(INDEX(Table2[Treasury OIG Category], MATCH(grants[[#This Row],[Attachment A Expenditure Subcategory]], Table2[Attachment A Subcategory],0)),"")</f>
        <v/>
      </c>
    </row>
    <row r="502" spans="2:24" x14ac:dyDescent="0.25">
      <c r="B502" s="108"/>
      <c r="C502" s="109"/>
      <c r="D502" s="109"/>
      <c r="E502" s="109"/>
      <c r="F502" s="109"/>
      <c r="G502" s="121"/>
      <c r="H502" s="31" t="s">
        <v>577</v>
      </c>
      <c r="I502" s="121"/>
      <c r="J502" s="16"/>
      <c r="K502" s="110"/>
      <c r="L502" s="111"/>
      <c r="M502" s="110"/>
      <c r="N502" s="110"/>
      <c r="O502" s="49"/>
      <c r="P502" s="49"/>
      <c r="Q502" s="154"/>
      <c r="R502" s="81">
        <f>grants[[#This Row],[Total Grant Amount]]</f>
        <v>0</v>
      </c>
      <c r="S502" s="154"/>
      <c r="T502" s="81">
        <f>grants[[#This Row],[Total Quarterly Obligation Amount]]</f>
        <v>0</v>
      </c>
      <c r="U502" s="154"/>
      <c r="V502" s="81">
        <f>grants[[#This Row],[Total Quarterly Expenditure Amount]]</f>
        <v>0</v>
      </c>
      <c r="W502" s="99" t="str">
        <f>IFERROR(INDEX(Table2[Attachment A Category], MATCH(grants[[#This Row],[Attachment A Expenditure Subcategory]], Table2[Attachment A Subcategory],0)),"")</f>
        <v/>
      </c>
      <c r="X502" s="100" t="str">
        <f>IFERROR(INDEX(Table2[Treasury OIG Category], MATCH(grants[[#This Row],[Attachment A Expenditure Subcategory]], Table2[Attachment A Subcategory],0)),"")</f>
        <v/>
      </c>
    </row>
    <row r="503" spans="2:24" x14ac:dyDescent="0.25">
      <c r="B503" s="108"/>
      <c r="C503" s="109"/>
      <c r="D503" s="109"/>
      <c r="E503" s="109"/>
      <c r="F503" s="109"/>
      <c r="G503" s="121"/>
      <c r="H503" s="31" t="s">
        <v>578</v>
      </c>
      <c r="I503" s="121"/>
      <c r="J503" s="16"/>
      <c r="K503" s="110"/>
      <c r="L503" s="111"/>
      <c r="M503" s="110"/>
      <c r="N503" s="110"/>
      <c r="O503" s="49"/>
      <c r="P503" s="49"/>
      <c r="Q503" s="154"/>
      <c r="R503" s="81">
        <f>grants[[#This Row],[Total Grant Amount]]</f>
        <v>0</v>
      </c>
      <c r="S503" s="154"/>
      <c r="T503" s="81">
        <f>grants[[#This Row],[Total Quarterly Obligation Amount]]</f>
        <v>0</v>
      </c>
      <c r="U503" s="154"/>
      <c r="V503" s="81">
        <f>grants[[#This Row],[Total Quarterly Expenditure Amount]]</f>
        <v>0</v>
      </c>
      <c r="W503" s="99" t="str">
        <f>IFERROR(INDEX(Table2[Attachment A Category], MATCH(grants[[#This Row],[Attachment A Expenditure Subcategory]], Table2[Attachment A Subcategory],0)),"")</f>
        <v/>
      </c>
      <c r="X503" s="100" t="str">
        <f>IFERROR(INDEX(Table2[Treasury OIG Category], MATCH(grants[[#This Row],[Attachment A Expenditure Subcategory]], Table2[Attachment A Subcategory],0)),"")</f>
        <v/>
      </c>
    </row>
    <row r="504" spans="2:24" x14ac:dyDescent="0.25">
      <c r="B504" s="108"/>
      <c r="C504" s="109"/>
      <c r="D504" s="109"/>
      <c r="E504" s="109"/>
      <c r="F504" s="109"/>
      <c r="G504" s="121"/>
      <c r="H504" s="31" t="s">
        <v>579</v>
      </c>
      <c r="I504" s="121"/>
      <c r="J504" s="16"/>
      <c r="K504" s="110"/>
      <c r="L504" s="111"/>
      <c r="M504" s="110"/>
      <c r="N504" s="110"/>
      <c r="O504" s="49"/>
      <c r="P504" s="49"/>
      <c r="Q504" s="154"/>
      <c r="R504" s="81">
        <f>grants[[#This Row],[Total Grant Amount]]</f>
        <v>0</v>
      </c>
      <c r="S504" s="154"/>
      <c r="T504" s="81">
        <f>grants[[#This Row],[Total Quarterly Obligation Amount]]</f>
        <v>0</v>
      </c>
      <c r="U504" s="154"/>
      <c r="V504" s="81">
        <f>grants[[#This Row],[Total Quarterly Expenditure Amount]]</f>
        <v>0</v>
      </c>
      <c r="W504" s="99" t="str">
        <f>IFERROR(INDEX(Table2[Attachment A Category], MATCH(grants[[#This Row],[Attachment A Expenditure Subcategory]], Table2[Attachment A Subcategory],0)),"")</f>
        <v/>
      </c>
      <c r="X504" s="100" t="str">
        <f>IFERROR(INDEX(Table2[Treasury OIG Category], MATCH(grants[[#This Row],[Attachment A Expenditure Subcategory]], Table2[Attachment A Subcategory],0)),"")</f>
        <v/>
      </c>
    </row>
    <row r="505" spans="2:24" x14ac:dyDescent="0.25">
      <c r="B505" s="108"/>
      <c r="C505" s="109"/>
      <c r="D505" s="109"/>
      <c r="E505" s="109"/>
      <c r="F505" s="109"/>
      <c r="G505" s="121"/>
      <c r="H505" s="31" t="s">
        <v>580</v>
      </c>
      <c r="I505" s="121"/>
      <c r="J505" s="16"/>
      <c r="K505" s="110"/>
      <c r="L505" s="111"/>
      <c r="M505" s="110"/>
      <c r="N505" s="110"/>
      <c r="O505" s="49"/>
      <c r="P505" s="49"/>
      <c r="Q505" s="154"/>
      <c r="R505" s="81">
        <f>grants[[#This Row],[Total Grant Amount]]</f>
        <v>0</v>
      </c>
      <c r="S505" s="154"/>
      <c r="T505" s="81">
        <f>grants[[#This Row],[Total Quarterly Obligation Amount]]</f>
        <v>0</v>
      </c>
      <c r="U505" s="154"/>
      <c r="V505" s="81">
        <f>grants[[#This Row],[Total Quarterly Expenditure Amount]]</f>
        <v>0</v>
      </c>
      <c r="W505" s="99" t="str">
        <f>IFERROR(INDEX(Table2[Attachment A Category], MATCH(grants[[#This Row],[Attachment A Expenditure Subcategory]], Table2[Attachment A Subcategory],0)),"")</f>
        <v/>
      </c>
      <c r="X505" s="100" t="str">
        <f>IFERROR(INDEX(Table2[Treasury OIG Category], MATCH(grants[[#This Row],[Attachment A Expenditure Subcategory]], Table2[Attachment A Subcategory],0)),"")</f>
        <v/>
      </c>
    </row>
    <row r="506" spans="2:24" x14ac:dyDescent="0.25">
      <c r="B506" s="108"/>
      <c r="C506" s="109"/>
      <c r="D506" s="109"/>
      <c r="E506" s="109"/>
      <c r="F506" s="109"/>
      <c r="G506" s="121"/>
      <c r="H506" s="31" t="s">
        <v>581</v>
      </c>
      <c r="I506" s="121"/>
      <c r="J506" s="16"/>
      <c r="K506" s="110"/>
      <c r="L506" s="111"/>
      <c r="M506" s="110"/>
      <c r="N506" s="110"/>
      <c r="O506" s="49"/>
      <c r="P506" s="49"/>
      <c r="Q506" s="154"/>
      <c r="R506" s="81">
        <f>grants[[#This Row],[Total Grant Amount]]</f>
        <v>0</v>
      </c>
      <c r="S506" s="154"/>
      <c r="T506" s="81">
        <f>grants[[#This Row],[Total Quarterly Obligation Amount]]</f>
        <v>0</v>
      </c>
      <c r="U506" s="154"/>
      <c r="V506" s="81">
        <f>grants[[#This Row],[Total Quarterly Expenditure Amount]]</f>
        <v>0</v>
      </c>
      <c r="W506" s="99" t="str">
        <f>IFERROR(INDEX(Table2[Attachment A Category], MATCH(grants[[#This Row],[Attachment A Expenditure Subcategory]], Table2[Attachment A Subcategory],0)),"")</f>
        <v/>
      </c>
      <c r="X506" s="100" t="str">
        <f>IFERROR(INDEX(Table2[Treasury OIG Category], MATCH(grants[[#This Row],[Attachment A Expenditure Subcategory]], Table2[Attachment A Subcategory],0)),"")</f>
        <v/>
      </c>
    </row>
    <row r="507" spans="2:24" x14ac:dyDescent="0.25">
      <c r="B507" s="108"/>
      <c r="C507" s="109"/>
      <c r="D507" s="109"/>
      <c r="E507" s="109"/>
      <c r="F507" s="109"/>
      <c r="G507" s="121"/>
      <c r="H507" s="31" t="s">
        <v>582</v>
      </c>
      <c r="I507" s="121"/>
      <c r="J507" s="16"/>
      <c r="K507" s="110"/>
      <c r="L507" s="111"/>
      <c r="M507" s="110"/>
      <c r="N507" s="110"/>
      <c r="O507" s="49"/>
      <c r="P507" s="49"/>
      <c r="Q507" s="154"/>
      <c r="R507" s="81">
        <f>grants[[#This Row],[Total Grant Amount]]</f>
        <v>0</v>
      </c>
      <c r="S507" s="154"/>
      <c r="T507" s="81">
        <f>grants[[#This Row],[Total Quarterly Obligation Amount]]</f>
        <v>0</v>
      </c>
      <c r="U507" s="154"/>
      <c r="V507" s="81">
        <f>grants[[#This Row],[Total Quarterly Expenditure Amount]]</f>
        <v>0</v>
      </c>
      <c r="W507" s="99" t="str">
        <f>IFERROR(INDEX(Table2[Attachment A Category], MATCH(grants[[#This Row],[Attachment A Expenditure Subcategory]], Table2[Attachment A Subcategory],0)),"")</f>
        <v/>
      </c>
      <c r="X507" s="100" t="str">
        <f>IFERROR(INDEX(Table2[Treasury OIG Category], MATCH(grants[[#This Row],[Attachment A Expenditure Subcategory]], Table2[Attachment A Subcategory],0)),"")</f>
        <v/>
      </c>
    </row>
    <row r="508" spans="2:24" x14ac:dyDescent="0.25">
      <c r="B508" s="108"/>
      <c r="C508" s="109"/>
      <c r="D508" s="109"/>
      <c r="E508" s="109"/>
      <c r="F508" s="109"/>
      <c r="G508" s="121"/>
      <c r="H508" s="31" t="s">
        <v>583</v>
      </c>
      <c r="I508" s="121"/>
      <c r="J508" s="16"/>
      <c r="K508" s="110"/>
      <c r="L508" s="111"/>
      <c r="M508" s="110"/>
      <c r="N508" s="110"/>
      <c r="O508" s="49"/>
      <c r="P508" s="49"/>
      <c r="Q508" s="154"/>
      <c r="R508" s="81">
        <f>grants[[#This Row],[Total Grant Amount]]</f>
        <v>0</v>
      </c>
      <c r="S508" s="154"/>
      <c r="T508" s="81">
        <f>grants[[#This Row],[Total Quarterly Obligation Amount]]</f>
        <v>0</v>
      </c>
      <c r="U508" s="154"/>
      <c r="V508" s="81">
        <f>grants[[#This Row],[Total Quarterly Expenditure Amount]]</f>
        <v>0</v>
      </c>
      <c r="W508" s="99" t="str">
        <f>IFERROR(INDEX(Table2[Attachment A Category], MATCH(grants[[#This Row],[Attachment A Expenditure Subcategory]], Table2[Attachment A Subcategory],0)),"")</f>
        <v/>
      </c>
      <c r="X508" s="100" t="str">
        <f>IFERROR(INDEX(Table2[Treasury OIG Category], MATCH(grants[[#This Row],[Attachment A Expenditure Subcategory]], Table2[Attachment A Subcategory],0)),"")</f>
        <v/>
      </c>
    </row>
    <row r="509" spans="2:24" x14ac:dyDescent="0.25">
      <c r="B509" s="108"/>
      <c r="C509" s="109"/>
      <c r="D509" s="109"/>
      <c r="E509" s="109"/>
      <c r="F509" s="109"/>
      <c r="G509" s="121"/>
      <c r="H509" s="31" t="s">
        <v>584</v>
      </c>
      <c r="I509" s="121"/>
      <c r="J509" s="16"/>
      <c r="K509" s="110"/>
      <c r="L509" s="111"/>
      <c r="M509" s="110"/>
      <c r="N509" s="110"/>
      <c r="O509" s="49"/>
      <c r="P509" s="49"/>
      <c r="Q509" s="154"/>
      <c r="R509" s="81">
        <f>grants[[#This Row],[Total Grant Amount]]</f>
        <v>0</v>
      </c>
      <c r="S509" s="154"/>
      <c r="T509" s="81">
        <f>grants[[#This Row],[Total Quarterly Obligation Amount]]</f>
        <v>0</v>
      </c>
      <c r="U509" s="154"/>
      <c r="V509" s="81">
        <f>grants[[#This Row],[Total Quarterly Expenditure Amount]]</f>
        <v>0</v>
      </c>
      <c r="W509" s="99" t="str">
        <f>IFERROR(INDEX(Table2[Attachment A Category], MATCH(grants[[#This Row],[Attachment A Expenditure Subcategory]], Table2[Attachment A Subcategory],0)),"")</f>
        <v/>
      </c>
      <c r="X509" s="100" t="str">
        <f>IFERROR(INDEX(Table2[Treasury OIG Category], MATCH(grants[[#This Row],[Attachment A Expenditure Subcategory]], Table2[Attachment A Subcategory],0)),"")</f>
        <v/>
      </c>
    </row>
    <row r="510" spans="2:24" x14ac:dyDescent="0.25">
      <c r="B510" s="112"/>
      <c r="C510" s="113"/>
      <c r="D510" s="113"/>
      <c r="E510" s="113"/>
      <c r="F510" s="113"/>
      <c r="G510" s="122"/>
      <c r="H510" s="32" t="s">
        <v>585</v>
      </c>
      <c r="I510" s="122"/>
      <c r="J510" s="24"/>
      <c r="K510" s="114"/>
      <c r="L510" s="115"/>
      <c r="M510" s="114"/>
      <c r="N510" s="114"/>
      <c r="O510" s="50"/>
      <c r="P510" s="50"/>
      <c r="Q510" s="157"/>
      <c r="R510" s="81">
        <f>grants[[#This Row],[Total Grant Amount]]</f>
        <v>0</v>
      </c>
      <c r="S510" s="157"/>
      <c r="T510" s="81">
        <f>grants[[#This Row],[Total Quarterly Obligation Amount]]</f>
        <v>0</v>
      </c>
      <c r="U510" s="157"/>
      <c r="V510" s="81">
        <f>grants[[#This Row],[Total Quarterly Expenditure Amount]]</f>
        <v>0</v>
      </c>
      <c r="W510" s="99" t="str">
        <f>IFERROR(INDEX(Table2[Attachment A Category], MATCH(grants[[#This Row],[Attachment A Expenditure Subcategory]], Table2[Attachment A Subcategory],0)),"")</f>
        <v/>
      </c>
      <c r="X510" s="100" t="str">
        <f>IFERROR(INDEX(Table2[Treasury OIG Category], MATCH(grants[[#This Row],[Attachment A Expenditure Subcategory]], Table2[Attachment A Subcategory],0)),"")</f>
        <v/>
      </c>
    </row>
  </sheetData>
  <sheetProtection algorithmName="SHA-512" hashValue="YN5OwOqbLkmHlllf6Q0kSrs7aq85ysS9BA7mB20oBiObttIHHZCsRxtv846rB+lUi3pNyc1uZ1BFIRQk8jrz+A==" saltValue="TjT+t3VGLfbN+xFUK68+DA==" spinCount="100000" sheet="1" objects="1" scenarios="1"/>
  <mergeCells count="3">
    <mergeCell ref="B9:G9"/>
    <mergeCell ref="B5:G8"/>
    <mergeCell ref="H9:V9"/>
  </mergeCells>
  <phoneticPr fontId="3" type="noConversion"/>
  <dataValidations count="1">
    <dataValidation type="list" allowBlank="1" showInputMessage="1" showErrorMessage="1" sqref="P11:P510" xr:uid="{A366BBC0-9C78-4CD8-AD59-D68E1968ED86}">
      <formula1>"No"</formula1>
    </dataValidation>
  </dataValidations>
  <pageMargins left="0.7" right="0.7" top="0.75" bottom="0.75" header="0.3" footer="0.3"/>
  <pageSetup orientation="portrait" horizontalDpi="300" verticalDpi="300"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82C50AD-F7A0-4725-ADB6-A3B1C22544A4}">
          <x14:formula1>
            <xm:f>lists!$B$2:$B$38</xm:f>
          </x14:formula1>
          <xm:sqref>O11:O510</xm:sqref>
        </x14:dataValidation>
        <x14:dataValidation type="list" allowBlank="1" showInputMessage="1" showErrorMessage="1" xr:uid="{12736191-A95C-47B0-B7F0-2FB2F36B9276}">
          <x14:formula1>
            <xm:f>lists!$G$2:$G$3</xm:f>
          </x14:formula1>
          <xm:sqref>J11:J510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BA06-F6D0-485E-99D7-39DF640A8A6D}">
  <sheetPr codeName="Sheet12">
    <tabColor rgb="FF92D050"/>
  </sheetPr>
  <dimension ref="A1:U510"/>
  <sheetViews>
    <sheetView zoomScaleNormal="100" workbookViewId="0"/>
  </sheetViews>
  <sheetFormatPr defaultColWidth="9.140625" defaultRowHeight="15" x14ac:dyDescent="0.25"/>
  <cols>
    <col min="1" max="1" width="4.5703125" style="14" customWidth="1"/>
    <col min="2" max="6" width="21.7109375" style="14" customWidth="1"/>
    <col min="7" max="7" width="21.7109375" style="27" customWidth="1"/>
    <col min="8" max="11" width="21.7109375" style="14" customWidth="1"/>
    <col min="12" max="12" width="26" style="14" customWidth="1"/>
    <col min="13" max="13" width="21.7109375" style="14" hidden="1" customWidth="1"/>
    <col min="14" max="14" width="21.7109375" style="14" customWidth="1"/>
    <col min="15" max="15" width="21.7109375" style="14" hidden="1" customWidth="1"/>
    <col min="16" max="16" width="21.7109375" style="14" customWidth="1"/>
    <col min="17" max="17" width="21.7109375" style="14" hidden="1" customWidth="1"/>
    <col min="18" max="18" width="21.7109375" style="28" customWidth="1"/>
    <col min="19" max="19" width="21.7109375" style="28" hidden="1" customWidth="1"/>
    <col min="20" max="21" width="28.42578125" style="14" hidden="1" customWidth="1"/>
    <col min="22" max="22" width="9.140625" style="14" customWidth="1"/>
    <col min="23" max="16384" width="9.140625" style="14"/>
  </cols>
  <sheetData>
    <row r="1" spans="1:21" ht="20.100000000000001" customHeight="1" x14ac:dyDescent="0.3">
      <c r="A1" s="125" t="s">
        <v>597</v>
      </c>
      <c r="B1" s="88"/>
      <c r="C1" s="88"/>
      <c r="D1" s="88"/>
      <c r="E1" s="88"/>
      <c r="F1" s="88"/>
      <c r="G1" s="89"/>
      <c r="H1" s="88"/>
      <c r="I1" s="88"/>
      <c r="J1" s="88"/>
      <c r="K1" s="88"/>
      <c r="L1" s="88"/>
      <c r="M1" s="88"/>
      <c r="N1" s="88"/>
      <c r="O1" s="88"/>
      <c r="P1" s="88"/>
      <c r="Q1" s="88"/>
      <c r="R1" s="93"/>
      <c r="S1" s="93"/>
    </row>
    <row r="2" spans="1:21" ht="15.95" customHeight="1" x14ac:dyDescent="0.25">
      <c r="A2" s="91" t="s">
        <v>598</v>
      </c>
      <c r="B2" s="91"/>
      <c r="C2" s="91"/>
      <c r="D2" s="91"/>
      <c r="E2" s="91"/>
      <c r="F2" s="91"/>
      <c r="G2" s="92"/>
      <c r="H2" s="91"/>
      <c r="I2" s="91"/>
      <c r="J2" s="91"/>
      <c r="K2" s="91"/>
      <c r="L2" s="91"/>
      <c r="M2" s="91"/>
      <c r="N2" s="91"/>
      <c r="O2" s="91"/>
      <c r="P2" s="91"/>
      <c r="Q2" s="91"/>
      <c r="R2" s="94"/>
      <c r="S2" s="94"/>
    </row>
    <row r="4" spans="1:21" x14ac:dyDescent="0.25">
      <c r="B4" s="95" t="s">
        <v>58</v>
      </c>
      <c r="C4" s="35">
        <f>SUM(transfers[Total Quarterly Expenditure Amount])</f>
        <v>0</v>
      </c>
    </row>
    <row r="5" spans="1:21" x14ac:dyDescent="0.25">
      <c r="B5" s="171" t="s">
        <v>599</v>
      </c>
      <c r="C5" s="171"/>
      <c r="D5" s="171"/>
      <c r="E5" s="171"/>
      <c r="F5" s="171"/>
      <c r="G5" s="171"/>
    </row>
    <row r="6" spans="1:21" x14ac:dyDescent="0.25">
      <c r="B6" s="171"/>
      <c r="C6" s="171"/>
      <c r="D6" s="171"/>
      <c r="E6" s="171"/>
      <c r="F6" s="171"/>
      <c r="G6" s="171"/>
      <c r="K6" s="36"/>
    </row>
    <row r="7" spans="1:21" x14ac:dyDescent="0.25">
      <c r="B7" s="171"/>
      <c r="C7" s="171"/>
      <c r="D7" s="171"/>
      <c r="E7" s="171"/>
      <c r="F7" s="171"/>
      <c r="G7" s="171"/>
      <c r="K7" s="36"/>
    </row>
    <row r="8" spans="1:21" x14ac:dyDescent="0.25">
      <c r="B8" s="172"/>
      <c r="C8" s="172"/>
      <c r="D8" s="172"/>
      <c r="E8" s="172"/>
      <c r="F8" s="172"/>
      <c r="G8" s="172"/>
      <c r="K8" s="36"/>
    </row>
    <row r="9" spans="1:21" x14ac:dyDescent="0.25">
      <c r="B9" s="168" t="s">
        <v>60</v>
      </c>
      <c r="C9" s="169"/>
      <c r="D9" s="169"/>
      <c r="E9" s="169"/>
      <c r="F9" s="169"/>
      <c r="G9" s="170"/>
      <c r="H9" s="168" t="s">
        <v>600</v>
      </c>
      <c r="I9" s="169"/>
      <c r="J9" s="169"/>
      <c r="K9" s="169"/>
      <c r="L9" s="169"/>
      <c r="M9" s="169"/>
      <c r="N9" s="169"/>
      <c r="O9" s="169"/>
      <c r="P9" s="169"/>
      <c r="Q9" s="169"/>
      <c r="R9" s="169"/>
      <c r="S9" s="170"/>
      <c r="T9" s="42"/>
      <c r="U9" s="43"/>
    </row>
    <row r="10" spans="1:21" s="26" customFormat="1" ht="30" customHeight="1" x14ac:dyDescent="0.25">
      <c r="B10" s="37" t="s">
        <v>601</v>
      </c>
      <c r="C10" s="19" t="s">
        <v>63</v>
      </c>
      <c r="D10" s="19" t="s">
        <v>64</v>
      </c>
      <c r="E10" s="19" t="s">
        <v>65</v>
      </c>
      <c r="F10" s="19" t="s">
        <v>66</v>
      </c>
      <c r="G10" s="20" t="s">
        <v>67</v>
      </c>
      <c r="H10" s="18" t="s">
        <v>602</v>
      </c>
      <c r="I10" s="19" t="s">
        <v>603</v>
      </c>
      <c r="J10" s="19" t="s">
        <v>604</v>
      </c>
      <c r="K10" s="19" t="s">
        <v>605</v>
      </c>
      <c r="L10" s="47" t="s">
        <v>75</v>
      </c>
      <c r="M10" s="19" t="s">
        <v>76</v>
      </c>
      <c r="N10" s="33" t="s">
        <v>606</v>
      </c>
      <c r="O10" s="33" t="s">
        <v>607</v>
      </c>
      <c r="P10" s="48" t="s">
        <v>79</v>
      </c>
      <c r="Q10" s="33" t="s">
        <v>80</v>
      </c>
      <c r="R10" s="33" t="s">
        <v>81</v>
      </c>
      <c r="S10" s="29" t="s">
        <v>82</v>
      </c>
      <c r="T10" s="44" t="s">
        <v>83</v>
      </c>
      <c r="U10" s="45" t="s">
        <v>84</v>
      </c>
    </row>
    <row r="11" spans="1:21" x14ac:dyDescent="0.25">
      <c r="B11" s="21"/>
      <c r="C11" s="16"/>
      <c r="D11" s="16"/>
      <c r="E11" s="16"/>
      <c r="F11" s="16"/>
      <c r="G11" s="22"/>
      <c r="H11" s="30" t="s">
        <v>85</v>
      </c>
      <c r="I11" s="16"/>
      <c r="J11" s="16"/>
      <c r="K11" s="17"/>
      <c r="L11" s="49"/>
      <c r="M11" s="49"/>
      <c r="N11" s="154"/>
      <c r="O11" s="81">
        <f>transfers[[#This Row],[Total Transfer  Amount]]</f>
        <v>0</v>
      </c>
      <c r="P11" s="154"/>
      <c r="Q11" s="81">
        <f>transfers[[#This Row],[Total Quarterly Obligation Amount]]</f>
        <v>0</v>
      </c>
      <c r="R11" s="154"/>
      <c r="S11" s="81">
        <f>transfers[[#This Row],[Total Quarterly Expenditure Amount]]</f>
        <v>0</v>
      </c>
      <c r="T11" s="99" t="str">
        <f>IFERROR(INDEX(Table2[Attachment A Category], MATCH(transfers[[#This Row],[Attachment A Expenditure Subcategory]], Table2[Attachment A Subcategory],0)),"")</f>
        <v/>
      </c>
      <c r="U11" s="100" t="str">
        <f>IFERROR(INDEX(Table2[Treasury OIG Category], MATCH(transfers[[#This Row],[Attachment A Expenditure Subcategory]], Table2[Attachment A Subcategory],0)),"")</f>
        <v/>
      </c>
    </row>
    <row r="12" spans="1:21" x14ac:dyDescent="0.25">
      <c r="B12" s="67"/>
      <c r="C12" s="68"/>
      <c r="D12" s="68"/>
      <c r="E12" s="68"/>
      <c r="F12" s="68"/>
      <c r="G12" s="22"/>
      <c r="H12" s="31" t="s">
        <v>86</v>
      </c>
      <c r="I12" s="68"/>
      <c r="J12" s="16"/>
      <c r="K12" s="71"/>
      <c r="L12" s="49"/>
      <c r="M12" s="49"/>
      <c r="N12" s="155"/>
      <c r="O12" s="81">
        <f>transfers[[#This Row],[Total Transfer  Amount]]</f>
        <v>0</v>
      </c>
      <c r="P12" s="155"/>
      <c r="Q12" s="81">
        <f>transfers[[#This Row],[Total Quarterly Obligation Amount]]</f>
        <v>0</v>
      </c>
      <c r="R12" s="155"/>
      <c r="S12" s="81">
        <f>transfers[[#This Row],[Total Quarterly Expenditure Amount]]</f>
        <v>0</v>
      </c>
      <c r="T12" s="99" t="str">
        <f>IFERROR(INDEX(Table2[Attachment A Category], MATCH(transfers[[#This Row],[Attachment A Expenditure Subcategory]], Table2[Attachment A Subcategory],0)),"")</f>
        <v/>
      </c>
      <c r="U12" s="100" t="str">
        <f>IFERROR(INDEX(Table2[Treasury OIG Category], MATCH(transfers[[#This Row],[Attachment A Expenditure Subcategory]], Table2[Attachment A Subcategory],0)),"")</f>
        <v/>
      </c>
    </row>
    <row r="13" spans="1:21" x14ac:dyDescent="0.25">
      <c r="B13" s="21"/>
      <c r="C13" s="16"/>
      <c r="D13" s="16"/>
      <c r="E13" s="16"/>
      <c r="F13" s="16"/>
      <c r="G13" s="22"/>
      <c r="H13" s="31" t="s">
        <v>87</v>
      </c>
      <c r="I13" s="16"/>
      <c r="J13" s="16"/>
      <c r="K13" s="17"/>
      <c r="L13" s="49"/>
      <c r="M13" s="49"/>
      <c r="N13" s="154"/>
      <c r="O13" s="81">
        <f>transfers[[#This Row],[Total Transfer  Amount]]</f>
        <v>0</v>
      </c>
      <c r="P13" s="154"/>
      <c r="Q13" s="81">
        <f>transfers[[#This Row],[Total Quarterly Obligation Amount]]</f>
        <v>0</v>
      </c>
      <c r="R13" s="154"/>
      <c r="S13" s="81">
        <f>transfers[[#This Row],[Total Quarterly Expenditure Amount]]</f>
        <v>0</v>
      </c>
      <c r="T13" s="99" t="str">
        <f>IFERROR(INDEX(Table2[Attachment A Category], MATCH(transfers[[#This Row],[Attachment A Expenditure Subcategory]], Table2[Attachment A Subcategory],0)),"")</f>
        <v/>
      </c>
      <c r="U13" s="100" t="str">
        <f>IFERROR(INDEX(Table2[Treasury OIG Category], MATCH(transfers[[#This Row],[Attachment A Expenditure Subcategory]], Table2[Attachment A Subcategory],0)),"")</f>
        <v/>
      </c>
    </row>
    <row r="14" spans="1:21" x14ac:dyDescent="0.25">
      <c r="B14" s="21"/>
      <c r="C14" s="16"/>
      <c r="D14" s="16"/>
      <c r="E14" s="16"/>
      <c r="F14" s="16"/>
      <c r="G14" s="22"/>
      <c r="H14" s="31" t="s">
        <v>88</v>
      </c>
      <c r="I14" s="16"/>
      <c r="J14" s="16"/>
      <c r="K14" s="17"/>
      <c r="L14" s="49"/>
      <c r="M14" s="49"/>
      <c r="N14" s="154"/>
      <c r="O14" s="81">
        <f>transfers[[#This Row],[Total Transfer  Amount]]</f>
        <v>0</v>
      </c>
      <c r="P14" s="154"/>
      <c r="Q14" s="81">
        <f>transfers[[#This Row],[Total Quarterly Obligation Amount]]</f>
        <v>0</v>
      </c>
      <c r="R14" s="154"/>
      <c r="S14" s="81">
        <f>transfers[[#This Row],[Total Quarterly Expenditure Amount]]</f>
        <v>0</v>
      </c>
      <c r="T14" s="99" t="str">
        <f>IFERROR(INDEX(Table2[Attachment A Category], MATCH(transfers[[#This Row],[Attachment A Expenditure Subcategory]], Table2[Attachment A Subcategory],0)),"")</f>
        <v/>
      </c>
      <c r="U14" s="100" t="str">
        <f>IFERROR(INDEX(Table2[Treasury OIG Category], MATCH(transfers[[#This Row],[Attachment A Expenditure Subcategory]], Table2[Attachment A Subcategory],0)),"")</f>
        <v/>
      </c>
    </row>
    <row r="15" spans="1:21" x14ac:dyDescent="0.25">
      <c r="B15" s="21"/>
      <c r="C15" s="16"/>
      <c r="D15" s="16"/>
      <c r="E15" s="16"/>
      <c r="F15" s="16"/>
      <c r="G15" s="22"/>
      <c r="H15" s="31" t="s">
        <v>89</v>
      </c>
      <c r="I15" s="16"/>
      <c r="J15" s="16"/>
      <c r="K15" s="17"/>
      <c r="L15" s="49"/>
      <c r="M15" s="49"/>
      <c r="N15" s="154"/>
      <c r="O15" s="81">
        <f>transfers[[#This Row],[Total Transfer  Amount]]</f>
        <v>0</v>
      </c>
      <c r="P15" s="154"/>
      <c r="Q15" s="81">
        <f>transfers[[#This Row],[Total Quarterly Obligation Amount]]</f>
        <v>0</v>
      </c>
      <c r="R15" s="154"/>
      <c r="S15" s="81">
        <f>transfers[[#This Row],[Total Quarterly Expenditure Amount]]</f>
        <v>0</v>
      </c>
      <c r="T15" s="99" t="str">
        <f>IFERROR(INDEX(Table2[Attachment A Category], MATCH(transfers[[#This Row],[Attachment A Expenditure Subcategory]], Table2[Attachment A Subcategory],0)),"")</f>
        <v/>
      </c>
      <c r="U15" s="100" t="str">
        <f>IFERROR(INDEX(Table2[Treasury OIG Category], MATCH(transfers[[#This Row],[Attachment A Expenditure Subcategory]], Table2[Attachment A Subcategory],0)),"")</f>
        <v/>
      </c>
    </row>
    <row r="16" spans="1:21" x14ac:dyDescent="0.25">
      <c r="B16" s="21"/>
      <c r="C16" s="16"/>
      <c r="D16" s="16"/>
      <c r="E16" s="16"/>
      <c r="F16" s="16"/>
      <c r="G16" s="22"/>
      <c r="H16" s="30" t="s">
        <v>90</v>
      </c>
      <c r="I16" s="16"/>
      <c r="J16" s="16"/>
      <c r="K16" s="17"/>
      <c r="L16" s="49"/>
      <c r="M16" s="49"/>
      <c r="N16" s="154"/>
      <c r="O16" s="81">
        <f>transfers[[#This Row],[Total Transfer  Amount]]</f>
        <v>0</v>
      </c>
      <c r="P16" s="154"/>
      <c r="Q16" s="81">
        <f>transfers[[#This Row],[Total Quarterly Obligation Amount]]</f>
        <v>0</v>
      </c>
      <c r="R16" s="154"/>
      <c r="S16" s="81">
        <f>transfers[[#This Row],[Total Quarterly Expenditure Amount]]</f>
        <v>0</v>
      </c>
      <c r="T16" s="99" t="str">
        <f>IFERROR(INDEX(Table2[Attachment A Category], MATCH(transfers[[#This Row],[Attachment A Expenditure Subcategory]], Table2[Attachment A Subcategory],0)),"")</f>
        <v/>
      </c>
      <c r="U16" s="100" t="str">
        <f>IFERROR(INDEX(Table2[Treasury OIG Category], MATCH(transfers[[#This Row],[Attachment A Expenditure Subcategory]], Table2[Attachment A Subcategory],0)),"")</f>
        <v/>
      </c>
    </row>
    <row r="17" spans="2:21" x14ac:dyDescent="0.25">
      <c r="B17" s="21"/>
      <c r="C17" s="16"/>
      <c r="D17" s="16"/>
      <c r="E17" s="16"/>
      <c r="F17" s="16"/>
      <c r="G17" s="22"/>
      <c r="H17" s="31" t="s">
        <v>91</v>
      </c>
      <c r="I17" s="16"/>
      <c r="J17" s="16"/>
      <c r="K17" s="17"/>
      <c r="L17" s="49"/>
      <c r="M17" s="49"/>
      <c r="N17" s="154"/>
      <c r="O17" s="81">
        <f>transfers[[#This Row],[Total Transfer  Amount]]</f>
        <v>0</v>
      </c>
      <c r="P17" s="154"/>
      <c r="Q17" s="81">
        <f>transfers[[#This Row],[Total Quarterly Obligation Amount]]</f>
        <v>0</v>
      </c>
      <c r="R17" s="154"/>
      <c r="S17" s="81">
        <f>transfers[[#This Row],[Total Quarterly Expenditure Amount]]</f>
        <v>0</v>
      </c>
      <c r="T17" s="99" t="str">
        <f>IFERROR(INDEX(Table2[Attachment A Category], MATCH(transfers[[#This Row],[Attachment A Expenditure Subcategory]], Table2[Attachment A Subcategory],0)),"")</f>
        <v/>
      </c>
      <c r="U17" s="100" t="str">
        <f>IFERROR(INDEX(Table2[Treasury OIG Category], MATCH(transfers[[#This Row],[Attachment A Expenditure Subcategory]], Table2[Attachment A Subcategory],0)),"")</f>
        <v/>
      </c>
    </row>
    <row r="18" spans="2:21" x14ac:dyDescent="0.25">
      <c r="B18" s="21"/>
      <c r="C18" s="16"/>
      <c r="D18" s="16"/>
      <c r="E18" s="16"/>
      <c r="F18" s="16"/>
      <c r="G18" s="22"/>
      <c r="H18" s="31" t="s">
        <v>92</v>
      </c>
      <c r="I18" s="16"/>
      <c r="J18" s="16"/>
      <c r="K18" s="17"/>
      <c r="L18" s="49"/>
      <c r="M18" s="49"/>
      <c r="N18" s="154"/>
      <c r="O18" s="81">
        <f>transfers[[#This Row],[Total Transfer  Amount]]</f>
        <v>0</v>
      </c>
      <c r="P18" s="154"/>
      <c r="Q18" s="81">
        <f>transfers[[#This Row],[Total Quarterly Obligation Amount]]</f>
        <v>0</v>
      </c>
      <c r="R18" s="154"/>
      <c r="S18" s="81">
        <f>transfers[[#This Row],[Total Quarterly Expenditure Amount]]</f>
        <v>0</v>
      </c>
      <c r="T18" s="99" t="str">
        <f>IFERROR(INDEX(Table2[Attachment A Category], MATCH(transfers[[#This Row],[Attachment A Expenditure Subcategory]], Table2[Attachment A Subcategory],0)),"")</f>
        <v/>
      </c>
      <c r="U18" s="100" t="str">
        <f>IFERROR(INDEX(Table2[Treasury OIG Category], MATCH(transfers[[#This Row],[Attachment A Expenditure Subcategory]], Table2[Attachment A Subcategory],0)),"")</f>
        <v/>
      </c>
    </row>
    <row r="19" spans="2:21" x14ac:dyDescent="0.25">
      <c r="B19" s="21"/>
      <c r="C19" s="16"/>
      <c r="D19" s="16"/>
      <c r="E19" s="16"/>
      <c r="F19" s="16"/>
      <c r="G19" s="22"/>
      <c r="H19" s="30" t="s">
        <v>93</v>
      </c>
      <c r="I19" s="16"/>
      <c r="J19" s="16"/>
      <c r="K19" s="17"/>
      <c r="L19" s="49"/>
      <c r="M19" s="49"/>
      <c r="N19" s="154"/>
      <c r="O19" s="81">
        <f>transfers[[#This Row],[Total Transfer  Amount]]</f>
        <v>0</v>
      </c>
      <c r="P19" s="154"/>
      <c r="Q19" s="81">
        <f>transfers[[#This Row],[Total Quarterly Obligation Amount]]</f>
        <v>0</v>
      </c>
      <c r="R19" s="154"/>
      <c r="S19" s="81">
        <f>transfers[[#This Row],[Total Quarterly Expenditure Amount]]</f>
        <v>0</v>
      </c>
      <c r="T19" s="99" t="str">
        <f>IFERROR(INDEX(Table2[Attachment A Category], MATCH(transfers[[#This Row],[Attachment A Expenditure Subcategory]], Table2[Attachment A Subcategory],0)),"")</f>
        <v/>
      </c>
      <c r="U19" s="100" t="str">
        <f>IFERROR(INDEX(Table2[Treasury OIG Category], MATCH(transfers[[#This Row],[Attachment A Expenditure Subcategory]], Table2[Attachment A Subcategory],0)),"")</f>
        <v/>
      </c>
    </row>
    <row r="20" spans="2:21" x14ac:dyDescent="0.25">
      <c r="B20" s="21"/>
      <c r="C20" s="16"/>
      <c r="D20" s="16"/>
      <c r="E20" s="16"/>
      <c r="F20" s="16"/>
      <c r="G20" s="22"/>
      <c r="H20" s="31" t="s">
        <v>94</v>
      </c>
      <c r="I20" s="16"/>
      <c r="J20" s="16"/>
      <c r="K20" s="17"/>
      <c r="L20" s="49"/>
      <c r="M20" s="49"/>
      <c r="N20" s="154"/>
      <c r="O20" s="81">
        <f>transfers[[#This Row],[Total Transfer  Amount]]</f>
        <v>0</v>
      </c>
      <c r="P20" s="154"/>
      <c r="Q20" s="81">
        <f>transfers[[#This Row],[Total Quarterly Obligation Amount]]</f>
        <v>0</v>
      </c>
      <c r="R20" s="154"/>
      <c r="S20" s="81">
        <f>transfers[[#This Row],[Total Quarterly Expenditure Amount]]</f>
        <v>0</v>
      </c>
      <c r="T20" s="99" t="str">
        <f>IFERROR(INDEX(Table2[Attachment A Category], MATCH(transfers[[#This Row],[Attachment A Expenditure Subcategory]], Table2[Attachment A Subcategory],0)),"")</f>
        <v/>
      </c>
      <c r="U20" s="100" t="str">
        <f>IFERROR(INDEX(Table2[Treasury OIG Category], MATCH(transfers[[#This Row],[Attachment A Expenditure Subcategory]], Table2[Attachment A Subcategory],0)),"")</f>
        <v/>
      </c>
    </row>
    <row r="21" spans="2:21" x14ac:dyDescent="0.25">
      <c r="B21" s="21"/>
      <c r="C21" s="16"/>
      <c r="D21" s="16"/>
      <c r="E21" s="16"/>
      <c r="F21" s="16"/>
      <c r="G21" s="22"/>
      <c r="H21" s="31" t="s">
        <v>95</v>
      </c>
      <c r="I21" s="16"/>
      <c r="J21" s="16"/>
      <c r="K21" s="17"/>
      <c r="L21" s="49"/>
      <c r="M21" s="49"/>
      <c r="N21" s="154"/>
      <c r="O21" s="81">
        <f>transfers[[#This Row],[Total Transfer  Amount]]</f>
        <v>0</v>
      </c>
      <c r="P21" s="154"/>
      <c r="Q21" s="81">
        <f>transfers[[#This Row],[Total Quarterly Obligation Amount]]</f>
        <v>0</v>
      </c>
      <c r="R21" s="154"/>
      <c r="S21" s="81">
        <f>transfers[[#This Row],[Total Quarterly Expenditure Amount]]</f>
        <v>0</v>
      </c>
      <c r="T21" s="99" t="str">
        <f>IFERROR(INDEX(Table2[Attachment A Category], MATCH(transfers[[#This Row],[Attachment A Expenditure Subcategory]], Table2[Attachment A Subcategory],0)),"")</f>
        <v/>
      </c>
      <c r="U21" s="100" t="str">
        <f>IFERROR(INDEX(Table2[Treasury OIG Category], MATCH(transfers[[#This Row],[Attachment A Expenditure Subcategory]], Table2[Attachment A Subcategory],0)),"")</f>
        <v/>
      </c>
    </row>
    <row r="22" spans="2:21" x14ac:dyDescent="0.25">
      <c r="B22" s="21"/>
      <c r="C22" s="16"/>
      <c r="D22" s="16"/>
      <c r="E22" s="16"/>
      <c r="F22" s="16"/>
      <c r="G22" s="22"/>
      <c r="H22" s="31" t="s">
        <v>96</v>
      </c>
      <c r="I22" s="16"/>
      <c r="J22" s="16"/>
      <c r="K22" s="17"/>
      <c r="L22" s="49"/>
      <c r="M22" s="49"/>
      <c r="N22" s="154"/>
      <c r="O22" s="81">
        <f>transfers[[#This Row],[Total Transfer  Amount]]</f>
        <v>0</v>
      </c>
      <c r="P22" s="154"/>
      <c r="Q22" s="81">
        <f>transfers[[#This Row],[Total Quarterly Obligation Amount]]</f>
        <v>0</v>
      </c>
      <c r="R22" s="154"/>
      <c r="S22" s="81">
        <f>transfers[[#This Row],[Total Quarterly Expenditure Amount]]</f>
        <v>0</v>
      </c>
      <c r="T22" s="99" t="str">
        <f>IFERROR(INDEX(Table2[Attachment A Category], MATCH(transfers[[#This Row],[Attachment A Expenditure Subcategory]], Table2[Attachment A Subcategory],0)),"")</f>
        <v/>
      </c>
      <c r="U22" s="100" t="str">
        <f>IFERROR(INDEX(Table2[Treasury OIG Category], MATCH(transfers[[#This Row],[Attachment A Expenditure Subcategory]], Table2[Attachment A Subcategory],0)),"")</f>
        <v/>
      </c>
    </row>
    <row r="23" spans="2:21" x14ac:dyDescent="0.25">
      <c r="B23" s="21"/>
      <c r="C23" s="16"/>
      <c r="D23" s="16"/>
      <c r="E23" s="16"/>
      <c r="F23" s="16"/>
      <c r="G23" s="22"/>
      <c r="H23" s="31" t="s">
        <v>97</v>
      </c>
      <c r="I23" s="16"/>
      <c r="J23" s="16"/>
      <c r="K23" s="17"/>
      <c r="L23" s="49"/>
      <c r="M23" s="49"/>
      <c r="N23" s="154"/>
      <c r="O23" s="81">
        <f>transfers[[#This Row],[Total Transfer  Amount]]</f>
        <v>0</v>
      </c>
      <c r="P23" s="154"/>
      <c r="Q23" s="81">
        <f>transfers[[#This Row],[Total Quarterly Obligation Amount]]</f>
        <v>0</v>
      </c>
      <c r="R23" s="154"/>
      <c r="S23" s="81">
        <f>transfers[[#This Row],[Total Quarterly Expenditure Amount]]</f>
        <v>0</v>
      </c>
      <c r="T23" s="99" t="str">
        <f>IFERROR(INDEX(Table2[Attachment A Category], MATCH(transfers[[#This Row],[Attachment A Expenditure Subcategory]], Table2[Attachment A Subcategory],0)),"")</f>
        <v/>
      </c>
      <c r="U23" s="100" t="str">
        <f>IFERROR(INDEX(Table2[Treasury OIG Category], MATCH(transfers[[#This Row],[Attachment A Expenditure Subcategory]], Table2[Attachment A Subcategory],0)),"")</f>
        <v/>
      </c>
    </row>
    <row r="24" spans="2:21" x14ac:dyDescent="0.25">
      <c r="B24" s="21"/>
      <c r="C24" s="16"/>
      <c r="D24" s="16"/>
      <c r="E24" s="16"/>
      <c r="F24" s="16"/>
      <c r="G24" s="22"/>
      <c r="H24" s="30" t="s">
        <v>98</v>
      </c>
      <c r="I24" s="16"/>
      <c r="J24" s="16"/>
      <c r="K24" s="17"/>
      <c r="L24" s="49"/>
      <c r="M24" s="49"/>
      <c r="N24" s="154"/>
      <c r="O24" s="81">
        <f>transfers[[#This Row],[Total Transfer  Amount]]</f>
        <v>0</v>
      </c>
      <c r="P24" s="154"/>
      <c r="Q24" s="81">
        <f>transfers[[#This Row],[Total Quarterly Obligation Amount]]</f>
        <v>0</v>
      </c>
      <c r="R24" s="154"/>
      <c r="S24" s="81">
        <f>transfers[[#This Row],[Total Quarterly Expenditure Amount]]</f>
        <v>0</v>
      </c>
      <c r="T24" s="99" t="str">
        <f>IFERROR(INDEX(Table2[Attachment A Category], MATCH(transfers[[#This Row],[Attachment A Expenditure Subcategory]], Table2[Attachment A Subcategory],0)),"")</f>
        <v/>
      </c>
      <c r="U24" s="100" t="str">
        <f>IFERROR(INDEX(Table2[Treasury OIG Category], MATCH(transfers[[#This Row],[Attachment A Expenditure Subcategory]], Table2[Attachment A Subcategory],0)),"")</f>
        <v/>
      </c>
    </row>
    <row r="25" spans="2:21" x14ac:dyDescent="0.25">
      <c r="B25" s="21"/>
      <c r="C25" s="16"/>
      <c r="D25" s="16"/>
      <c r="E25" s="16"/>
      <c r="F25" s="16"/>
      <c r="G25" s="22"/>
      <c r="H25" s="31" t="s">
        <v>99</v>
      </c>
      <c r="I25" s="16"/>
      <c r="J25" s="16"/>
      <c r="K25" s="17"/>
      <c r="L25" s="49"/>
      <c r="M25" s="49"/>
      <c r="N25" s="154"/>
      <c r="O25" s="81">
        <f>transfers[[#This Row],[Total Transfer  Amount]]</f>
        <v>0</v>
      </c>
      <c r="P25" s="154"/>
      <c r="Q25" s="81">
        <f>transfers[[#This Row],[Total Quarterly Obligation Amount]]</f>
        <v>0</v>
      </c>
      <c r="R25" s="154"/>
      <c r="S25" s="81">
        <f>transfers[[#This Row],[Total Quarterly Expenditure Amount]]</f>
        <v>0</v>
      </c>
      <c r="T25" s="99" t="str">
        <f>IFERROR(INDEX(Table2[Attachment A Category], MATCH(transfers[[#This Row],[Attachment A Expenditure Subcategory]], Table2[Attachment A Subcategory],0)),"")</f>
        <v/>
      </c>
      <c r="U25" s="100" t="str">
        <f>IFERROR(INDEX(Table2[Treasury OIG Category], MATCH(transfers[[#This Row],[Attachment A Expenditure Subcategory]], Table2[Attachment A Subcategory],0)),"")</f>
        <v/>
      </c>
    </row>
    <row r="26" spans="2:21" x14ac:dyDescent="0.25">
      <c r="B26" s="21"/>
      <c r="C26" s="16"/>
      <c r="D26" s="16"/>
      <c r="E26" s="16"/>
      <c r="F26" s="16"/>
      <c r="G26" s="22"/>
      <c r="H26" s="31" t="s">
        <v>100</v>
      </c>
      <c r="I26" s="16"/>
      <c r="J26" s="16"/>
      <c r="K26" s="17"/>
      <c r="L26" s="49"/>
      <c r="M26" s="49"/>
      <c r="N26" s="154"/>
      <c r="O26" s="81">
        <f>transfers[[#This Row],[Total Transfer  Amount]]</f>
        <v>0</v>
      </c>
      <c r="P26" s="154"/>
      <c r="Q26" s="81">
        <f>transfers[[#This Row],[Total Quarterly Obligation Amount]]</f>
        <v>0</v>
      </c>
      <c r="R26" s="154"/>
      <c r="S26" s="81">
        <f>transfers[[#This Row],[Total Quarterly Expenditure Amount]]</f>
        <v>0</v>
      </c>
      <c r="T26" s="99" t="str">
        <f>IFERROR(INDEX(Table2[Attachment A Category], MATCH(transfers[[#This Row],[Attachment A Expenditure Subcategory]], Table2[Attachment A Subcategory],0)),"")</f>
        <v/>
      </c>
      <c r="U26" s="100" t="str">
        <f>IFERROR(INDEX(Table2[Treasury OIG Category], MATCH(transfers[[#This Row],[Attachment A Expenditure Subcategory]], Table2[Attachment A Subcategory],0)),"")</f>
        <v/>
      </c>
    </row>
    <row r="27" spans="2:21" x14ac:dyDescent="0.25">
      <c r="B27" s="21"/>
      <c r="C27" s="16"/>
      <c r="D27" s="16"/>
      <c r="E27" s="16"/>
      <c r="F27" s="16"/>
      <c r="G27" s="22"/>
      <c r="H27" s="30" t="s">
        <v>101</v>
      </c>
      <c r="I27" s="16"/>
      <c r="J27" s="16"/>
      <c r="K27" s="17"/>
      <c r="L27" s="49"/>
      <c r="M27" s="49"/>
      <c r="N27" s="154"/>
      <c r="O27" s="81">
        <f>transfers[[#This Row],[Total Transfer  Amount]]</f>
        <v>0</v>
      </c>
      <c r="P27" s="154"/>
      <c r="Q27" s="81">
        <f>transfers[[#This Row],[Total Quarterly Obligation Amount]]</f>
        <v>0</v>
      </c>
      <c r="R27" s="154"/>
      <c r="S27" s="81">
        <f>transfers[[#This Row],[Total Quarterly Expenditure Amount]]</f>
        <v>0</v>
      </c>
      <c r="T27" s="99" t="str">
        <f>IFERROR(INDEX(Table2[Attachment A Category], MATCH(transfers[[#This Row],[Attachment A Expenditure Subcategory]], Table2[Attachment A Subcategory],0)),"")</f>
        <v/>
      </c>
      <c r="U27" s="100" t="str">
        <f>IFERROR(INDEX(Table2[Treasury OIG Category], MATCH(transfers[[#This Row],[Attachment A Expenditure Subcategory]], Table2[Attachment A Subcategory],0)),"")</f>
        <v/>
      </c>
    </row>
    <row r="28" spans="2:21" x14ac:dyDescent="0.25">
      <c r="B28" s="21"/>
      <c r="C28" s="16"/>
      <c r="D28" s="16"/>
      <c r="E28" s="16"/>
      <c r="F28" s="16"/>
      <c r="G28" s="22"/>
      <c r="H28" s="31" t="s">
        <v>102</v>
      </c>
      <c r="I28" s="16"/>
      <c r="J28" s="16"/>
      <c r="K28" s="17"/>
      <c r="L28" s="49"/>
      <c r="M28" s="49"/>
      <c r="N28" s="154"/>
      <c r="O28" s="81">
        <f>transfers[[#This Row],[Total Transfer  Amount]]</f>
        <v>0</v>
      </c>
      <c r="P28" s="154"/>
      <c r="Q28" s="81">
        <f>transfers[[#This Row],[Total Quarterly Obligation Amount]]</f>
        <v>0</v>
      </c>
      <c r="R28" s="154"/>
      <c r="S28" s="81">
        <f>transfers[[#This Row],[Total Quarterly Expenditure Amount]]</f>
        <v>0</v>
      </c>
      <c r="T28" s="99" t="str">
        <f>IFERROR(INDEX(Table2[Attachment A Category], MATCH(transfers[[#This Row],[Attachment A Expenditure Subcategory]], Table2[Attachment A Subcategory],0)),"")</f>
        <v/>
      </c>
      <c r="U28" s="100" t="str">
        <f>IFERROR(INDEX(Table2[Treasury OIG Category], MATCH(transfers[[#This Row],[Attachment A Expenditure Subcategory]], Table2[Attachment A Subcategory],0)),"")</f>
        <v/>
      </c>
    </row>
    <row r="29" spans="2:21" x14ac:dyDescent="0.25">
      <c r="B29" s="21"/>
      <c r="C29" s="16"/>
      <c r="D29" s="16"/>
      <c r="E29" s="16"/>
      <c r="F29" s="16"/>
      <c r="G29" s="22"/>
      <c r="H29" s="31" t="s">
        <v>103</v>
      </c>
      <c r="I29" s="16"/>
      <c r="J29" s="16"/>
      <c r="K29" s="17"/>
      <c r="L29" s="49"/>
      <c r="M29" s="49"/>
      <c r="N29" s="154"/>
      <c r="O29" s="81">
        <f>transfers[[#This Row],[Total Transfer  Amount]]</f>
        <v>0</v>
      </c>
      <c r="P29" s="154"/>
      <c r="Q29" s="81">
        <f>transfers[[#This Row],[Total Quarterly Obligation Amount]]</f>
        <v>0</v>
      </c>
      <c r="R29" s="154"/>
      <c r="S29" s="81">
        <f>transfers[[#This Row],[Total Quarterly Expenditure Amount]]</f>
        <v>0</v>
      </c>
      <c r="T29" s="99" t="str">
        <f>IFERROR(INDEX(Table2[Attachment A Category], MATCH(transfers[[#This Row],[Attachment A Expenditure Subcategory]], Table2[Attachment A Subcategory],0)),"")</f>
        <v/>
      </c>
      <c r="U29" s="100" t="str">
        <f>IFERROR(INDEX(Table2[Treasury OIG Category], MATCH(transfers[[#This Row],[Attachment A Expenditure Subcategory]], Table2[Attachment A Subcategory],0)),"")</f>
        <v/>
      </c>
    </row>
    <row r="30" spans="2:21" x14ac:dyDescent="0.25">
      <c r="B30" s="21"/>
      <c r="C30" s="16"/>
      <c r="D30" s="16"/>
      <c r="E30" s="16"/>
      <c r="F30" s="16"/>
      <c r="G30" s="22"/>
      <c r="H30" s="31" t="s">
        <v>104</v>
      </c>
      <c r="I30" s="16"/>
      <c r="J30" s="16"/>
      <c r="K30" s="17"/>
      <c r="L30" s="49"/>
      <c r="M30" s="49"/>
      <c r="N30" s="154"/>
      <c r="O30" s="81">
        <f>transfers[[#This Row],[Total Transfer  Amount]]</f>
        <v>0</v>
      </c>
      <c r="P30" s="154"/>
      <c r="Q30" s="81">
        <f>transfers[[#This Row],[Total Quarterly Obligation Amount]]</f>
        <v>0</v>
      </c>
      <c r="R30" s="154"/>
      <c r="S30" s="81">
        <f>transfers[[#This Row],[Total Quarterly Expenditure Amount]]</f>
        <v>0</v>
      </c>
      <c r="T30" s="99" t="str">
        <f>IFERROR(INDEX(Table2[Attachment A Category], MATCH(transfers[[#This Row],[Attachment A Expenditure Subcategory]], Table2[Attachment A Subcategory],0)),"")</f>
        <v/>
      </c>
      <c r="U30" s="100" t="str">
        <f>IFERROR(INDEX(Table2[Treasury OIG Category], MATCH(transfers[[#This Row],[Attachment A Expenditure Subcategory]], Table2[Attachment A Subcategory],0)),"")</f>
        <v/>
      </c>
    </row>
    <row r="31" spans="2:21" x14ac:dyDescent="0.25">
      <c r="B31" s="21"/>
      <c r="C31" s="16"/>
      <c r="D31" s="16"/>
      <c r="E31" s="16"/>
      <c r="F31" s="16"/>
      <c r="G31" s="22"/>
      <c r="H31" s="31" t="s">
        <v>105</v>
      </c>
      <c r="I31" s="16"/>
      <c r="J31" s="16"/>
      <c r="K31" s="17"/>
      <c r="L31" s="49"/>
      <c r="M31" s="49"/>
      <c r="N31" s="154"/>
      <c r="O31" s="81">
        <f>transfers[[#This Row],[Total Transfer  Amount]]</f>
        <v>0</v>
      </c>
      <c r="P31" s="154"/>
      <c r="Q31" s="81">
        <f>transfers[[#This Row],[Total Quarterly Obligation Amount]]</f>
        <v>0</v>
      </c>
      <c r="R31" s="154"/>
      <c r="S31" s="81">
        <f>transfers[[#This Row],[Total Quarterly Expenditure Amount]]</f>
        <v>0</v>
      </c>
      <c r="T31" s="99" t="str">
        <f>IFERROR(INDEX(Table2[Attachment A Category], MATCH(transfers[[#This Row],[Attachment A Expenditure Subcategory]], Table2[Attachment A Subcategory],0)),"")</f>
        <v/>
      </c>
      <c r="U31" s="100" t="str">
        <f>IFERROR(INDEX(Table2[Treasury OIG Category], MATCH(transfers[[#This Row],[Attachment A Expenditure Subcategory]], Table2[Attachment A Subcategory],0)),"")</f>
        <v/>
      </c>
    </row>
    <row r="32" spans="2:21" x14ac:dyDescent="0.25">
      <c r="B32" s="21"/>
      <c r="C32" s="16"/>
      <c r="D32" s="16"/>
      <c r="E32" s="16"/>
      <c r="F32" s="16"/>
      <c r="G32" s="22"/>
      <c r="H32" s="30" t="s">
        <v>106</v>
      </c>
      <c r="I32" s="16"/>
      <c r="J32" s="16"/>
      <c r="K32" s="17"/>
      <c r="L32" s="49"/>
      <c r="M32" s="49"/>
      <c r="N32" s="154"/>
      <c r="O32" s="81">
        <f>transfers[[#This Row],[Total Transfer  Amount]]</f>
        <v>0</v>
      </c>
      <c r="P32" s="154"/>
      <c r="Q32" s="81">
        <f>transfers[[#This Row],[Total Quarterly Obligation Amount]]</f>
        <v>0</v>
      </c>
      <c r="R32" s="154"/>
      <c r="S32" s="81">
        <f>transfers[[#This Row],[Total Quarterly Expenditure Amount]]</f>
        <v>0</v>
      </c>
      <c r="T32" s="99" t="str">
        <f>IFERROR(INDEX(Table2[Attachment A Category], MATCH(transfers[[#This Row],[Attachment A Expenditure Subcategory]], Table2[Attachment A Subcategory],0)),"")</f>
        <v/>
      </c>
      <c r="U32" s="100" t="str">
        <f>IFERROR(INDEX(Table2[Treasury OIG Category], MATCH(transfers[[#This Row],[Attachment A Expenditure Subcategory]], Table2[Attachment A Subcategory],0)),"")</f>
        <v/>
      </c>
    </row>
    <row r="33" spans="2:21" x14ac:dyDescent="0.25">
      <c r="B33" s="21"/>
      <c r="C33" s="16"/>
      <c r="D33" s="16"/>
      <c r="E33" s="16"/>
      <c r="F33" s="16"/>
      <c r="G33" s="22"/>
      <c r="H33" s="31" t="s">
        <v>107</v>
      </c>
      <c r="I33" s="16"/>
      <c r="J33" s="16"/>
      <c r="K33" s="17"/>
      <c r="L33" s="49"/>
      <c r="M33" s="49"/>
      <c r="N33" s="154"/>
      <c r="O33" s="81">
        <f>transfers[[#This Row],[Total Transfer  Amount]]</f>
        <v>0</v>
      </c>
      <c r="P33" s="154"/>
      <c r="Q33" s="81">
        <f>transfers[[#This Row],[Total Quarterly Obligation Amount]]</f>
        <v>0</v>
      </c>
      <c r="R33" s="154"/>
      <c r="S33" s="81">
        <f>transfers[[#This Row],[Total Quarterly Expenditure Amount]]</f>
        <v>0</v>
      </c>
      <c r="T33" s="99" t="str">
        <f>IFERROR(INDEX(Table2[Attachment A Category], MATCH(transfers[[#This Row],[Attachment A Expenditure Subcategory]], Table2[Attachment A Subcategory],0)),"")</f>
        <v/>
      </c>
      <c r="U33" s="100" t="str">
        <f>IFERROR(INDEX(Table2[Treasury OIG Category], MATCH(transfers[[#This Row],[Attachment A Expenditure Subcategory]], Table2[Attachment A Subcategory],0)),"")</f>
        <v/>
      </c>
    </row>
    <row r="34" spans="2:21" x14ac:dyDescent="0.25">
      <c r="B34" s="21"/>
      <c r="C34" s="16"/>
      <c r="D34" s="16"/>
      <c r="E34" s="16"/>
      <c r="F34" s="16"/>
      <c r="G34" s="22"/>
      <c r="H34" s="31" t="s">
        <v>108</v>
      </c>
      <c r="I34" s="16"/>
      <c r="J34" s="16"/>
      <c r="K34" s="17"/>
      <c r="L34" s="49"/>
      <c r="M34" s="49"/>
      <c r="N34" s="154"/>
      <c r="O34" s="81">
        <f>transfers[[#This Row],[Total Transfer  Amount]]</f>
        <v>0</v>
      </c>
      <c r="P34" s="154"/>
      <c r="Q34" s="81">
        <f>transfers[[#This Row],[Total Quarterly Obligation Amount]]</f>
        <v>0</v>
      </c>
      <c r="R34" s="154"/>
      <c r="S34" s="81">
        <f>transfers[[#This Row],[Total Quarterly Expenditure Amount]]</f>
        <v>0</v>
      </c>
      <c r="T34" s="99" t="str">
        <f>IFERROR(INDEX(Table2[Attachment A Category], MATCH(transfers[[#This Row],[Attachment A Expenditure Subcategory]], Table2[Attachment A Subcategory],0)),"")</f>
        <v/>
      </c>
      <c r="U34" s="100" t="str">
        <f>IFERROR(INDEX(Table2[Treasury OIG Category], MATCH(transfers[[#This Row],[Attachment A Expenditure Subcategory]], Table2[Attachment A Subcategory],0)),"")</f>
        <v/>
      </c>
    </row>
    <row r="35" spans="2:21" x14ac:dyDescent="0.25">
      <c r="B35" s="21"/>
      <c r="C35" s="16"/>
      <c r="D35" s="16"/>
      <c r="E35" s="16"/>
      <c r="F35" s="16"/>
      <c r="G35" s="22"/>
      <c r="H35" s="30" t="s">
        <v>109</v>
      </c>
      <c r="I35" s="16"/>
      <c r="J35" s="16"/>
      <c r="K35" s="17"/>
      <c r="L35" s="49"/>
      <c r="M35" s="49"/>
      <c r="N35" s="154"/>
      <c r="O35" s="81">
        <f>transfers[[#This Row],[Total Transfer  Amount]]</f>
        <v>0</v>
      </c>
      <c r="P35" s="154"/>
      <c r="Q35" s="81">
        <f>transfers[[#This Row],[Total Quarterly Obligation Amount]]</f>
        <v>0</v>
      </c>
      <c r="R35" s="154"/>
      <c r="S35" s="81">
        <f>transfers[[#This Row],[Total Quarterly Expenditure Amount]]</f>
        <v>0</v>
      </c>
      <c r="T35" s="99" t="str">
        <f>IFERROR(INDEX(Table2[Attachment A Category], MATCH(transfers[[#This Row],[Attachment A Expenditure Subcategory]], Table2[Attachment A Subcategory],0)),"")</f>
        <v/>
      </c>
      <c r="U35" s="100" t="str">
        <f>IFERROR(INDEX(Table2[Treasury OIG Category], MATCH(transfers[[#This Row],[Attachment A Expenditure Subcategory]], Table2[Attachment A Subcategory],0)),"")</f>
        <v/>
      </c>
    </row>
    <row r="36" spans="2:21" x14ac:dyDescent="0.25">
      <c r="B36" s="21"/>
      <c r="C36" s="16"/>
      <c r="D36" s="16"/>
      <c r="E36" s="16"/>
      <c r="F36" s="16"/>
      <c r="G36" s="22"/>
      <c r="H36" s="31" t="s">
        <v>110</v>
      </c>
      <c r="I36" s="16"/>
      <c r="J36" s="16"/>
      <c r="K36" s="17"/>
      <c r="L36" s="49"/>
      <c r="M36" s="49"/>
      <c r="N36" s="154"/>
      <c r="O36" s="81">
        <f>transfers[[#This Row],[Total Transfer  Amount]]</f>
        <v>0</v>
      </c>
      <c r="P36" s="154"/>
      <c r="Q36" s="81">
        <f>transfers[[#This Row],[Total Quarterly Obligation Amount]]</f>
        <v>0</v>
      </c>
      <c r="R36" s="154"/>
      <c r="S36" s="81">
        <f>transfers[[#This Row],[Total Quarterly Expenditure Amount]]</f>
        <v>0</v>
      </c>
      <c r="T36" s="99" t="str">
        <f>IFERROR(INDEX(Table2[Attachment A Category], MATCH(transfers[[#This Row],[Attachment A Expenditure Subcategory]], Table2[Attachment A Subcategory],0)),"")</f>
        <v/>
      </c>
      <c r="U36" s="100" t="str">
        <f>IFERROR(INDEX(Table2[Treasury OIG Category], MATCH(transfers[[#This Row],[Attachment A Expenditure Subcategory]], Table2[Attachment A Subcategory],0)),"")</f>
        <v/>
      </c>
    </row>
    <row r="37" spans="2:21" x14ac:dyDescent="0.25">
      <c r="B37" s="21"/>
      <c r="C37" s="16"/>
      <c r="D37" s="16"/>
      <c r="E37" s="16"/>
      <c r="F37" s="16"/>
      <c r="G37" s="22"/>
      <c r="H37" s="31" t="s">
        <v>111</v>
      </c>
      <c r="I37" s="16"/>
      <c r="J37" s="16"/>
      <c r="K37" s="17"/>
      <c r="L37" s="49"/>
      <c r="M37" s="49"/>
      <c r="N37" s="154"/>
      <c r="O37" s="81">
        <f>transfers[[#This Row],[Total Transfer  Amount]]</f>
        <v>0</v>
      </c>
      <c r="P37" s="154"/>
      <c r="Q37" s="81">
        <f>transfers[[#This Row],[Total Quarterly Obligation Amount]]</f>
        <v>0</v>
      </c>
      <c r="R37" s="154"/>
      <c r="S37" s="81">
        <f>transfers[[#This Row],[Total Quarterly Expenditure Amount]]</f>
        <v>0</v>
      </c>
      <c r="T37" s="99" t="str">
        <f>IFERROR(INDEX(Table2[Attachment A Category], MATCH(transfers[[#This Row],[Attachment A Expenditure Subcategory]], Table2[Attachment A Subcategory],0)),"")</f>
        <v/>
      </c>
      <c r="U37" s="100" t="str">
        <f>IFERROR(INDEX(Table2[Treasury OIG Category], MATCH(transfers[[#This Row],[Attachment A Expenditure Subcategory]], Table2[Attachment A Subcategory],0)),"")</f>
        <v/>
      </c>
    </row>
    <row r="38" spans="2:21" x14ac:dyDescent="0.25">
      <c r="B38" s="21"/>
      <c r="C38" s="16"/>
      <c r="D38" s="16"/>
      <c r="E38" s="16"/>
      <c r="F38" s="16"/>
      <c r="G38" s="22"/>
      <c r="H38" s="31" t="s">
        <v>112</v>
      </c>
      <c r="I38" s="16"/>
      <c r="J38" s="16"/>
      <c r="K38" s="17"/>
      <c r="L38" s="49"/>
      <c r="M38" s="49"/>
      <c r="N38" s="154"/>
      <c r="O38" s="81">
        <f>transfers[[#This Row],[Total Transfer  Amount]]</f>
        <v>0</v>
      </c>
      <c r="P38" s="154"/>
      <c r="Q38" s="81">
        <f>transfers[[#This Row],[Total Quarterly Obligation Amount]]</f>
        <v>0</v>
      </c>
      <c r="R38" s="154"/>
      <c r="S38" s="81">
        <f>transfers[[#This Row],[Total Quarterly Expenditure Amount]]</f>
        <v>0</v>
      </c>
      <c r="T38" s="99" t="str">
        <f>IFERROR(INDEX(Table2[Attachment A Category], MATCH(transfers[[#This Row],[Attachment A Expenditure Subcategory]], Table2[Attachment A Subcategory],0)),"")</f>
        <v/>
      </c>
      <c r="U38" s="100" t="str">
        <f>IFERROR(INDEX(Table2[Treasury OIG Category], MATCH(transfers[[#This Row],[Attachment A Expenditure Subcategory]], Table2[Attachment A Subcategory],0)),"")</f>
        <v/>
      </c>
    </row>
    <row r="39" spans="2:21" x14ac:dyDescent="0.25">
      <c r="B39" s="21"/>
      <c r="C39" s="16"/>
      <c r="D39" s="16"/>
      <c r="E39" s="16"/>
      <c r="F39" s="16"/>
      <c r="G39" s="22"/>
      <c r="H39" s="31" t="s">
        <v>113</v>
      </c>
      <c r="I39" s="16"/>
      <c r="J39" s="16"/>
      <c r="K39" s="17"/>
      <c r="L39" s="49"/>
      <c r="M39" s="49"/>
      <c r="N39" s="154"/>
      <c r="O39" s="81">
        <f>transfers[[#This Row],[Total Transfer  Amount]]</f>
        <v>0</v>
      </c>
      <c r="P39" s="154"/>
      <c r="Q39" s="81">
        <f>transfers[[#This Row],[Total Quarterly Obligation Amount]]</f>
        <v>0</v>
      </c>
      <c r="R39" s="154"/>
      <c r="S39" s="81">
        <f>transfers[[#This Row],[Total Quarterly Expenditure Amount]]</f>
        <v>0</v>
      </c>
      <c r="T39" s="99" t="str">
        <f>IFERROR(INDEX(Table2[Attachment A Category], MATCH(transfers[[#This Row],[Attachment A Expenditure Subcategory]], Table2[Attachment A Subcategory],0)),"")</f>
        <v/>
      </c>
      <c r="U39" s="100" t="str">
        <f>IFERROR(INDEX(Table2[Treasury OIG Category], MATCH(transfers[[#This Row],[Attachment A Expenditure Subcategory]], Table2[Attachment A Subcategory],0)),"")</f>
        <v/>
      </c>
    </row>
    <row r="40" spans="2:21" x14ac:dyDescent="0.25">
      <c r="B40" s="21"/>
      <c r="C40" s="16"/>
      <c r="D40" s="16"/>
      <c r="E40" s="16"/>
      <c r="F40" s="16"/>
      <c r="G40" s="22"/>
      <c r="H40" s="30" t="s">
        <v>114</v>
      </c>
      <c r="I40" s="16"/>
      <c r="J40" s="16"/>
      <c r="K40" s="17"/>
      <c r="L40" s="49"/>
      <c r="M40" s="49"/>
      <c r="N40" s="154"/>
      <c r="O40" s="81">
        <f>transfers[[#This Row],[Total Transfer  Amount]]</f>
        <v>0</v>
      </c>
      <c r="P40" s="154"/>
      <c r="Q40" s="81">
        <f>transfers[[#This Row],[Total Quarterly Obligation Amount]]</f>
        <v>0</v>
      </c>
      <c r="R40" s="154"/>
      <c r="S40" s="81">
        <f>transfers[[#This Row],[Total Quarterly Expenditure Amount]]</f>
        <v>0</v>
      </c>
      <c r="T40" s="99" t="str">
        <f>IFERROR(INDEX(Table2[Attachment A Category], MATCH(transfers[[#This Row],[Attachment A Expenditure Subcategory]], Table2[Attachment A Subcategory],0)),"")</f>
        <v/>
      </c>
      <c r="U40" s="100" t="str">
        <f>IFERROR(INDEX(Table2[Treasury OIG Category], MATCH(transfers[[#This Row],[Attachment A Expenditure Subcategory]], Table2[Attachment A Subcategory],0)),"")</f>
        <v/>
      </c>
    </row>
    <row r="41" spans="2:21" x14ac:dyDescent="0.25">
      <c r="B41" s="21"/>
      <c r="C41" s="16"/>
      <c r="D41" s="16"/>
      <c r="E41" s="16"/>
      <c r="F41" s="16"/>
      <c r="G41" s="22"/>
      <c r="H41" s="31" t="s">
        <v>115</v>
      </c>
      <c r="I41" s="16"/>
      <c r="J41" s="16"/>
      <c r="K41" s="17"/>
      <c r="L41" s="49"/>
      <c r="M41" s="49"/>
      <c r="N41" s="154"/>
      <c r="O41" s="81">
        <f>transfers[[#This Row],[Total Transfer  Amount]]</f>
        <v>0</v>
      </c>
      <c r="P41" s="154"/>
      <c r="Q41" s="81">
        <f>transfers[[#This Row],[Total Quarterly Obligation Amount]]</f>
        <v>0</v>
      </c>
      <c r="R41" s="154"/>
      <c r="S41" s="81">
        <f>transfers[[#This Row],[Total Quarterly Expenditure Amount]]</f>
        <v>0</v>
      </c>
      <c r="T41" s="99" t="str">
        <f>IFERROR(INDEX(Table2[Attachment A Category], MATCH(transfers[[#This Row],[Attachment A Expenditure Subcategory]], Table2[Attachment A Subcategory],0)),"")</f>
        <v/>
      </c>
      <c r="U41" s="100" t="str">
        <f>IFERROR(INDEX(Table2[Treasury OIG Category], MATCH(transfers[[#This Row],[Attachment A Expenditure Subcategory]], Table2[Attachment A Subcategory],0)),"")</f>
        <v/>
      </c>
    </row>
    <row r="42" spans="2:21" x14ac:dyDescent="0.25">
      <c r="B42" s="21"/>
      <c r="C42" s="16"/>
      <c r="D42" s="16"/>
      <c r="E42" s="16"/>
      <c r="F42" s="16"/>
      <c r="G42" s="22"/>
      <c r="H42" s="31" t="s">
        <v>116</v>
      </c>
      <c r="I42" s="16"/>
      <c r="J42" s="16"/>
      <c r="K42" s="17"/>
      <c r="L42" s="49"/>
      <c r="M42" s="49"/>
      <c r="N42" s="154"/>
      <c r="O42" s="81">
        <f>transfers[[#This Row],[Total Transfer  Amount]]</f>
        <v>0</v>
      </c>
      <c r="P42" s="154"/>
      <c r="Q42" s="81">
        <f>transfers[[#This Row],[Total Quarterly Obligation Amount]]</f>
        <v>0</v>
      </c>
      <c r="R42" s="154"/>
      <c r="S42" s="81">
        <f>transfers[[#This Row],[Total Quarterly Expenditure Amount]]</f>
        <v>0</v>
      </c>
      <c r="T42" s="99" t="str">
        <f>IFERROR(INDEX(Table2[Attachment A Category], MATCH(transfers[[#This Row],[Attachment A Expenditure Subcategory]], Table2[Attachment A Subcategory],0)),"")</f>
        <v/>
      </c>
      <c r="U42" s="100" t="str">
        <f>IFERROR(INDEX(Table2[Treasury OIG Category], MATCH(transfers[[#This Row],[Attachment A Expenditure Subcategory]], Table2[Attachment A Subcategory],0)),"")</f>
        <v/>
      </c>
    </row>
    <row r="43" spans="2:21" x14ac:dyDescent="0.25">
      <c r="B43" s="21"/>
      <c r="C43" s="16"/>
      <c r="D43" s="16"/>
      <c r="E43" s="16"/>
      <c r="F43" s="16"/>
      <c r="G43" s="22"/>
      <c r="H43" s="30" t="s">
        <v>117</v>
      </c>
      <c r="I43" s="16"/>
      <c r="J43" s="16"/>
      <c r="K43" s="17"/>
      <c r="L43" s="49"/>
      <c r="M43" s="49"/>
      <c r="N43" s="154"/>
      <c r="O43" s="81">
        <f>transfers[[#This Row],[Total Transfer  Amount]]</f>
        <v>0</v>
      </c>
      <c r="P43" s="154"/>
      <c r="Q43" s="81">
        <f>transfers[[#This Row],[Total Quarterly Obligation Amount]]</f>
        <v>0</v>
      </c>
      <c r="R43" s="154"/>
      <c r="S43" s="81">
        <f>transfers[[#This Row],[Total Quarterly Expenditure Amount]]</f>
        <v>0</v>
      </c>
      <c r="T43" s="99" t="str">
        <f>IFERROR(INDEX(Table2[Attachment A Category], MATCH(transfers[[#This Row],[Attachment A Expenditure Subcategory]], Table2[Attachment A Subcategory],0)),"")</f>
        <v/>
      </c>
      <c r="U43" s="100" t="str">
        <f>IFERROR(INDEX(Table2[Treasury OIG Category], MATCH(transfers[[#This Row],[Attachment A Expenditure Subcategory]], Table2[Attachment A Subcategory],0)),"")</f>
        <v/>
      </c>
    </row>
    <row r="44" spans="2:21" x14ac:dyDescent="0.25">
      <c r="B44" s="21"/>
      <c r="C44" s="16"/>
      <c r="D44" s="16"/>
      <c r="E44" s="16"/>
      <c r="F44" s="16"/>
      <c r="G44" s="22"/>
      <c r="H44" s="31" t="s">
        <v>118</v>
      </c>
      <c r="I44" s="16"/>
      <c r="J44" s="16"/>
      <c r="K44" s="17"/>
      <c r="L44" s="49"/>
      <c r="M44" s="49"/>
      <c r="N44" s="154"/>
      <c r="O44" s="81">
        <f>transfers[[#This Row],[Total Transfer  Amount]]</f>
        <v>0</v>
      </c>
      <c r="P44" s="154"/>
      <c r="Q44" s="81">
        <f>transfers[[#This Row],[Total Quarterly Obligation Amount]]</f>
        <v>0</v>
      </c>
      <c r="R44" s="154"/>
      <c r="S44" s="81">
        <f>transfers[[#This Row],[Total Quarterly Expenditure Amount]]</f>
        <v>0</v>
      </c>
      <c r="T44" s="99" t="str">
        <f>IFERROR(INDEX(Table2[Attachment A Category], MATCH(transfers[[#This Row],[Attachment A Expenditure Subcategory]], Table2[Attachment A Subcategory],0)),"")</f>
        <v/>
      </c>
      <c r="U44" s="100" t="str">
        <f>IFERROR(INDEX(Table2[Treasury OIG Category], MATCH(transfers[[#This Row],[Attachment A Expenditure Subcategory]], Table2[Attachment A Subcategory],0)),"")</f>
        <v/>
      </c>
    </row>
    <row r="45" spans="2:21" x14ac:dyDescent="0.25">
      <c r="B45" s="21"/>
      <c r="C45" s="16"/>
      <c r="D45" s="16"/>
      <c r="E45" s="16"/>
      <c r="F45" s="16"/>
      <c r="G45" s="22"/>
      <c r="H45" s="31" t="s">
        <v>119</v>
      </c>
      <c r="I45" s="16"/>
      <c r="J45" s="16"/>
      <c r="K45" s="17"/>
      <c r="L45" s="49"/>
      <c r="M45" s="49"/>
      <c r="N45" s="154"/>
      <c r="O45" s="81">
        <f>transfers[[#This Row],[Total Transfer  Amount]]</f>
        <v>0</v>
      </c>
      <c r="P45" s="154"/>
      <c r="Q45" s="81">
        <f>transfers[[#This Row],[Total Quarterly Obligation Amount]]</f>
        <v>0</v>
      </c>
      <c r="R45" s="154"/>
      <c r="S45" s="81">
        <f>transfers[[#This Row],[Total Quarterly Expenditure Amount]]</f>
        <v>0</v>
      </c>
      <c r="T45" s="99" t="str">
        <f>IFERROR(INDEX(Table2[Attachment A Category], MATCH(transfers[[#This Row],[Attachment A Expenditure Subcategory]], Table2[Attachment A Subcategory],0)),"")</f>
        <v/>
      </c>
      <c r="U45" s="100" t="str">
        <f>IFERROR(INDEX(Table2[Treasury OIG Category], MATCH(transfers[[#This Row],[Attachment A Expenditure Subcategory]], Table2[Attachment A Subcategory],0)),"")</f>
        <v/>
      </c>
    </row>
    <row r="46" spans="2:21" x14ac:dyDescent="0.25">
      <c r="B46" s="21"/>
      <c r="C46" s="16"/>
      <c r="D46" s="16"/>
      <c r="E46" s="16"/>
      <c r="F46" s="16"/>
      <c r="G46" s="22"/>
      <c r="H46" s="31" t="s">
        <v>120</v>
      </c>
      <c r="I46" s="16"/>
      <c r="J46" s="16"/>
      <c r="K46" s="17"/>
      <c r="L46" s="49"/>
      <c r="M46" s="49"/>
      <c r="N46" s="154"/>
      <c r="O46" s="81">
        <f>transfers[[#This Row],[Total Transfer  Amount]]</f>
        <v>0</v>
      </c>
      <c r="P46" s="154"/>
      <c r="Q46" s="81">
        <f>transfers[[#This Row],[Total Quarterly Obligation Amount]]</f>
        <v>0</v>
      </c>
      <c r="R46" s="154"/>
      <c r="S46" s="81">
        <f>transfers[[#This Row],[Total Quarterly Expenditure Amount]]</f>
        <v>0</v>
      </c>
      <c r="T46" s="99" t="str">
        <f>IFERROR(INDEX(Table2[Attachment A Category], MATCH(transfers[[#This Row],[Attachment A Expenditure Subcategory]], Table2[Attachment A Subcategory],0)),"")</f>
        <v/>
      </c>
      <c r="U46" s="100" t="str">
        <f>IFERROR(INDEX(Table2[Treasury OIG Category], MATCH(transfers[[#This Row],[Attachment A Expenditure Subcategory]], Table2[Attachment A Subcategory],0)),"")</f>
        <v/>
      </c>
    </row>
    <row r="47" spans="2:21" x14ac:dyDescent="0.25">
      <c r="B47" s="21"/>
      <c r="C47" s="16"/>
      <c r="D47" s="16"/>
      <c r="E47" s="16"/>
      <c r="F47" s="16"/>
      <c r="G47" s="22"/>
      <c r="H47" s="31" t="s">
        <v>121</v>
      </c>
      <c r="I47" s="16"/>
      <c r="J47" s="16"/>
      <c r="K47" s="17"/>
      <c r="L47" s="49"/>
      <c r="M47" s="49"/>
      <c r="N47" s="154"/>
      <c r="O47" s="81">
        <f>transfers[[#This Row],[Total Transfer  Amount]]</f>
        <v>0</v>
      </c>
      <c r="P47" s="154"/>
      <c r="Q47" s="81">
        <f>transfers[[#This Row],[Total Quarterly Obligation Amount]]</f>
        <v>0</v>
      </c>
      <c r="R47" s="154"/>
      <c r="S47" s="81">
        <f>transfers[[#This Row],[Total Quarterly Expenditure Amount]]</f>
        <v>0</v>
      </c>
      <c r="T47" s="99" t="str">
        <f>IFERROR(INDEX(Table2[Attachment A Category], MATCH(transfers[[#This Row],[Attachment A Expenditure Subcategory]], Table2[Attachment A Subcategory],0)),"")</f>
        <v/>
      </c>
      <c r="U47" s="100" t="str">
        <f>IFERROR(INDEX(Table2[Treasury OIG Category], MATCH(transfers[[#This Row],[Attachment A Expenditure Subcategory]], Table2[Attachment A Subcategory],0)),"")</f>
        <v/>
      </c>
    </row>
    <row r="48" spans="2:21" x14ac:dyDescent="0.25">
      <c r="B48" s="21"/>
      <c r="C48" s="16"/>
      <c r="D48" s="16"/>
      <c r="E48" s="16"/>
      <c r="F48" s="16"/>
      <c r="G48" s="22"/>
      <c r="H48" s="30" t="s">
        <v>122</v>
      </c>
      <c r="I48" s="16"/>
      <c r="J48" s="16"/>
      <c r="K48" s="17"/>
      <c r="L48" s="49"/>
      <c r="M48" s="49"/>
      <c r="N48" s="154"/>
      <c r="O48" s="81">
        <f>transfers[[#This Row],[Total Transfer  Amount]]</f>
        <v>0</v>
      </c>
      <c r="P48" s="154"/>
      <c r="Q48" s="81">
        <f>transfers[[#This Row],[Total Quarterly Obligation Amount]]</f>
        <v>0</v>
      </c>
      <c r="R48" s="154"/>
      <c r="S48" s="81">
        <f>transfers[[#This Row],[Total Quarterly Expenditure Amount]]</f>
        <v>0</v>
      </c>
      <c r="T48" s="99" t="str">
        <f>IFERROR(INDEX(Table2[Attachment A Category], MATCH(transfers[[#This Row],[Attachment A Expenditure Subcategory]], Table2[Attachment A Subcategory],0)),"")</f>
        <v/>
      </c>
      <c r="U48" s="100" t="str">
        <f>IFERROR(INDEX(Table2[Treasury OIG Category], MATCH(transfers[[#This Row],[Attachment A Expenditure Subcategory]], Table2[Attachment A Subcategory],0)),"")</f>
        <v/>
      </c>
    </row>
    <row r="49" spans="2:21" x14ac:dyDescent="0.25">
      <c r="B49" s="21"/>
      <c r="C49" s="16"/>
      <c r="D49" s="16"/>
      <c r="E49" s="16"/>
      <c r="F49" s="16"/>
      <c r="G49" s="22"/>
      <c r="H49" s="31" t="s">
        <v>123</v>
      </c>
      <c r="I49" s="16"/>
      <c r="J49" s="16"/>
      <c r="K49" s="17"/>
      <c r="L49" s="49"/>
      <c r="M49" s="49"/>
      <c r="N49" s="154"/>
      <c r="O49" s="81">
        <f>transfers[[#This Row],[Total Transfer  Amount]]</f>
        <v>0</v>
      </c>
      <c r="P49" s="154"/>
      <c r="Q49" s="81">
        <f>transfers[[#This Row],[Total Quarterly Obligation Amount]]</f>
        <v>0</v>
      </c>
      <c r="R49" s="154"/>
      <c r="S49" s="81">
        <f>transfers[[#This Row],[Total Quarterly Expenditure Amount]]</f>
        <v>0</v>
      </c>
      <c r="T49" s="99" t="str">
        <f>IFERROR(INDEX(Table2[Attachment A Category], MATCH(transfers[[#This Row],[Attachment A Expenditure Subcategory]], Table2[Attachment A Subcategory],0)),"")</f>
        <v/>
      </c>
      <c r="U49" s="100" t="str">
        <f>IFERROR(INDEX(Table2[Treasury OIG Category], MATCH(transfers[[#This Row],[Attachment A Expenditure Subcategory]], Table2[Attachment A Subcategory],0)),"")</f>
        <v/>
      </c>
    </row>
    <row r="50" spans="2:21" x14ac:dyDescent="0.25">
      <c r="B50" s="21"/>
      <c r="C50" s="16"/>
      <c r="D50" s="16"/>
      <c r="E50" s="16"/>
      <c r="F50" s="16"/>
      <c r="G50" s="22"/>
      <c r="H50" s="31" t="s">
        <v>124</v>
      </c>
      <c r="I50" s="16"/>
      <c r="J50" s="16"/>
      <c r="K50" s="17"/>
      <c r="L50" s="49"/>
      <c r="M50" s="49"/>
      <c r="N50" s="154"/>
      <c r="O50" s="81">
        <f>transfers[[#This Row],[Total Transfer  Amount]]</f>
        <v>0</v>
      </c>
      <c r="P50" s="154"/>
      <c r="Q50" s="81">
        <f>transfers[[#This Row],[Total Quarterly Obligation Amount]]</f>
        <v>0</v>
      </c>
      <c r="R50" s="154"/>
      <c r="S50" s="81">
        <f>transfers[[#This Row],[Total Quarterly Expenditure Amount]]</f>
        <v>0</v>
      </c>
      <c r="T50" s="99" t="str">
        <f>IFERROR(INDEX(Table2[Attachment A Category], MATCH(transfers[[#This Row],[Attachment A Expenditure Subcategory]], Table2[Attachment A Subcategory],0)),"")</f>
        <v/>
      </c>
      <c r="U50" s="100" t="str">
        <f>IFERROR(INDEX(Table2[Treasury OIG Category], MATCH(transfers[[#This Row],[Attachment A Expenditure Subcategory]], Table2[Attachment A Subcategory],0)),"")</f>
        <v/>
      </c>
    </row>
    <row r="51" spans="2:21" x14ac:dyDescent="0.25">
      <c r="B51" s="21"/>
      <c r="C51" s="16"/>
      <c r="D51" s="16"/>
      <c r="E51" s="16"/>
      <c r="F51" s="16"/>
      <c r="G51" s="22"/>
      <c r="H51" s="30" t="s">
        <v>125</v>
      </c>
      <c r="I51" s="16"/>
      <c r="J51" s="16"/>
      <c r="K51" s="17"/>
      <c r="L51" s="49"/>
      <c r="M51" s="49"/>
      <c r="N51" s="154"/>
      <c r="O51" s="81">
        <f>transfers[[#This Row],[Total Transfer  Amount]]</f>
        <v>0</v>
      </c>
      <c r="P51" s="154"/>
      <c r="Q51" s="81">
        <f>transfers[[#This Row],[Total Quarterly Obligation Amount]]</f>
        <v>0</v>
      </c>
      <c r="R51" s="154"/>
      <c r="S51" s="81">
        <f>transfers[[#This Row],[Total Quarterly Expenditure Amount]]</f>
        <v>0</v>
      </c>
      <c r="T51" s="99" t="str">
        <f>IFERROR(INDEX(Table2[Attachment A Category], MATCH(transfers[[#This Row],[Attachment A Expenditure Subcategory]], Table2[Attachment A Subcategory],0)),"")</f>
        <v/>
      </c>
      <c r="U51" s="100" t="str">
        <f>IFERROR(INDEX(Table2[Treasury OIG Category], MATCH(transfers[[#This Row],[Attachment A Expenditure Subcategory]], Table2[Attachment A Subcategory],0)),"")</f>
        <v/>
      </c>
    </row>
    <row r="52" spans="2:21" x14ac:dyDescent="0.25">
      <c r="B52" s="21"/>
      <c r="C52" s="16"/>
      <c r="D52" s="16"/>
      <c r="E52" s="16"/>
      <c r="F52" s="16"/>
      <c r="G52" s="22"/>
      <c r="H52" s="31" t="s">
        <v>126</v>
      </c>
      <c r="I52" s="16"/>
      <c r="J52" s="16"/>
      <c r="K52" s="17"/>
      <c r="L52" s="49"/>
      <c r="M52" s="49"/>
      <c r="N52" s="154"/>
      <c r="O52" s="81">
        <f>transfers[[#This Row],[Total Transfer  Amount]]</f>
        <v>0</v>
      </c>
      <c r="P52" s="154"/>
      <c r="Q52" s="81">
        <f>transfers[[#This Row],[Total Quarterly Obligation Amount]]</f>
        <v>0</v>
      </c>
      <c r="R52" s="154"/>
      <c r="S52" s="81">
        <f>transfers[[#This Row],[Total Quarterly Expenditure Amount]]</f>
        <v>0</v>
      </c>
      <c r="T52" s="99" t="str">
        <f>IFERROR(INDEX(Table2[Attachment A Category], MATCH(transfers[[#This Row],[Attachment A Expenditure Subcategory]], Table2[Attachment A Subcategory],0)),"")</f>
        <v/>
      </c>
      <c r="U52" s="100" t="str">
        <f>IFERROR(INDEX(Table2[Treasury OIG Category], MATCH(transfers[[#This Row],[Attachment A Expenditure Subcategory]], Table2[Attachment A Subcategory],0)),"")</f>
        <v/>
      </c>
    </row>
    <row r="53" spans="2:21" x14ac:dyDescent="0.25">
      <c r="B53" s="21"/>
      <c r="C53" s="16"/>
      <c r="D53" s="16"/>
      <c r="E53" s="16"/>
      <c r="F53" s="16"/>
      <c r="G53" s="22"/>
      <c r="H53" s="31" t="s">
        <v>127</v>
      </c>
      <c r="I53" s="16"/>
      <c r="J53" s="16"/>
      <c r="K53" s="17"/>
      <c r="L53" s="49"/>
      <c r="M53" s="49"/>
      <c r="N53" s="154"/>
      <c r="O53" s="81">
        <f>transfers[[#This Row],[Total Transfer  Amount]]</f>
        <v>0</v>
      </c>
      <c r="P53" s="154"/>
      <c r="Q53" s="81">
        <f>transfers[[#This Row],[Total Quarterly Obligation Amount]]</f>
        <v>0</v>
      </c>
      <c r="R53" s="154"/>
      <c r="S53" s="81">
        <f>transfers[[#This Row],[Total Quarterly Expenditure Amount]]</f>
        <v>0</v>
      </c>
      <c r="T53" s="99" t="str">
        <f>IFERROR(INDEX(Table2[Attachment A Category], MATCH(transfers[[#This Row],[Attachment A Expenditure Subcategory]], Table2[Attachment A Subcategory],0)),"")</f>
        <v/>
      </c>
      <c r="U53" s="100" t="str">
        <f>IFERROR(INDEX(Table2[Treasury OIG Category], MATCH(transfers[[#This Row],[Attachment A Expenditure Subcategory]], Table2[Attachment A Subcategory],0)),"")</f>
        <v/>
      </c>
    </row>
    <row r="54" spans="2:21" x14ac:dyDescent="0.25">
      <c r="B54" s="21"/>
      <c r="C54" s="16"/>
      <c r="D54" s="16"/>
      <c r="E54" s="16"/>
      <c r="F54" s="16"/>
      <c r="G54" s="22"/>
      <c r="H54" s="31" t="s">
        <v>128</v>
      </c>
      <c r="I54" s="16"/>
      <c r="J54" s="16"/>
      <c r="K54" s="17"/>
      <c r="L54" s="49"/>
      <c r="M54" s="49"/>
      <c r="N54" s="154"/>
      <c r="O54" s="81">
        <f>transfers[[#This Row],[Total Transfer  Amount]]</f>
        <v>0</v>
      </c>
      <c r="P54" s="154"/>
      <c r="Q54" s="81">
        <f>transfers[[#This Row],[Total Quarterly Obligation Amount]]</f>
        <v>0</v>
      </c>
      <c r="R54" s="154"/>
      <c r="S54" s="81">
        <f>transfers[[#This Row],[Total Quarterly Expenditure Amount]]</f>
        <v>0</v>
      </c>
      <c r="T54" s="99" t="str">
        <f>IFERROR(INDEX(Table2[Attachment A Category], MATCH(transfers[[#This Row],[Attachment A Expenditure Subcategory]], Table2[Attachment A Subcategory],0)),"")</f>
        <v/>
      </c>
      <c r="U54" s="100" t="str">
        <f>IFERROR(INDEX(Table2[Treasury OIG Category], MATCH(transfers[[#This Row],[Attachment A Expenditure Subcategory]], Table2[Attachment A Subcategory],0)),"")</f>
        <v/>
      </c>
    </row>
    <row r="55" spans="2:21" x14ac:dyDescent="0.25">
      <c r="B55" s="21"/>
      <c r="C55" s="16"/>
      <c r="D55" s="16"/>
      <c r="E55" s="16"/>
      <c r="F55" s="16"/>
      <c r="G55" s="22"/>
      <c r="H55" s="31" t="s">
        <v>129</v>
      </c>
      <c r="I55" s="16"/>
      <c r="J55" s="16"/>
      <c r="K55" s="17"/>
      <c r="L55" s="49"/>
      <c r="M55" s="49"/>
      <c r="N55" s="154"/>
      <c r="O55" s="81">
        <f>transfers[[#This Row],[Total Transfer  Amount]]</f>
        <v>0</v>
      </c>
      <c r="P55" s="154"/>
      <c r="Q55" s="81">
        <f>transfers[[#This Row],[Total Quarterly Obligation Amount]]</f>
        <v>0</v>
      </c>
      <c r="R55" s="154"/>
      <c r="S55" s="81">
        <f>transfers[[#This Row],[Total Quarterly Expenditure Amount]]</f>
        <v>0</v>
      </c>
      <c r="T55" s="99" t="str">
        <f>IFERROR(INDEX(Table2[Attachment A Category], MATCH(transfers[[#This Row],[Attachment A Expenditure Subcategory]], Table2[Attachment A Subcategory],0)),"")</f>
        <v/>
      </c>
      <c r="U55" s="100" t="str">
        <f>IFERROR(INDEX(Table2[Treasury OIG Category], MATCH(transfers[[#This Row],[Attachment A Expenditure Subcategory]], Table2[Attachment A Subcategory],0)),"")</f>
        <v/>
      </c>
    </row>
    <row r="56" spans="2:21" x14ac:dyDescent="0.25">
      <c r="B56" s="21"/>
      <c r="C56" s="16"/>
      <c r="D56" s="16"/>
      <c r="E56" s="16"/>
      <c r="F56" s="16"/>
      <c r="G56" s="22"/>
      <c r="H56" s="30" t="s">
        <v>130</v>
      </c>
      <c r="I56" s="16"/>
      <c r="J56" s="16"/>
      <c r="K56" s="17"/>
      <c r="L56" s="49"/>
      <c r="M56" s="49"/>
      <c r="N56" s="154"/>
      <c r="O56" s="81">
        <f>transfers[[#This Row],[Total Transfer  Amount]]</f>
        <v>0</v>
      </c>
      <c r="P56" s="154"/>
      <c r="Q56" s="81">
        <f>transfers[[#This Row],[Total Quarterly Obligation Amount]]</f>
        <v>0</v>
      </c>
      <c r="R56" s="154"/>
      <c r="S56" s="81">
        <f>transfers[[#This Row],[Total Quarterly Expenditure Amount]]</f>
        <v>0</v>
      </c>
      <c r="T56" s="99" t="str">
        <f>IFERROR(INDEX(Table2[Attachment A Category], MATCH(transfers[[#This Row],[Attachment A Expenditure Subcategory]], Table2[Attachment A Subcategory],0)),"")</f>
        <v/>
      </c>
      <c r="U56" s="100" t="str">
        <f>IFERROR(INDEX(Table2[Treasury OIG Category], MATCH(transfers[[#This Row],[Attachment A Expenditure Subcategory]], Table2[Attachment A Subcategory],0)),"")</f>
        <v/>
      </c>
    </row>
    <row r="57" spans="2:21" x14ac:dyDescent="0.25">
      <c r="B57" s="21"/>
      <c r="C57" s="16"/>
      <c r="D57" s="16"/>
      <c r="E57" s="16"/>
      <c r="F57" s="16"/>
      <c r="G57" s="22"/>
      <c r="H57" s="31" t="s">
        <v>131</v>
      </c>
      <c r="I57" s="16"/>
      <c r="J57" s="16"/>
      <c r="K57" s="17"/>
      <c r="L57" s="49"/>
      <c r="M57" s="49"/>
      <c r="N57" s="154"/>
      <c r="O57" s="81">
        <f>transfers[[#This Row],[Total Transfer  Amount]]</f>
        <v>0</v>
      </c>
      <c r="P57" s="154"/>
      <c r="Q57" s="81">
        <f>transfers[[#This Row],[Total Quarterly Obligation Amount]]</f>
        <v>0</v>
      </c>
      <c r="R57" s="154"/>
      <c r="S57" s="81">
        <f>transfers[[#This Row],[Total Quarterly Expenditure Amount]]</f>
        <v>0</v>
      </c>
      <c r="T57" s="99" t="str">
        <f>IFERROR(INDEX(Table2[Attachment A Category], MATCH(transfers[[#This Row],[Attachment A Expenditure Subcategory]], Table2[Attachment A Subcategory],0)),"")</f>
        <v/>
      </c>
      <c r="U57" s="100" t="str">
        <f>IFERROR(INDEX(Table2[Treasury OIG Category], MATCH(transfers[[#This Row],[Attachment A Expenditure Subcategory]], Table2[Attachment A Subcategory],0)),"")</f>
        <v/>
      </c>
    </row>
    <row r="58" spans="2:21" x14ac:dyDescent="0.25">
      <c r="B58" s="21"/>
      <c r="C58" s="16"/>
      <c r="D58" s="16"/>
      <c r="E58" s="16"/>
      <c r="F58" s="16"/>
      <c r="G58" s="22"/>
      <c r="H58" s="31" t="s">
        <v>132</v>
      </c>
      <c r="I58" s="16"/>
      <c r="J58" s="16"/>
      <c r="K58" s="17"/>
      <c r="L58" s="49"/>
      <c r="M58" s="49"/>
      <c r="N58" s="154"/>
      <c r="O58" s="81">
        <f>transfers[[#This Row],[Total Transfer  Amount]]</f>
        <v>0</v>
      </c>
      <c r="P58" s="154"/>
      <c r="Q58" s="81">
        <f>transfers[[#This Row],[Total Quarterly Obligation Amount]]</f>
        <v>0</v>
      </c>
      <c r="R58" s="154"/>
      <c r="S58" s="81">
        <f>transfers[[#This Row],[Total Quarterly Expenditure Amount]]</f>
        <v>0</v>
      </c>
      <c r="T58" s="99" t="str">
        <f>IFERROR(INDEX(Table2[Attachment A Category], MATCH(transfers[[#This Row],[Attachment A Expenditure Subcategory]], Table2[Attachment A Subcategory],0)),"")</f>
        <v/>
      </c>
      <c r="U58" s="100" t="str">
        <f>IFERROR(INDEX(Table2[Treasury OIG Category], MATCH(transfers[[#This Row],[Attachment A Expenditure Subcategory]], Table2[Attachment A Subcategory],0)),"")</f>
        <v/>
      </c>
    </row>
    <row r="59" spans="2:21" x14ac:dyDescent="0.25">
      <c r="B59" s="21"/>
      <c r="C59" s="16"/>
      <c r="D59" s="16"/>
      <c r="E59" s="16"/>
      <c r="F59" s="16"/>
      <c r="G59" s="22"/>
      <c r="H59" s="30" t="s">
        <v>133</v>
      </c>
      <c r="I59" s="16"/>
      <c r="J59" s="16"/>
      <c r="K59" s="17"/>
      <c r="L59" s="49"/>
      <c r="M59" s="49"/>
      <c r="N59" s="154"/>
      <c r="O59" s="81">
        <f>transfers[[#This Row],[Total Transfer  Amount]]</f>
        <v>0</v>
      </c>
      <c r="P59" s="154"/>
      <c r="Q59" s="81">
        <f>transfers[[#This Row],[Total Quarterly Obligation Amount]]</f>
        <v>0</v>
      </c>
      <c r="R59" s="154"/>
      <c r="S59" s="81">
        <f>transfers[[#This Row],[Total Quarterly Expenditure Amount]]</f>
        <v>0</v>
      </c>
      <c r="T59" s="99" t="str">
        <f>IFERROR(INDEX(Table2[Attachment A Category], MATCH(transfers[[#This Row],[Attachment A Expenditure Subcategory]], Table2[Attachment A Subcategory],0)),"")</f>
        <v/>
      </c>
      <c r="U59" s="100" t="str">
        <f>IFERROR(INDEX(Table2[Treasury OIG Category], MATCH(transfers[[#This Row],[Attachment A Expenditure Subcategory]], Table2[Attachment A Subcategory],0)),"")</f>
        <v/>
      </c>
    </row>
    <row r="60" spans="2:21" x14ac:dyDescent="0.25">
      <c r="B60" s="21"/>
      <c r="C60" s="16"/>
      <c r="D60" s="16"/>
      <c r="E60" s="16"/>
      <c r="F60" s="16"/>
      <c r="G60" s="22"/>
      <c r="H60" s="31" t="s">
        <v>134</v>
      </c>
      <c r="I60" s="16"/>
      <c r="J60" s="16"/>
      <c r="K60" s="17"/>
      <c r="L60" s="49"/>
      <c r="M60" s="49"/>
      <c r="N60" s="154"/>
      <c r="O60" s="81">
        <f>transfers[[#This Row],[Total Transfer  Amount]]</f>
        <v>0</v>
      </c>
      <c r="P60" s="154"/>
      <c r="Q60" s="81">
        <f>transfers[[#This Row],[Total Quarterly Obligation Amount]]</f>
        <v>0</v>
      </c>
      <c r="R60" s="154"/>
      <c r="S60" s="81">
        <f>transfers[[#This Row],[Total Quarterly Expenditure Amount]]</f>
        <v>0</v>
      </c>
      <c r="T60" s="99" t="str">
        <f>IFERROR(INDEX(Table2[Attachment A Category], MATCH(transfers[[#This Row],[Attachment A Expenditure Subcategory]], Table2[Attachment A Subcategory],0)),"")</f>
        <v/>
      </c>
      <c r="U60" s="100" t="str">
        <f>IFERROR(INDEX(Table2[Treasury OIG Category], MATCH(transfers[[#This Row],[Attachment A Expenditure Subcategory]], Table2[Attachment A Subcategory],0)),"")</f>
        <v/>
      </c>
    </row>
    <row r="61" spans="2:21" x14ac:dyDescent="0.25">
      <c r="B61" s="21"/>
      <c r="C61" s="16"/>
      <c r="D61" s="16"/>
      <c r="E61" s="16"/>
      <c r="F61" s="16"/>
      <c r="G61" s="22"/>
      <c r="H61" s="31" t="s">
        <v>135</v>
      </c>
      <c r="I61" s="16"/>
      <c r="J61" s="16"/>
      <c r="K61" s="17"/>
      <c r="L61" s="49"/>
      <c r="M61" s="49"/>
      <c r="N61" s="154"/>
      <c r="O61" s="81">
        <f>transfers[[#This Row],[Total Transfer  Amount]]</f>
        <v>0</v>
      </c>
      <c r="P61" s="154"/>
      <c r="Q61" s="81">
        <f>transfers[[#This Row],[Total Quarterly Obligation Amount]]</f>
        <v>0</v>
      </c>
      <c r="R61" s="154"/>
      <c r="S61" s="81">
        <f>transfers[[#This Row],[Total Quarterly Expenditure Amount]]</f>
        <v>0</v>
      </c>
      <c r="T61" s="99" t="str">
        <f>IFERROR(INDEX(Table2[Attachment A Category], MATCH(transfers[[#This Row],[Attachment A Expenditure Subcategory]], Table2[Attachment A Subcategory],0)),"")</f>
        <v/>
      </c>
      <c r="U61" s="100" t="str">
        <f>IFERROR(INDEX(Table2[Treasury OIG Category], MATCH(transfers[[#This Row],[Attachment A Expenditure Subcategory]], Table2[Attachment A Subcategory],0)),"")</f>
        <v/>
      </c>
    </row>
    <row r="62" spans="2:21" x14ac:dyDescent="0.25">
      <c r="B62" s="21"/>
      <c r="C62" s="16"/>
      <c r="D62" s="16"/>
      <c r="E62" s="16"/>
      <c r="F62" s="16"/>
      <c r="G62" s="22"/>
      <c r="H62" s="31" t="s">
        <v>137</v>
      </c>
      <c r="I62" s="16"/>
      <c r="J62" s="16"/>
      <c r="K62" s="17"/>
      <c r="L62" s="49"/>
      <c r="M62" s="49"/>
      <c r="N62" s="154"/>
      <c r="O62" s="81">
        <f>transfers[[#This Row],[Total Transfer  Amount]]</f>
        <v>0</v>
      </c>
      <c r="P62" s="154"/>
      <c r="Q62" s="81">
        <f>transfers[[#This Row],[Total Quarterly Obligation Amount]]</f>
        <v>0</v>
      </c>
      <c r="R62" s="154"/>
      <c r="S62" s="81">
        <f>transfers[[#This Row],[Total Quarterly Expenditure Amount]]</f>
        <v>0</v>
      </c>
      <c r="T62" s="99" t="str">
        <f>IFERROR(INDEX(Table2[Attachment A Category], MATCH(transfers[[#This Row],[Attachment A Expenditure Subcategory]], Table2[Attachment A Subcategory],0)),"")</f>
        <v/>
      </c>
      <c r="U62" s="100" t="str">
        <f>IFERROR(INDEX(Table2[Treasury OIG Category], MATCH(transfers[[#This Row],[Attachment A Expenditure Subcategory]], Table2[Attachment A Subcategory],0)),"")</f>
        <v/>
      </c>
    </row>
    <row r="63" spans="2:21" x14ac:dyDescent="0.25">
      <c r="B63" s="21"/>
      <c r="C63" s="16"/>
      <c r="D63" s="16"/>
      <c r="E63" s="16"/>
      <c r="F63" s="16"/>
      <c r="G63" s="22"/>
      <c r="H63" s="31" t="s">
        <v>138</v>
      </c>
      <c r="I63" s="16"/>
      <c r="J63" s="16"/>
      <c r="K63" s="17"/>
      <c r="L63" s="49"/>
      <c r="M63" s="49"/>
      <c r="N63" s="154"/>
      <c r="O63" s="81">
        <f>transfers[[#This Row],[Total Transfer  Amount]]</f>
        <v>0</v>
      </c>
      <c r="P63" s="154"/>
      <c r="Q63" s="81">
        <f>transfers[[#This Row],[Total Quarterly Obligation Amount]]</f>
        <v>0</v>
      </c>
      <c r="R63" s="154"/>
      <c r="S63" s="81">
        <f>transfers[[#This Row],[Total Quarterly Expenditure Amount]]</f>
        <v>0</v>
      </c>
      <c r="T63" s="99" t="str">
        <f>IFERROR(INDEX(Table2[Attachment A Category], MATCH(transfers[[#This Row],[Attachment A Expenditure Subcategory]], Table2[Attachment A Subcategory],0)),"")</f>
        <v/>
      </c>
      <c r="U63" s="100" t="str">
        <f>IFERROR(INDEX(Table2[Treasury OIG Category], MATCH(transfers[[#This Row],[Attachment A Expenditure Subcategory]], Table2[Attachment A Subcategory],0)),"")</f>
        <v/>
      </c>
    </row>
    <row r="64" spans="2:21" x14ac:dyDescent="0.25">
      <c r="B64" s="21"/>
      <c r="C64" s="16"/>
      <c r="D64" s="16"/>
      <c r="E64" s="16"/>
      <c r="F64" s="16"/>
      <c r="G64" s="22"/>
      <c r="H64" s="30" t="s">
        <v>139</v>
      </c>
      <c r="I64" s="16"/>
      <c r="J64" s="16"/>
      <c r="K64" s="17"/>
      <c r="L64" s="49"/>
      <c r="M64" s="49"/>
      <c r="N64" s="154"/>
      <c r="O64" s="81">
        <f>transfers[[#This Row],[Total Transfer  Amount]]</f>
        <v>0</v>
      </c>
      <c r="P64" s="154"/>
      <c r="Q64" s="81">
        <f>transfers[[#This Row],[Total Quarterly Obligation Amount]]</f>
        <v>0</v>
      </c>
      <c r="R64" s="154"/>
      <c r="S64" s="81">
        <f>transfers[[#This Row],[Total Quarterly Expenditure Amount]]</f>
        <v>0</v>
      </c>
      <c r="T64" s="99" t="str">
        <f>IFERROR(INDEX(Table2[Attachment A Category], MATCH(transfers[[#This Row],[Attachment A Expenditure Subcategory]], Table2[Attachment A Subcategory],0)),"")</f>
        <v/>
      </c>
      <c r="U64" s="100" t="str">
        <f>IFERROR(INDEX(Table2[Treasury OIG Category], MATCH(transfers[[#This Row],[Attachment A Expenditure Subcategory]], Table2[Attachment A Subcategory],0)),"")</f>
        <v/>
      </c>
    </row>
    <row r="65" spans="2:21" x14ac:dyDescent="0.25">
      <c r="B65" s="21"/>
      <c r="C65" s="16"/>
      <c r="D65" s="16"/>
      <c r="E65" s="16"/>
      <c r="F65" s="16"/>
      <c r="G65" s="22"/>
      <c r="H65" s="31" t="s">
        <v>140</v>
      </c>
      <c r="I65" s="16"/>
      <c r="J65" s="16"/>
      <c r="K65" s="17"/>
      <c r="L65" s="49"/>
      <c r="M65" s="49"/>
      <c r="N65" s="154"/>
      <c r="O65" s="81">
        <f>transfers[[#This Row],[Total Transfer  Amount]]</f>
        <v>0</v>
      </c>
      <c r="P65" s="154"/>
      <c r="Q65" s="81">
        <f>transfers[[#This Row],[Total Quarterly Obligation Amount]]</f>
        <v>0</v>
      </c>
      <c r="R65" s="154"/>
      <c r="S65" s="81">
        <f>transfers[[#This Row],[Total Quarterly Expenditure Amount]]</f>
        <v>0</v>
      </c>
      <c r="T65" s="99" t="str">
        <f>IFERROR(INDEX(Table2[Attachment A Category], MATCH(transfers[[#This Row],[Attachment A Expenditure Subcategory]], Table2[Attachment A Subcategory],0)),"")</f>
        <v/>
      </c>
      <c r="U65" s="100" t="str">
        <f>IFERROR(INDEX(Table2[Treasury OIG Category], MATCH(transfers[[#This Row],[Attachment A Expenditure Subcategory]], Table2[Attachment A Subcategory],0)),"")</f>
        <v/>
      </c>
    </row>
    <row r="66" spans="2:21" x14ac:dyDescent="0.25">
      <c r="B66" s="21"/>
      <c r="C66" s="16"/>
      <c r="D66" s="16"/>
      <c r="E66" s="16"/>
      <c r="F66" s="16"/>
      <c r="G66" s="22"/>
      <c r="H66" s="31" t="s">
        <v>141</v>
      </c>
      <c r="I66" s="16"/>
      <c r="J66" s="16"/>
      <c r="K66" s="17"/>
      <c r="L66" s="49"/>
      <c r="M66" s="49"/>
      <c r="N66" s="154"/>
      <c r="O66" s="81">
        <f>transfers[[#This Row],[Total Transfer  Amount]]</f>
        <v>0</v>
      </c>
      <c r="P66" s="154"/>
      <c r="Q66" s="81">
        <f>transfers[[#This Row],[Total Quarterly Obligation Amount]]</f>
        <v>0</v>
      </c>
      <c r="R66" s="154"/>
      <c r="S66" s="81">
        <f>transfers[[#This Row],[Total Quarterly Expenditure Amount]]</f>
        <v>0</v>
      </c>
      <c r="T66" s="99" t="str">
        <f>IFERROR(INDEX(Table2[Attachment A Category], MATCH(transfers[[#This Row],[Attachment A Expenditure Subcategory]], Table2[Attachment A Subcategory],0)),"")</f>
        <v/>
      </c>
      <c r="U66" s="100" t="str">
        <f>IFERROR(INDEX(Table2[Treasury OIG Category], MATCH(transfers[[#This Row],[Attachment A Expenditure Subcategory]], Table2[Attachment A Subcategory],0)),"")</f>
        <v/>
      </c>
    </row>
    <row r="67" spans="2:21" x14ac:dyDescent="0.25">
      <c r="B67" s="21"/>
      <c r="C67" s="16"/>
      <c r="D67" s="16"/>
      <c r="E67" s="16"/>
      <c r="F67" s="16"/>
      <c r="G67" s="22"/>
      <c r="H67" s="30" t="s">
        <v>142</v>
      </c>
      <c r="I67" s="16"/>
      <c r="J67" s="16"/>
      <c r="K67" s="17"/>
      <c r="L67" s="49"/>
      <c r="M67" s="49"/>
      <c r="N67" s="154"/>
      <c r="O67" s="81">
        <f>transfers[[#This Row],[Total Transfer  Amount]]</f>
        <v>0</v>
      </c>
      <c r="P67" s="154"/>
      <c r="Q67" s="81">
        <f>transfers[[#This Row],[Total Quarterly Obligation Amount]]</f>
        <v>0</v>
      </c>
      <c r="R67" s="154"/>
      <c r="S67" s="81">
        <f>transfers[[#This Row],[Total Quarterly Expenditure Amount]]</f>
        <v>0</v>
      </c>
      <c r="T67" s="99" t="str">
        <f>IFERROR(INDEX(Table2[Attachment A Category], MATCH(transfers[[#This Row],[Attachment A Expenditure Subcategory]], Table2[Attachment A Subcategory],0)),"")</f>
        <v/>
      </c>
      <c r="U67" s="100" t="str">
        <f>IFERROR(INDEX(Table2[Treasury OIG Category], MATCH(transfers[[#This Row],[Attachment A Expenditure Subcategory]], Table2[Attachment A Subcategory],0)),"")</f>
        <v/>
      </c>
    </row>
    <row r="68" spans="2:21" x14ac:dyDescent="0.25">
      <c r="B68" s="21"/>
      <c r="C68" s="16"/>
      <c r="D68" s="16"/>
      <c r="E68" s="16"/>
      <c r="F68" s="16"/>
      <c r="G68" s="22"/>
      <c r="H68" s="31" t="s">
        <v>143</v>
      </c>
      <c r="I68" s="16"/>
      <c r="J68" s="16"/>
      <c r="K68" s="17"/>
      <c r="L68" s="49"/>
      <c r="M68" s="49"/>
      <c r="N68" s="154"/>
      <c r="O68" s="81">
        <f>transfers[[#This Row],[Total Transfer  Amount]]</f>
        <v>0</v>
      </c>
      <c r="P68" s="154"/>
      <c r="Q68" s="81">
        <f>transfers[[#This Row],[Total Quarterly Obligation Amount]]</f>
        <v>0</v>
      </c>
      <c r="R68" s="154"/>
      <c r="S68" s="81">
        <f>transfers[[#This Row],[Total Quarterly Expenditure Amount]]</f>
        <v>0</v>
      </c>
      <c r="T68" s="99" t="str">
        <f>IFERROR(INDEX(Table2[Attachment A Category], MATCH(transfers[[#This Row],[Attachment A Expenditure Subcategory]], Table2[Attachment A Subcategory],0)),"")</f>
        <v/>
      </c>
      <c r="U68" s="100" t="str">
        <f>IFERROR(INDEX(Table2[Treasury OIG Category], MATCH(transfers[[#This Row],[Attachment A Expenditure Subcategory]], Table2[Attachment A Subcategory],0)),"")</f>
        <v/>
      </c>
    </row>
    <row r="69" spans="2:21" x14ac:dyDescent="0.25">
      <c r="B69" s="21"/>
      <c r="C69" s="16"/>
      <c r="D69" s="16"/>
      <c r="E69" s="16"/>
      <c r="F69" s="16"/>
      <c r="G69" s="22"/>
      <c r="H69" s="31" t="s">
        <v>144</v>
      </c>
      <c r="I69" s="16"/>
      <c r="J69" s="16"/>
      <c r="K69" s="17"/>
      <c r="L69" s="49"/>
      <c r="M69" s="49"/>
      <c r="N69" s="154"/>
      <c r="O69" s="81">
        <f>transfers[[#This Row],[Total Transfer  Amount]]</f>
        <v>0</v>
      </c>
      <c r="P69" s="154"/>
      <c r="Q69" s="81">
        <f>transfers[[#This Row],[Total Quarterly Obligation Amount]]</f>
        <v>0</v>
      </c>
      <c r="R69" s="154"/>
      <c r="S69" s="81">
        <f>transfers[[#This Row],[Total Quarterly Expenditure Amount]]</f>
        <v>0</v>
      </c>
      <c r="T69" s="99" t="str">
        <f>IFERROR(INDEX(Table2[Attachment A Category], MATCH(transfers[[#This Row],[Attachment A Expenditure Subcategory]], Table2[Attachment A Subcategory],0)),"")</f>
        <v/>
      </c>
      <c r="U69" s="100" t="str">
        <f>IFERROR(INDEX(Table2[Treasury OIG Category], MATCH(transfers[[#This Row],[Attachment A Expenditure Subcategory]], Table2[Attachment A Subcategory],0)),"")</f>
        <v/>
      </c>
    </row>
    <row r="70" spans="2:21" x14ac:dyDescent="0.25">
      <c r="B70" s="21"/>
      <c r="C70" s="16"/>
      <c r="D70" s="16"/>
      <c r="E70" s="16"/>
      <c r="F70" s="16"/>
      <c r="G70" s="22"/>
      <c r="H70" s="31" t="s">
        <v>145</v>
      </c>
      <c r="I70" s="16"/>
      <c r="J70" s="16"/>
      <c r="K70" s="17"/>
      <c r="L70" s="49"/>
      <c r="M70" s="49"/>
      <c r="N70" s="154"/>
      <c r="O70" s="81">
        <f>transfers[[#This Row],[Total Transfer  Amount]]</f>
        <v>0</v>
      </c>
      <c r="P70" s="154"/>
      <c r="Q70" s="81">
        <f>transfers[[#This Row],[Total Quarterly Obligation Amount]]</f>
        <v>0</v>
      </c>
      <c r="R70" s="154"/>
      <c r="S70" s="81">
        <f>transfers[[#This Row],[Total Quarterly Expenditure Amount]]</f>
        <v>0</v>
      </c>
      <c r="T70" s="99" t="str">
        <f>IFERROR(INDEX(Table2[Attachment A Category], MATCH(transfers[[#This Row],[Attachment A Expenditure Subcategory]], Table2[Attachment A Subcategory],0)),"")</f>
        <v/>
      </c>
      <c r="U70" s="100" t="str">
        <f>IFERROR(INDEX(Table2[Treasury OIG Category], MATCH(transfers[[#This Row],[Attachment A Expenditure Subcategory]], Table2[Attachment A Subcategory],0)),"")</f>
        <v/>
      </c>
    </row>
    <row r="71" spans="2:21" x14ac:dyDescent="0.25">
      <c r="B71" s="21"/>
      <c r="C71" s="16"/>
      <c r="D71" s="16"/>
      <c r="E71" s="16"/>
      <c r="F71" s="16"/>
      <c r="G71" s="22"/>
      <c r="H71" s="31" t="s">
        <v>146</v>
      </c>
      <c r="I71" s="16"/>
      <c r="J71" s="16"/>
      <c r="K71" s="17"/>
      <c r="L71" s="49"/>
      <c r="M71" s="49"/>
      <c r="N71" s="154"/>
      <c r="O71" s="81">
        <f>transfers[[#This Row],[Total Transfer  Amount]]</f>
        <v>0</v>
      </c>
      <c r="P71" s="154"/>
      <c r="Q71" s="81">
        <f>transfers[[#This Row],[Total Quarterly Obligation Amount]]</f>
        <v>0</v>
      </c>
      <c r="R71" s="154"/>
      <c r="S71" s="81">
        <f>transfers[[#This Row],[Total Quarterly Expenditure Amount]]</f>
        <v>0</v>
      </c>
      <c r="T71" s="99" t="str">
        <f>IFERROR(INDEX(Table2[Attachment A Category], MATCH(transfers[[#This Row],[Attachment A Expenditure Subcategory]], Table2[Attachment A Subcategory],0)),"")</f>
        <v/>
      </c>
      <c r="U71" s="100" t="str">
        <f>IFERROR(INDEX(Table2[Treasury OIG Category], MATCH(transfers[[#This Row],[Attachment A Expenditure Subcategory]], Table2[Attachment A Subcategory],0)),"")</f>
        <v/>
      </c>
    </row>
    <row r="72" spans="2:21" x14ac:dyDescent="0.25">
      <c r="B72" s="21"/>
      <c r="C72" s="16"/>
      <c r="D72" s="16"/>
      <c r="E72" s="16"/>
      <c r="F72" s="16"/>
      <c r="G72" s="22"/>
      <c r="H72" s="30" t="s">
        <v>147</v>
      </c>
      <c r="I72" s="16"/>
      <c r="J72" s="16"/>
      <c r="K72" s="17"/>
      <c r="L72" s="49"/>
      <c r="M72" s="49"/>
      <c r="N72" s="154"/>
      <c r="O72" s="81">
        <f>transfers[[#This Row],[Total Transfer  Amount]]</f>
        <v>0</v>
      </c>
      <c r="P72" s="154"/>
      <c r="Q72" s="81">
        <f>transfers[[#This Row],[Total Quarterly Obligation Amount]]</f>
        <v>0</v>
      </c>
      <c r="R72" s="154"/>
      <c r="S72" s="81">
        <f>transfers[[#This Row],[Total Quarterly Expenditure Amount]]</f>
        <v>0</v>
      </c>
      <c r="T72" s="99" t="str">
        <f>IFERROR(INDEX(Table2[Attachment A Category], MATCH(transfers[[#This Row],[Attachment A Expenditure Subcategory]], Table2[Attachment A Subcategory],0)),"")</f>
        <v/>
      </c>
      <c r="U72" s="100" t="str">
        <f>IFERROR(INDEX(Table2[Treasury OIG Category], MATCH(transfers[[#This Row],[Attachment A Expenditure Subcategory]], Table2[Attachment A Subcategory],0)),"")</f>
        <v/>
      </c>
    </row>
    <row r="73" spans="2:21" x14ac:dyDescent="0.25">
      <c r="B73" s="21"/>
      <c r="C73" s="16"/>
      <c r="D73" s="16"/>
      <c r="E73" s="16"/>
      <c r="F73" s="16"/>
      <c r="G73" s="22"/>
      <c r="H73" s="31" t="s">
        <v>148</v>
      </c>
      <c r="I73" s="16"/>
      <c r="J73" s="16"/>
      <c r="K73" s="17"/>
      <c r="L73" s="49"/>
      <c r="M73" s="49"/>
      <c r="N73" s="154"/>
      <c r="O73" s="81">
        <f>transfers[[#This Row],[Total Transfer  Amount]]</f>
        <v>0</v>
      </c>
      <c r="P73" s="154"/>
      <c r="Q73" s="81">
        <f>transfers[[#This Row],[Total Quarterly Obligation Amount]]</f>
        <v>0</v>
      </c>
      <c r="R73" s="154"/>
      <c r="S73" s="81">
        <f>transfers[[#This Row],[Total Quarterly Expenditure Amount]]</f>
        <v>0</v>
      </c>
      <c r="T73" s="99" t="str">
        <f>IFERROR(INDEX(Table2[Attachment A Category], MATCH(transfers[[#This Row],[Attachment A Expenditure Subcategory]], Table2[Attachment A Subcategory],0)),"")</f>
        <v/>
      </c>
      <c r="U73" s="100" t="str">
        <f>IFERROR(INDEX(Table2[Treasury OIG Category], MATCH(transfers[[#This Row],[Attachment A Expenditure Subcategory]], Table2[Attachment A Subcategory],0)),"")</f>
        <v/>
      </c>
    </row>
    <row r="74" spans="2:21" x14ac:dyDescent="0.25">
      <c r="B74" s="21"/>
      <c r="C74" s="16"/>
      <c r="D74" s="16"/>
      <c r="E74" s="16"/>
      <c r="F74" s="16"/>
      <c r="G74" s="22"/>
      <c r="H74" s="31" t="s">
        <v>149</v>
      </c>
      <c r="I74" s="16"/>
      <c r="J74" s="16"/>
      <c r="K74" s="17"/>
      <c r="L74" s="49"/>
      <c r="M74" s="49"/>
      <c r="N74" s="154"/>
      <c r="O74" s="81">
        <f>transfers[[#This Row],[Total Transfer  Amount]]</f>
        <v>0</v>
      </c>
      <c r="P74" s="154"/>
      <c r="Q74" s="81">
        <f>transfers[[#This Row],[Total Quarterly Obligation Amount]]</f>
        <v>0</v>
      </c>
      <c r="R74" s="154"/>
      <c r="S74" s="81">
        <f>transfers[[#This Row],[Total Quarterly Expenditure Amount]]</f>
        <v>0</v>
      </c>
      <c r="T74" s="99" t="str">
        <f>IFERROR(INDEX(Table2[Attachment A Category], MATCH(transfers[[#This Row],[Attachment A Expenditure Subcategory]], Table2[Attachment A Subcategory],0)),"")</f>
        <v/>
      </c>
      <c r="U74" s="100" t="str">
        <f>IFERROR(INDEX(Table2[Treasury OIG Category], MATCH(transfers[[#This Row],[Attachment A Expenditure Subcategory]], Table2[Attachment A Subcategory],0)),"")</f>
        <v/>
      </c>
    </row>
    <row r="75" spans="2:21" x14ac:dyDescent="0.25">
      <c r="B75" s="21"/>
      <c r="C75" s="16"/>
      <c r="D75" s="16"/>
      <c r="E75" s="16"/>
      <c r="F75" s="16"/>
      <c r="G75" s="22"/>
      <c r="H75" s="30" t="s">
        <v>150</v>
      </c>
      <c r="I75" s="16"/>
      <c r="J75" s="16"/>
      <c r="K75" s="17"/>
      <c r="L75" s="49"/>
      <c r="M75" s="49"/>
      <c r="N75" s="154"/>
      <c r="O75" s="81">
        <f>transfers[[#This Row],[Total Transfer  Amount]]</f>
        <v>0</v>
      </c>
      <c r="P75" s="154"/>
      <c r="Q75" s="81">
        <f>transfers[[#This Row],[Total Quarterly Obligation Amount]]</f>
        <v>0</v>
      </c>
      <c r="R75" s="154"/>
      <c r="S75" s="81">
        <f>transfers[[#This Row],[Total Quarterly Expenditure Amount]]</f>
        <v>0</v>
      </c>
      <c r="T75" s="99" t="str">
        <f>IFERROR(INDEX(Table2[Attachment A Category], MATCH(transfers[[#This Row],[Attachment A Expenditure Subcategory]], Table2[Attachment A Subcategory],0)),"")</f>
        <v/>
      </c>
      <c r="U75" s="100" t="str">
        <f>IFERROR(INDEX(Table2[Treasury OIG Category], MATCH(transfers[[#This Row],[Attachment A Expenditure Subcategory]], Table2[Attachment A Subcategory],0)),"")</f>
        <v/>
      </c>
    </row>
    <row r="76" spans="2:21" x14ac:dyDescent="0.25">
      <c r="B76" s="21"/>
      <c r="C76" s="16"/>
      <c r="D76" s="16"/>
      <c r="E76" s="16"/>
      <c r="F76" s="16"/>
      <c r="G76" s="22"/>
      <c r="H76" s="31" t="s">
        <v>151</v>
      </c>
      <c r="I76" s="16"/>
      <c r="J76" s="16"/>
      <c r="K76" s="17"/>
      <c r="L76" s="49"/>
      <c r="M76" s="49"/>
      <c r="N76" s="154"/>
      <c r="O76" s="81">
        <f>transfers[[#This Row],[Total Transfer  Amount]]</f>
        <v>0</v>
      </c>
      <c r="P76" s="154"/>
      <c r="Q76" s="81">
        <f>transfers[[#This Row],[Total Quarterly Obligation Amount]]</f>
        <v>0</v>
      </c>
      <c r="R76" s="154"/>
      <c r="S76" s="81">
        <f>transfers[[#This Row],[Total Quarterly Expenditure Amount]]</f>
        <v>0</v>
      </c>
      <c r="T76" s="99" t="str">
        <f>IFERROR(INDEX(Table2[Attachment A Category], MATCH(transfers[[#This Row],[Attachment A Expenditure Subcategory]], Table2[Attachment A Subcategory],0)),"")</f>
        <v/>
      </c>
      <c r="U76" s="100" t="str">
        <f>IFERROR(INDEX(Table2[Treasury OIG Category], MATCH(transfers[[#This Row],[Attachment A Expenditure Subcategory]], Table2[Attachment A Subcategory],0)),"")</f>
        <v/>
      </c>
    </row>
    <row r="77" spans="2:21" x14ac:dyDescent="0.25">
      <c r="B77" s="21"/>
      <c r="C77" s="16"/>
      <c r="D77" s="16"/>
      <c r="E77" s="16"/>
      <c r="F77" s="16"/>
      <c r="G77" s="22"/>
      <c r="H77" s="31" t="s">
        <v>152</v>
      </c>
      <c r="I77" s="16"/>
      <c r="J77" s="16"/>
      <c r="K77" s="17"/>
      <c r="L77" s="49"/>
      <c r="M77" s="49"/>
      <c r="N77" s="154"/>
      <c r="O77" s="81">
        <f>transfers[[#This Row],[Total Transfer  Amount]]</f>
        <v>0</v>
      </c>
      <c r="P77" s="154"/>
      <c r="Q77" s="81">
        <f>transfers[[#This Row],[Total Quarterly Obligation Amount]]</f>
        <v>0</v>
      </c>
      <c r="R77" s="154"/>
      <c r="S77" s="81">
        <f>transfers[[#This Row],[Total Quarterly Expenditure Amount]]</f>
        <v>0</v>
      </c>
      <c r="T77" s="99" t="str">
        <f>IFERROR(INDEX(Table2[Attachment A Category], MATCH(transfers[[#This Row],[Attachment A Expenditure Subcategory]], Table2[Attachment A Subcategory],0)),"")</f>
        <v/>
      </c>
      <c r="U77" s="100" t="str">
        <f>IFERROR(INDEX(Table2[Treasury OIG Category], MATCH(transfers[[#This Row],[Attachment A Expenditure Subcategory]], Table2[Attachment A Subcategory],0)),"")</f>
        <v/>
      </c>
    </row>
    <row r="78" spans="2:21" x14ac:dyDescent="0.25">
      <c r="B78" s="21"/>
      <c r="C78" s="16"/>
      <c r="D78" s="16"/>
      <c r="E78" s="16"/>
      <c r="F78" s="16"/>
      <c r="G78" s="22"/>
      <c r="H78" s="31" t="s">
        <v>153</v>
      </c>
      <c r="I78" s="16"/>
      <c r="J78" s="16"/>
      <c r="K78" s="17"/>
      <c r="L78" s="49"/>
      <c r="M78" s="49"/>
      <c r="N78" s="154"/>
      <c r="O78" s="81">
        <f>transfers[[#This Row],[Total Transfer  Amount]]</f>
        <v>0</v>
      </c>
      <c r="P78" s="154"/>
      <c r="Q78" s="81">
        <f>transfers[[#This Row],[Total Quarterly Obligation Amount]]</f>
        <v>0</v>
      </c>
      <c r="R78" s="154"/>
      <c r="S78" s="81">
        <f>transfers[[#This Row],[Total Quarterly Expenditure Amount]]</f>
        <v>0</v>
      </c>
      <c r="T78" s="99" t="str">
        <f>IFERROR(INDEX(Table2[Attachment A Category], MATCH(transfers[[#This Row],[Attachment A Expenditure Subcategory]], Table2[Attachment A Subcategory],0)),"")</f>
        <v/>
      </c>
      <c r="U78" s="100" t="str">
        <f>IFERROR(INDEX(Table2[Treasury OIG Category], MATCH(transfers[[#This Row],[Attachment A Expenditure Subcategory]], Table2[Attachment A Subcategory],0)),"")</f>
        <v/>
      </c>
    </row>
    <row r="79" spans="2:21" x14ac:dyDescent="0.25">
      <c r="B79" s="21"/>
      <c r="C79" s="16"/>
      <c r="D79" s="16"/>
      <c r="E79" s="16"/>
      <c r="F79" s="16"/>
      <c r="G79" s="22"/>
      <c r="H79" s="31" t="s">
        <v>154</v>
      </c>
      <c r="I79" s="16"/>
      <c r="J79" s="16"/>
      <c r="K79" s="17"/>
      <c r="L79" s="49"/>
      <c r="M79" s="49"/>
      <c r="N79" s="154"/>
      <c r="O79" s="81">
        <f>transfers[[#This Row],[Total Transfer  Amount]]</f>
        <v>0</v>
      </c>
      <c r="P79" s="154"/>
      <c r="Q79" s="81">
        <f>transfers[[#This Row],[Total Quarterly Obligation Amount]]</f>
        <v>0</v>
      </c>
      <c r="R79" s="154"/>
      <c r="S79" s="81">
        <f>transfers[[#This Row],[Total Quarterly Expenditure Amount]]</f>
        <v>0</v>
      </c>
      <c r="T79" s="99" t="str">
        <f>IFERROR(INDEX(Table2[Attachment A Category], MATCH(transfers[[#This Row],[Attachment A Expenditure Subcategory]], Table2[Attachment A Subcategory],0)),"")</f>
        <v/>
      </c>
      <c r="U79" s="100" t="str">
        <f>IFERROR(INDEX(Table2[Treasury OIG Category], MATCH(transfers[[#This Row],[Attachment A Expenditure Subcategory]], Table2[Attachment A Subcategory],0)),"")</f>
        <v/>
      </c>
    </row>
    <row r="80" spans="2:21" x14ac:dyDescent="0.25">
      <c r="B80" s="21"/>
      <c r="C80" s="16"/>
      <c r="D80" s="16"/>
      <c r="E80" s="16"/>
      <c r="F80" s="16"/>
      <c r="G80" s="22"/>
      <c r="H80" s="30" t="s">
        <v>155</v>
      </c>
      <c r="I80" s="16"/>
      <c r="J80" s="16"/>
      <c r="K80" s="17"/>
      <c r="L80" s="49"/>
      <c r="M80" s="49"/>
      <c r="N80" s="154"/>
      <c r="O80" s="81">
        <f>transfers[[#This Row],[Total Transfer  Amount]]</f>
        <v>0</v>
      </c>
      <c r="P80" s="154"/>
      <c r="Q80" s="81">
        <f>transfers[[#This Row],[Total Quarterly Obligation Amount]]</f>
        <v>0</v>
      </c>
      <c r="R80" s="154"/>
      <c r="S80" s="81">
        <f>transfers[[#This Row],[Total Quarterly Expenditure Amount]]</f>
        <v>0</v>
      </c>
      <c r="T80" s="99" t="str">
        <f>IFERROR(INDEX(Table2[Attachment A Category], MATCH(transfers[[#This Row],[Attachment A Expenditure Subcategory]], Table2[Attachment A Subcategory],0)),"")</f>
        <v/>
      </c>
      <c r="U80" s="100" t="str">
        <f>IFERROR(INDEX(Table2[Treasury OIG Category], MATCH(transfers[[#This Row],[Attachment A Expenditure Subcategory]], Table2[Attachment A Subcategory],0)),"")</f>
        <v/>
      </c>
    </row>
    <row r="81" spans="2:21" x14ac:dyDescent="0.25">
      <c r="B81" s="21"/>
      <c r="C81" s="16"/>
      <c r="D81" s="16"/>
      <c r="E81" s="16"/>
      <c r="F81" s="16"/>
      <c r="G81" s="22"/>
      <c r="H81" s="31" t="s">
        <v>156</v>
      </c>
      <c r="I81" s="16"/>
      <c r="J81" s="16"/>
      <c r="K81" s="17"/>
      <c r="L81" s="49"/>
      <c r="M81" s="49"/>
      <c r="N81" s="154"/>
      <c r="O81" s="81">
        <f>transfers[[#This Row],[Total Transfer  Amount]]</f>
        <v>0</v>
      </c>
      <c r="P81" s="154"/>
      <c r="Q81" s="81">
        <f>transfers[[#This Row],[Total Quarterly Obligation Amount]]</f>
        <v>0</v>
      </c>
      <c r="R81" s="154"/>
      <c r="S81" s="81">
        <f>transfers[[#This Row],[Total Quarterly Expenditure Amount]]</f>
        <v>0</v>
      </c>
      <c r="T81" s="99" t="str">
        <f>IFERROR(INDEX(Table2[Attachment A Category], MATCH(transfers[[#This Row],[Attachment A Expenditure Subcategory]], Table2[Attachment A Subcategory],0)),"")</f>
        <v/>
      </c>
      <c r="U81" s="100" t="str">
        <f>IFERROR(INDEX(Table2[Treasury OIG Category], MATCH(transfers[[#This Row],[Attachment A Expenditure Subcategory]], Table2[Attachment A Subcategory],0)),"")</f>
        <v/>
      </c>
    </row>
    <row r="82" spans="2:21" x14ac:dyDescent="0.25">
      <c r="B82" s="21"/>
      <c r="C82" s="16"/>
      <c r="D82" s="16"/>
      <c r="E82" s="16"/>
      <c r="F82" s="16"/>
      <c r="G82" s="22"/>
      <c r="H82" s="31" t="s">
        <v>157</v>
      </c>
      <c r="I82" s="16"/>
      <c r="J82" s="16"/>
      <c r="K82" s="17"/>
      <c r="L82" s="49"/>
      <c r="M82" s="49"/>
      <c r="N82" s="154"/>
      <c r="O82" s="81">
        <f>transfers[[#This Row],[Total Transfer  Amount]]</f>
        <v>0</v>
      </c>
      <c r="P82" s="154"/>
      <c r="Q82" s="81">
        <f>transfers[[#This Row],[Total Quarterly Obligation Amount]]</f>
        <v>0</v>
      </c>
      <c r="R82" s="154"/>
      <c r="S82" s="81">
        <f>transfers[[#This Row],[Total Quarterly Expenditure Amount]]</f>
        <v>0</v>
      </c>
      <c r="T82" s="99" t="str">
        <f>IFERROR(INDEX(Table2[Attachment A Category], MATCH(transfers[[#This Row],[Attachment A Expenditure Subcategory]], Table2[Attachment A Subcategory],0)),"")</f>
        <v/>
      </c>
      <c r="U82" s="100" t="str">
        <f>IFERROR(INDEX(Table2[Treasury OIG Category], MATCH(transfers[[#This Row],[Attachment A Expenditure Subcategory]], Table2[Attachment A Subcategory],0)),"")</f>
        <v/>
      </c>
    </row>
    <row r="83" spans="2:21" x14ac:dyDescent="0.25">
      <c r="B83" s="21"/>
      <c r="C83" s="16"/>
      <c r="D83" s="16"/>
      <c r="E83" s="16"/>
      <c r="F83" s="16"/>
      <c r="G83" s="22"/>
      <c r="H83" s="30" t="s">
        <v>158</v>
      </c>
      <c r="I83" s="16"/>
      <c r="J83" s="16"/>
      <c r="K83" s="17"/>
      <c r="L83" s="49"/>
      <c r="M83" s="49"/>
      <c r="N83" s="154"/>
      <c r="O83" s="81">
        <f>transfers[[#This Row],[Total Transfer  Amount]]</f>
        <v>0</v>
      </c>
      <c r="P83" s="154"/>
      <c r="Q83" s="81">
        <f>transfers[[#This Row],[Total Quarterly Obligation Amount]]</f>
        <v>0</v>
      </c>
      <c r="R83" s="154"/>
      <c r="S83" s="81">
        <f>transfers[[#This Row],[Total Quarterly Expenditure Amount]]</f>
        <v>0</v>
      </c>
      <c r="T83" s="99" t="str">
        <f>IFERROR(INDEX(Table2[Attachment A Category], MATCH(transfers[[#This Row],[Attachment A Expenditure Subcategory]], Table2[Attachment A Subcategory],0)),"")</f>
        <v/>
      </c>
      <c r="U83" s="100" t="str">
        <f>IFERROR(INDEX(Table2[Treasury OIG Category], MATCH(transfers[[#This Row],[Attachment A Expenditure Subcategory]], Table2[Attachment A Subcategory],0)),"")</f>
        <v/>
      </c>
    </row>
    <row r="84" spans="2:21" x14ac:dyDescent="0.25">
      <c r="B84" s="21"/>
      <c r="C84" s="16"/>
      <c r="D84" s="16"/>
      <c r="E84" s="16"/>
      <c r="F84" s="16"/>
      <c r="G84" s="22"/>
      <c r="H84" s="31" t="s">
        <v>159</v>
      </c>
      <c r="I84" s="16"/>
      <c r="J84" s="16"/>
      <c r="K84" s="17"/>
      <c r="L84" s="49"/>
      <c r="M84" s="49"/>
      <c r="N84" s="154"/>
      <c r="O84" s="81">
        <f>transfers[[#This Row],[Total Transfer  Amount]]</f>
        <v>0</v>
      </c>
      <c r="P84" s="154"/>
      <c r="Q84" s="81">
        <f>transfers[[#This Row],[Total Quarterly Obligation Amount]]</f>
        <v>0</v>
      </c>
      <c r="R84" s="154"/>
      <c r="S84" s="81">
        <f>transfers[[#This Row],[Total Quarterly Expenditure Amount]]</f>
        <v>0</v>
      </c>
      <c r="T84" s="99" t="str">
        <f>IFERROR(INDEX(Table2[Attachment A Category], MATCH(transfers[[#This Row],[Attachment A Expenditure Subcategory]], Table2[Attachment A Subcategory],0)),"")</f>
        <v/>
      </c>
      <c r="U84" s="100" t="str">
        <f>IFERROR(INDEX(Table2[Treasury OIG Category], MATCH(transfers[[#This Row],[Attachment A Expenditure Subcategory]], Table2[Attachment A Subcategory],0)),"")</f>
        <v/>
      </c>
    </row>
    <row r="85" spans="2:21" x14ac:dyDescent="0.25">
      <c r="B85" s="21"/>
      <c r="C85" s="16"/>
      <c r="D85" s="16"/>
      <c r="E85" s="16"/>
      <c r="F85" s="16"/>
      <c r="G85" s="22"/>
      <c r="H85" s="31" t="s">
        <v>160</v>
      </c>
      <c r="I85" s="16"/>
      <c r="J85" s="16"/>
      <c r="K85" s="17"/>
      <c r="L85" s="49"/>
      <c r="M85" s="49"/>
      <c r="N85" s="154"/>
      <c r="O85" s="81">
        <f>transfers[[#This Row],[Total Transfer  Amount]]</f>
        <v>0</v>
      </c>
      <c r="P85" s="154"/>
      <c r="Q85" s="81">
        <f>transfers[[#This Row],[Total Quarterly Obligation Amount]]</f>
        <v>0</v>
      </c>
      <c r="R85" s="154"/>
      <c r="S85" s="81">
        <f>transfers[[#This Row],[Total Quarterly Expenditure Amount]]</f>
        <v>0</v>
      </c>
      <c r="T85" s="99" t="str">
        <f>IFERROR(INDEX(Table2[Attachment A Category], MATCH(transfers[[#This Row],[Attachment A Expenditure Subcategory]], Table2[Attachment A Subcategory],0)),"")</f>
        <v/>
      </c>
      <c r="U85" s="100" t="str">
        <f>IFERROR(INDEX(Table2[Treasury OIG Category], MATCH(transfers[[#This Row],[Attachment A Expenditure Subcategory]], Table2[Attachment A Subcategory],0)),"")</f>
        <v/>
      </c>
    </row>
    <row r="86" spans="2:21" x14ac:dyDescent="0.25">
      <c r="B86" s="21"/>
      <c r="C86" s="16"/>
      <c r="D86" s="16"/>
      <c r="E86" s="16"/>
      <c r="F86" s="16"/>
      <c r="G86" s="22"/>
      <c r="H86" s="31" t="s">
        <v>161</v>
      </c>
      <c r="I86" s="16"/>
      <c r="J86" s="16"/>
      <c r="K86" s="17"/>
      <c r="L86" s="49"/>
      <c r="M86" s="49"/>
      <c r="N86" s="154"/>
      <c r="O86" s="81">
        <f>transfers[[#This Row],[Total Transfer  Amount]]</f>
        <v>0</v>
      </c>
      <c r="P86" s="154"/>
      <c r="Q86" s="81">
        <f>transfers[[#This Row],[Total Quarterly Obligation Amount]]</f>
        <v>0</v>
      </c>
      <c r="R86" s="154"/>
      <c r="S86" s="81">
        <f>transfers[[#This Row],[Total Quarterly Expenditure Amount]]</f>
        <v>0</v>
      </c>
      <c r="T86" s="99" t="str">
        <f>IFERROR(INDEX(Table2[Attachment A Category], MATCH(transfers[[#This Row],[Attachment A Expenditure Subcategory]], Table2[Attachment A Subcategory],0)),"")</f>
        <v/>
      </c>
      <c r="U86" s="100" t="str">
        <f>IFERROR(INDEX(Table2[Treasury OIG Category], MATCH(transfers[[#This Row],[Attachment A Expenditure Subcategory]], Table2[Attachment A Subcategory],0)),"")</f>
        <v/>
      </c>
    </row>
    <row r="87" spans="2:21" x14ac:dyDescent="0.25">
      <c r="B87" s="21"/>
      <c r="C87" s="16"/>
      <c r="D87" s="16"/>
      <c r="E87" s="16"/>
      <c r="F87" s="16"/>
      <c r="G87" s="22"/>
      <c r="H87" s="31" t="s">
        <v>162</v>
      </c>
      <c r="I87" s="16"/>
      <c r="J87" s="16"/>
      <c r="K87" s="17"/>
      <c r="L87" s="49"/>
      <c r="M87" s="49"/>
      <c r="N87" s="154"/>
      <c r="O87" s="81">
        <f>transfers[[#This Row],[Total Transfer  Amount]]</f>
        <v>0</v>
      </c>
      <c r="P87" s="154"/>
      <c r="Q87" s="81">
        <f>transfers[[#This Row],[Total Quarterly Obligation Amount]]</f>
        <v>0</v>
      </c>
      <c r="R87" s="154"/>
      <c r="S87" s="81">
        <f>transfers[[#This Row],[Total Quarterly Expenditure Amount]]</f>
        <v>0</v>
      </c>
      <c r="T87" s="99" t="str">
        <f>IFERROR(INDEX(Table2[Attachment A Category], MATCH(transfers[[#This Row],[Attachment A Expenditure Subcategory]], Table2[Attachment A Subcategory],0)),"")</f>
        <v/>
      </c>
      <c r="U87" s="100" t="str">
        <f>IFERROR(INDEX(Table2[Treasury OIG Category], MATCH(transfers[[#This Row],[Attachment A Expenditure Subcategory]], Table2[Attachment A Subcategory],0)),"")</f>
        <v/>
      </c>
    </row>
    <row r="88" spans="2:21" x14ac:dyDescent="0.25">
      <c r="B88" s="21"/>
      <c r="C88" s="16"/>
      <c r="D88" s="16"/>
      <c r="E88" s="16"/>
      <c r="F88" s="16"/>
      <c r="G88" s="22"/>
      <c r="H88" s="30" t="s">
        <v>163</v>
      </c>
      <c r="I88" s="16"/>
      <c r="J88" s="16"/>
      <c r="K88" s="17"/>
      <c r="L88" s="49"/>
      <c r="M88" s="49"/>
      <c r="N88" s="154"/>
      <c r="O88" s="81">
        <f>transfers[[#This Row],[Total Transfer  Amount]]</f>
        <v>0</v>
      </c>
      <c r="P88" s="154"/>
      <c r="Q88" s="81">
        <f>transfers[[#This Row],[Total Quarterly Obligation Amount]]</f>
        <v>0</v>
      </c>
      <c r="R88" s="154"/>
      <c r="S88" s="81">
        <f>transfers[[#This Row],[Total Quarterly Expenditure Amount]]</f>
        <v>0</v>
      </c>
      <c r="T88" s="99" t="str">
        <f>IFERROR(INDEX(Table2[Attachment A Category], MATCH(transfers[[#This Row],[Attachment A Expenditure Subcategory]], Table2[Attachment A Subcategory],0)),"")</f>
        <v/>
      </c>
      <c r="U88" s="100" t="str">
        <f>IFERROR(INDEX(Table2[Treasury OIG Category], MATCH(transfers[[#This Row],[Attachment A Expenditure Subcategory]], Table2[Attachment A Subcategory],0)),"")</f>
        <v/>
      </c>
    </row>
    <row r="89" spans="2:21" x14ac:dyDescent="0.25">
      <c r="B89" s="21"/>
      <c r="C89" s="16"/>
      <c r="D89" s="16"/>
      <c r="E89" s="16"/>
      <c r="F89" s="16"/>
      <c r="G89" s="22"/>
      <c r="H89" s="31" t="s">
        <v>164</v>
      </c>
      <c r="I89" s="16"/>
      <c r="J89" s="16"/>
      <c r="K89" s="17"/>
      <c r="L89" s="49"/>
      <c r="M89" s="49"/>
      <c r="N89" s="154"/>
      <c r="O89" s="81">
        <f>transfers[[#This Row],[Total Transfer  Amount]]</f>
        <v>0</v>
      </c>
      <c r="P89" s="154"/>
      <c r="Q89" s="81">
        <f>transfers[[#This Row],[Total Quarterly Obligation Amount]]</f>
        <v>0</v>
      </c>
      <c r="R89" s="154"/>
      <c r="S89" s="81">
        <f>transfers[[#This Row],[Total Quarterly Expenditure Amount]]</f>
        <v>0</v>
      </c>
      <c r="T89" s="99" t="str">
        <f>IFERROR(INDEX(Table2[Attachment A Category], MATCH(transfers[[#This Row],[Attachment A Expenditure Subcategory]], Table2[Attachment A Subcategory],0)),"")</f>
        <v/>
      </c>
      <c r="U89" s="100" t="str">
        <f>IFERROR(INDEX(Table2[Treasury OIG Category], MATCH(transfers[[#This Row],[Attachment A Expenditure Subcategory]], Table2[Attachment A Subcategory],0)),"")</f>
        <v/>
      </c>
    </row>
    <row r="90" spans="2:21" x14ac:dyDescent="0.25">
      <c r="B90" s="21"/>
      <c r="C90" s="16"/>
      <c r="D90" s="16"/>
      <c r="E90" s="16"/>
      <c r="F90" s="16"/>
      <c r="G90" s="22"/>
      <c r="H90" s="31" t="s">
        <v>165</v>
      </c>
      <c r="I90" s="16"/>
      <c r="J90" s="16"/>
      <c r="K90" s="17"/>
      <c r="L90" s="49"/>
      <c r="M90" s="49"/>
      <c r="N90" s="154"/>
      <c r="O90" s="81">
        <f>transfers[[#This Row],[Total Transfer  Amount]]</f>
        <v>0</v>
      </c>
      <c r="P90" s="154"/>
      <c r="Q90" s="81">
        <f>transfers[[#This Row],[Total Quarterly Obligation Amount]]</f>
        <v>0</v>
      </c>
      <c r="R90" s="154"/>
      <c r="S90" s="81">
        <f>transfers[[#This Row],[Total Quarterly Expenditure Amount]]</f>
        <v>0</v>
      </c>
      <c r="T90" s="99" t="str">
        <f>IFERROR(INDEX(Table2[Attachment A Category], MATCH(transfers[[#This Row],[Attachment A Expenditure Subcategory]], Table2[Attachment A Subcategory],0)),"")</f>
        <v/>
      </c>
      <c r="U90" s="100" t="str">
        <f>IFERROR(INDEX(Table2[Treasury OIG Category], MATCH(transfers[[#This Row],[Attachment A Expenditure Subcategory]], Table2[Attachment A Subcategory],0)),"")</f>
        <v/>
      </c>
    </row>
    <row r="91" spans="2:21" x14ac:dyDescent="0.25">
      <c r="B91" s="21"/>
      <c r="C91" s="16"/>
      <c r="D91" s="16"/>
      <c r="E91" s="16"/>
      <c r="F91" s="16"/>
      <c r="G91" s="22"/>
      <c r="H91" s="30" t="s">
        <v>166</v>
      </c>
      <c r="I91" s="16"/>
      <c r="J91" s="16"/>
      <c r="K91" s="17"/>
      <c r="L91" s="49"/>
      <c r="M91" s="49"/>
      <c r="N91" s="154"/>
      <c r="O91" s="81">
        <f>transfers[[#This Row],[Total Transfer  Amount]]</f>
        <v>0</v>
      </c>
      <c r="P91" s="154"/>
      <c r="Q91" s="81">
        <f>transfers[[#This Row],[Total Quarterly Obligation Amount]]</f>
        <v>0</v>
      </c>
      <c r="R91" s="154"/>
      <c r="S91" s="81">
        <f>transfers[[#This Row],[Total Quarterly Expenditure Amount]]</f>
        <v>0</v>
      </c>
      <c r="T91" s="99" t="str">
        <f>IFERROR(INDEX(Table2[Attachment A Category], MATCH(transfers[[#This Row],[Attachment A Expenditure Subcategory]], Table2[Attachment A Subcategory],0)),"")</f>
        <v/>
      </c>
      <c r="U91" s="100" t="str">
        <f>IFERROR(INDEX(Table2[Treasury OIG Category], MATCH(transfers[[#This Row],[Attachment A Expenditure Subcategory]], Table2[Attachment A Subcategory],0)),"")</f>
        <v/>
      </c>
    </row>
    <row r="92" spans="2:21" x14ac:dyDescent="0.25">
      <c r="B92" s="21"/>
      <c r="C92" s="16"/>
      <c r="D92" s="16"/>
      <c r="E92" s="16"/>
      <c r="F92" s="16"/>
      <c r="G92" s="22"/>
      <c r="H92" s="31" t="s">
        <v>167</v>
      </c>
      <c r="I92" s="16"/>
      <c r="J92" s="16"/>
      <c r="K92" s="17"/>
      <c r="L92" s="49"/>
      <c r="M92" s="49"/>
      <c r="N92" s="154"/>
      <c r="O92" s="81">
        <f>transfers[[#This Row],[Total Transfer  Amount]]</f>
        <v>0</v>
      </c>
      <c r="P92" s="154"/>
      <c r="Q92" s="81">
        <f>transfers[[#This Row],[Total Quarterly Obligation Amount]]</f>
        <v>0</v>
      </c>
      <c r="R92" s="154"/>
      <c r="S92" s="81">
        <f>transfers[[#This Row],[Total Quarterly Expenditure Amount]]</f>
        <v>0</v>
      </c>
      <c r="T92" s="99" t="str">
        <f>IFERROR(INDEX(Table2[Attachment A Category], MATCH(transfers[[#This Row],[Attachment A Expenditure Subcategory]], Table2[Attachment A Subcategory],0)),"")</f>
        <v/>
      </c>
      <c r="U92" s="100" t="str">
        <f>IFERROR(INDEX(Table2[Treasury OIG Category], MATCH(transfers[[#This Row],[Attachment A Expenditure Subcategory]], Table2[Attachment A Subcategory],0)),"")</f>
        <v/>
      </c>
    </row>
    <row r="93" spans="2:21" x14ac:dyDescent="0.25">
      <c r="B93" s="21"/>
      <c r="C93" s="16"/>
      <c r="D93" s="16"/>
      <c r="E93" s="16"/>
      <c r="F93" s="16"/>
      <c r="G93" s="22"/>
      <c r="H93" s="31" t="s">
        <v>168</v>
      </c>
      <c r="I93" s="16"/>
      <c r="J93" s="16"/>
      <c r="K93" s="17"/>
      <c r="L93" s="49"/>
      <c r="M93" s="49"/>
      <c r="N93" s="154"/>
      <c r="O93" s="81">
        <f>transfers[[#This Row],[Total Transfer  Amount]]</f>
        <v>0</v>
      </c>
      <c r="P93" s="154"/>
      <c r="Q93" s="81">
        <f>transfers[[#This Row],[Total Quarterly Obligation Amount]]</f>
        <v>0</v>
      </c>
      <c r="R93" s="154"/>
      <c r="S93" s="81">
        <f>transfers[[#This Row],[Total Quarterly Expenditure Amount]]</f>
        <v>0</v>
      </c>
      <c r="T93" s="99" t="str">
        <f>IFERROR(INDEX(Table2[Attachment A Category], MATCH(transfers[[#This Row],[Attachment A Expenditure Subcategory]], Table2[Attachment A Subcategory],0)),"")</f>
        <v/>
      </c>
      <c r="U93" s="100" t="str">
        <f>IFERROR(INDEX(Table2[Treasury OIG Category], MATCH(transfers[[#This Row],[Attachment A Expenditure Subcategory]], Table2[Attachment A Subcategory],0)),"")</f>
        <v/>
      </c>
    </row>
    <row r="94" spans="2:21" x14ac:dyDescent="0.25">
      <c r="B94" s="21"/>
      <c r="C94" s="16"/>
      <c r="D94" s="16"/>
      <c r="E94" s="16"/>
      <c r="F94" s="16"/>
      <c r="G94" s="22"/>
      <c r="H94" s="31" t="s">
        <v>169</v>
      </c>
      <c r="I94" s="16"/>
      <c r="J94" s="16"/>
      <c r="K94" s="17"/>
      <c r="L94" s="49"/>
      <c r="M94" s="49"/>
      <c r="N94" s="154"/>
      <c r="O94" s="81">
        <f>transfers[[#This Row],[Total Transfer  Amount]]</f>
        <v>0</v>
      </c>
      <c r="P94" s="154"/>
      <c r="Q94" s="81">
        <f>transfers[[#This Row],[Total Quarterly Obligation Amount]]</f>
        <v>0</v>
      </c>
      <c r="R94" s="154"/>
      <c r="S94" s="81">
        <f>transfers[[#This Row],[Total Quarterly Expenditure Amount]]</f>
        <v>0</v>
      </c>
      <c r="T94" s="99" t="str">
        <f>IFERROR(INDEX(Table2[Attachment A Category], MATCH(transfers[[#This Row],[Attachment A Expenditure Subcategory]], Table2[Attachment A Subcategory],0)),"")</f>
        <v/>
      </c>
      <c r="U94" s="100" t="str">
        <f>IFERROR(INDEX(Table2[Treasury OIG Category], MATCH(transfers[[#This Row],[Attachment A Expenditure Subcategory]], Table2[Attachment A Subcategory],0)),"")</f>
        <v/>
      </c>
    </row>
    <row r="95" spans="2:21" x14ac:dyDescent="0.25">
      <c r="B95" s="21"/>
      <c r="C95" s="16"/>
      <c r="D95" s="16"/>
      <c r="E95" s="16"/>
      <c r="F95" s="16"/>
      <c r="G95" s="22"/>
      <c r="H95" s="31" t="s">
        <v>170</v>
      </c>
      <c r="I95" s="16"/>
      <c r="J95" s="16"/>
      <c r="K95" s="17"/>
      <c r="L95" s="49"/>
      <c r="M95" s="49"/>
      <c r="N95" s="154"/>
      <c r="O95" s="81">
        <f>transfers[[#This Row],[Total Transfer  Amount]]</f>
        <v>0</v>
      </c>
      <c r="P95" s="154"/>
      <c r="Q95" s="81">
        <f>transfers[[#This Row],[Total Quarterly Obligation Amount]]</f>
        <v>0</v>
      </c>
      <c r="R95" s="154"/>
      <c r="S95" s="81">
        <f>transfers[[#This Row],[Total Quarterly Expenditure Amount]]</f>
        <v>0</v>
      </c>
      <c r="T95" s="99" t="str">
        <f>IFERROR(INDEX(Table2[Attachment A Category], MATCH(transfers[[#This Row],[Attachment A Expenditure Subcategory]], Table2[Attachment A Subcategory],0)),"")</f>
        <v/>
      </c>
      <c r="U95" s="100" t="str">
        <f>IFERROR(INDEX(Table2[Treasury OIG Category], MATCH(transfers[[#This Row],[Attachment A Expenditure Subcategory]], Table2[Attachment A Subcategory],0)),"")</f>
        <v/>
      </c>
    </row>
    <row r="96" spans="2:21" x14ac:dyDescent="0.25">
      <c r="B96" s="21"/>
      <c r="C96" s="16"/>
      <c r="D96" s="16"/>
      <c r="E96" s="16"/>
      <c r="F96" s="16"/>
      <c r="G96" s="22"/>
      <c r="H96" s="30" t="s">
        <v>171</v>
      </c>
      <c r="I96" s="16"/>
      <c r="J96" s="16"/>
      <c r="K96" s="17"/>
      <c r="L96" s="49"/>
      <c r="M96" s="49"/>
      <c r="N96" s="154"/>
      <c r="O96" s="81">
        <f>transfers[[#This Row],[Total Transfer  Amount]]</f>
        <v>0</v>
      </c>
      <c r="P96" s="154"/>
      <c r="Q96" s="81">
        <f>transfers[[#This Row],[Total Quarterly Obligation Amount]]</f>
        <v>0</v>
      </c>
      <c r="R96" s="154"/>
      <c r="S96" s="81">
        <f>transfers[[#This Row],[Total Quarterly Expenditure Amount]]</f>
        <v>0</v>
      </c>
      <c r="T96" s="99" t="str">
        <f>IFERROR(INDEX(Table2[Attachment A Category], MATCH(transfers[[#This Row],[Attachment A Expenditure Subcategory]], Table2[Attachment A Subcategory],0)),"")</f>
        <v/>
      </c>
      <c r="U96" s="100" t="str">
        <f>IFERROR(INDEX(Table2[Treasury OIG Category], MATCH(transfers[[#This Row],[Attachment A Expenditure Subcategory]], Table2[Attachment A Subcategory],0)),"")</f>
        <v/>
      </c>
    </row>
    <row r="97" spans="2:21" x14ac:dyDescent="0.25">
      <c r="B97" s="21"/>
      <c r="C97" s="16"/>
      <c r="D97" s="16"/>
      <c r="E97" s="16"/>
      <c r="F97" s="16"/>
      <c r="G97" s="22"/>
      <c r="H97" s="31" t="s">
        <v>172</v>
      </c>
      <c r="I97" s="16"/>
      <c r="J97" s="16"/>
      <c r="K97" s="17"/>
      <c r="L97" s="49"/>
      <c r="M97" s="49"/>
      <c r="N97" s="154"/>
      <c r="O97" s="81">
        <f>transfers[[#This Row],[Total Transfer  Amount]]</f>
        <v>0</v>
      </c>
      <c r="P97" s="154"/>
      <c r="Q97" s="81">
        <f>transfers[[#This Row],[Total Quarterly Obligation Amount]]</f>
        <v>0</v>
      </c>
      <c r="R97" s="154"/>
      <c r="S97" s="81">
        <f>transfers[[#This Row],[Total Quarterly Expenditure Amount]]</f>
        <v>0</v>
      </c>
      <c r="T97" s="99" t="str">
        <f>IFERROR(INDEX(Table2[Attachment A Category], MATCH(transfers[[#This Row],[Attachment A Expenditure Subcategory]], Table2[Attachment A Subcategory],0)),"")</f>
        <v/>
      </c>
      <c r="U97" s="100" t="str">
        <f>IFERROR(INDEX(Table2[Treasury OIG Category], MATCH(transfers[[#This Row],[Attachment A Expenditure Subcategory]], Table2[Attachment A Subcategory],0)),"")</f>
        <v/>
      </c>
    </row>
    <row r="98" spans="2:21" x14ac:dyDescent="0.25">
      <c r="B98" s="21"/>
      <c r="C98" s="16"/>
      <c r="D98" s="16"/>
      <c r="E98" s="16"/>
      <c r="F98" s="16"/>
      <c r="G98" s="22"/>
      <c r="H98" s="31" t="s">
        <v>173</v>
      </c>
      <c r="I98" s="16"/>
      <c r="J98" s="16"/>
      <c r="K98" s="17"/>
      <c r="L98" s="49"/>
      <c r="M98" s="49"/>
      <c r="N98" s="154"/>
      <c r="O98" s="81">
        <f>transfers[[#This Row],[Total Transfer  Amount]]</f>
        <v>0</v>
      </c>
      <c r="P98" s="154"/>
      <c r="Q98" s="81">
        <f>transfers[[#This Row],[Total Quarterly Obligation Amount]]</f>
        <v>0</v>
      </c>
      <c r="R98" s="154"/>
      <c r="S98" s="81">
        <f>transfers[[#This Row],[Total Quarterly Expenditure Amount]]</f>
        <v>0</v>
      </c>
      <c r="T98" s="99" t="str">
        <f>IFERROR(INDEX(Table2[Attachment A Category], MATCH(transfers[[#This Row],[Attachment A Expenditure Subcategory]], Table2[Attachment A Subcategory],0)),"")</f>
        <v/>
      </c>
      <c r="U98" s="100" t="str">
        <f>IFERROR(INDEX(Table2[Treasury OIG Category], MATCH(transfers[[#This Row],[Attachment A Expenditure Subcategory]], Table2[Attachment A Subcategory],0)),"")</f>
        <v/>
      </c>
    </row>
    <row r="99" spans="2:21" x14ac:dyDescent="0.25">
      <c r="B99" s="21"/>
      <c r="C99" s="16"/>
      <c r="D99" s="16"/>
      <c r="E99" s="16"/>
      <c r="F99" s="16"/>
      <c r="G99" s="22"/>
      <c r="H99" s="30" t="s">
        <v>174</v>
      </c>
      <c r="I99" s="16"/>
      <c r="J99" s="16"/>
      <c r="K99" s="17"/>
      <c r="L99" s="49"/>
      <c r="M99" s="49"/>
      <c r="N99" s="154"/>
      <c r="O99" s="81">
        <f>transfers[[#This Row],[Total Transfer  Amount]]</f>
        <v>0</v>
      </c>
      <c r="P99" s="154"/>
      <c r="Q99" s="81">
        <f>transfers[[#This Row],[Total Quarterly Obligation Amount]]</f>
        <v>0</v>
      </c>
      <c r="R99" s="154"/>
      <c r="S99" s="81">
        <f>transfers[[#This Row],[Total Quarterly Expenditure Amount]]</f>
        <v>0</v>
      </c>
      <c r="T99" s="99" t="str">
        <f>IFERROR(INDEX(Table2[Attachment A Category], MATCH(transfers[[#This Row],[Attachment A Expenditure Subcategory]], Table2[Attachment A Subcategory],0)),"")</f>
        <v/>
      </c>
      <c r="U99" s="100" t="str">
        <f>IFERROR(INDEX(Table2[Treasury OIG Category], MATCH(transfers[[#This Row],[Attachment A Expenditure Subcategory]], Table2[Attachment A Subcategory],0)),"")</f>
        <v/>
      </c>
    </row>
    <row r="100" spans="2:21" x14ac:dyDescent="0.25">
      <c r="B100" s="21"/>
      <c r="C100" s="16"/>
      <c r="D100" s="16"/>
      <c r="E100" s="16"/>
      <c r="F100" s="16"/>
      <c r="G100" s="22"/>
      <c r="H100" s="31" t="s">
        <v>175</v>
      </c>
      <c r="I100" s="16"/>
      <c r="J100" s="16"/>
      <c r="K100" s="17"/>
      <c r="L100" s="49"/>
      <c r="M100" s="49"/>
      <c r="N100" s="154"/>
      <c r="O100" s="81">
        <f>transfers[[#This Row],[Total Transfer  Amount]]</f>
        <v>0</v>
      </c>
      <c r="P100" s="154"/>
      <c r="Q100" s="81">
        <f>transfers[[#This Row],[Total Quarterly Obligation Amount]]</f>
        <v>0</v>
      </c>
      <c r="R100" s="154"/>
      <c r="S100" s="81">
        <f>transfers[[#This Row],[Total Quarterly Expenditure Amount]]</f>
        <v>0</v>
      </c>
      <c r="T100" s="99" t="str">
        <f>IFERROR(INDEX(Table2[Attachment A Category], MATCH(transfers[[#This Row],[Attachment A Expenditure Subcategory]], Table2[Attachment A Subcategory],0)),"")</f>
        <v/>
      </c>
      <c r="U100" s="100" t="str">
        <f>IFERROR(INDEX(Table2[Treasury OIG Category], MATCH(transfers[[#This Row],[Attachment A Expenditure Subcategory]], Table2[Attachment A Subcategory],0)),"")</f>
        <v/>
      </c>
    </row>
    <row r="101" spans="2:21" x14ac:dyDescent="0.25">
      <c r="B101" s="21"/>
      <c r="C101" s="16"/>
      <c r="D101" s="16"/>
      <c r="E101" s="16"/>
      <c r="F101" s="16"/>
      <c r="G101" s="22"/>
      <c r="H101" s="31" t="s">
        <v>176</v>
      </c>
      <c r="I101" s="16"/>
      <c r="J101" s="16"/>
      <c r="K101" s="17"/>
      <c r="L101" s="49"/>
      <c r="M101" s="49"/>
      <c r="N101" s="154"/>
      <c r="O101" s="81">
        <f>transfers[[#This Row],[Total Transfer  Amount]]</f>
        <v>0</v>
      </c>
      <c r="P101" s="154"/>
      <c r="Q101" s="81">
        <f>transfers[[#This Row],[Total Quarterly Obligation Amount]]</f>
        <v>0</v>
      </c>
      <c r="R101" s="154"/>
      <c r="S101" s="81">
        <f>transfers[[#This Row],[Total Quarterly Expenditure Amount]]</f>
        <v>0</v>
      </c>
      <c r="T101" s="99" t="str">
        <f>IFERROR(INDEX(Table2[Attachment A Category], MATCH(transfers[[#This Row],[Attachment A Expenditure Subcategory]], Table2[Attachment A Subcategory],0)),"")</f>
        <v/>
      </c>
      <c r="U101" s="100" t="str">
        <f>IFERROR(INDEX(Table2[Treasury OIG Category], MATCH(transfers[[#This Row],[Attachment A Expenditure Subcategory]], Table2[Attachment A Subcategory],0)),"")</f>
        <v/>
      </c>
    </row>
    <row r="102" spans="2:21" x14ac:dyDescent="0.25">
      <c r="B102" s="21"/>
      <c r="C102" s="16"/>
      <c r="D102" s="16"/>
      <c r="E102" s="16"/>
      <c r="F102" s="16"/>
      <c r="G102" s="22"/>
      <c r="H102" s="31" t="s">
        <v>177</v>
      </c>
      <c r="I102" s="16"/>
      <c r="J102" s="16"/>
      <c r="K102" s="17"/>
      <c r="L102" s="49"/>
      <c r="M102" s="49"/>
      <c r="N102" s="154"/>
      <c r="O102" s="81">
        <f>transfers[[#This Row],[Total Transfer  Amount]]</f>
        <v>0</v>
      </c>
      <c r="P102" s="154"/>
      <c r="Q102" s="81">
        <f>transfers[[#This Row],[Total Quarterly Obligation Amount]]</f>
        <v>0</v>
      </c>
      <c r="R102" s="154"/>
      <c r="S102" s="81">
        <f>transfers[[#This Row],[Total Quarterly Expenditure Amount]]</f>
        <v>0</v>
      </c>
      <c r="T102" s="99" t="str">
        <f>IFERROR(INDEX(Table2[Attachment A Category], MATCH(transfers[[#This Row],[Attachment A Expenditure Subcategory]], Table2[Attachment A Subcategory],0)),"")</f>
        <v/>
      </c>
      <c r="U102" s="100" t="str">
        <f>IFERROR(INDEX(Table2[Treasury OIG Category], MATCH(transfers[[#This Row],[Attachment A Expenditure Subcategory]], Table2[Attachment A Subcategory],0)),"")</f>
        <v/>
      </c>
    </row>
    <row r="103" spans="2:21" x14ac:dyDescent="0.25">
      <c r="B103" s="21"/>
      <c r="C103" s="16"/>
      <c r="D103" s="16"/>
      <c r="E103" s="16"/>
      <c r="F103" s="16"/>
      <c r="G103" s="22"/>
      <c r="H103" s="31" t="s">
        <v>178</v>
      </c>
      <c r="I103" s="16"/>
      <c r="J103" s="16"/>
      <c r="K103" s="17"/>
      <c r="L103" s="49"/>
      <c r="M103" s="49"/>
      <c r="N103" s="154"/>
      <c r="O103" s="81">
        <f>transfers[[#This Row],[Total Transfer  Amount]]</f>
        <v>0</v>
      </c>
      <c r="P103" s="154"/>
      <c r="Q103" s="81">
        <f>transfers[[#This Row],[Total Quarterly Obligation Amount]]</f>
        <v>0</v>
      </c>
      <c r="R103" s="154"/>
      <c r="S103" s="81">
        <f>transfers[[#This Row],[Total Quarterly Expenditure Amount]]</f>
        <v>0</v>
      </c>
      <c r="T103" s="99" t="str">
        <f>IFERROR(INDEX(Table2[Attachment A Category], MATCH(transfers[[#This Row],[Attachment A Expenditure Subcategory]], Table2[Attachment A Subcategory],0)),"")</f>
        <v/>
      </c>
      <c r="U103" s="100" t="str">
        <f>IFERROR(INDEX(Table2[Treasury OIG Category], MATCH(transfers[[#This Row],[Attachment A Expenditure Subcategory]], Table2[Attachment A Subcategory],0)),"")</f>
        <v/>
      </c>
    </row>
    <row r="104" spans="2:21" x14ac:dyDescent="0.25">
      <c r="B104" s="21"/>
      <c r="C104" s="16"/>
      <c r="D104" s="16"/>
      <c r="E104" s="16"/>
      <c r="F104" s="16"/>
      <c r="G104" s="22"/>
      <c r="H104" s="30" t="s">
        <v>179</v>
      </c>
      <c r="I104" s="16"/>
      <c r="J104" s="16"/>
      <c r="K104" s="17"/>
      <c r="L104" s="49"/>
      <c r="M104" s="49"/>
      <c r="N104" s="154"/>
      <c r="O104" s="81">
        <f>transfers[[#This Row],[Total Transfer  Amount]]</f>
        <v>0</v>
      </c>
      <c r="P104" s="154"/>
      <c r="Q104" s="81">
        <f>transfers[[#This Row],[Total Quarterly Obligation Amount]]</f>
        <v>0</v>
      </c>
      <c r="R104" s="154"/>
      <c r="S104" s="81">
        <f>transfers[[#This Row],[Total Quarterly Expenditure Amount]]</f>
        <v>0</v>
      </c>
      <c r="T104" s="99" t="str">
        <f>IFERROR(INDEX(Table2[Attachment A Category], MATCH(transfers[[#This Row],[Attachment A Expenditure Subcategory]], Table2[Attachment A Subcategory],0)),"")</f>
        <v/>
      </c>
      <c r="U104" s="100" t="str">
        <f>IFERROR(INDEX(Table2[Treasury OIG Category], MATCH(transfers[[#This Row],[Attachment A Expenditure Subcategory]], Table2[Attachment A Subcategory],0)),"")</f>
        <v/>
      </c>
    </row>
    <row r="105" spans="2:21" x14ac:dyDescent="0.25">
      <c r="B105" s="21"/>
      <c r="C105" s="16"/>
      <c r="D105" s="16"/>
      <c r="E105" s="16"/>
      <c r="F105" s="16"/>
      <c r="G105" s="22"/>
      <c r="H105" s="31" t="s">
        <v>180</v>
      </c>
      <c r="I105" s="16"/>
      <c r="J105" s="16"/>
      <c r="K105" s="17"/>
      <c r="L105" s="49"/>
      <c r="M105" s="49"/>
      <c r="N105" s="154"/>
      <c r="O105" s="81">
        <f>transfers[[#This Row],[Total Transfer  Amount]]</f>
        <v>0</v>
      </c>
      <c r="P105" s="154"/>
      <c r="Q105" s="81">
        <f>transfers[[#This Row],[Total Quarterly Obligation Amount]]</f>
        <v>0</v>
      </c>
      <c r="R105" s="154"/>
      <c r="S105" s="81">
        <f>transfers[[#This Row],[Total Quarterly Expenditure Amount]]</f>
        <v>0</v>
      </c>
      <c r="T105" s="99" t="str">
        <f>IFERROR(INDEX(Table2[Attachment A Category], MATCH(transfers[[#This Row],[Attachment A Expenditure Subcategory]], Table2[Attachment A Subcategory],0)),"")</f>
        <v/>
      </c>
      <c r="U105" s="100" t="str">
        <f>IFERROR(INDEX(Table2[Treasury OIG Category], MATCH(transfers[[#This Row],[Attachment A Expenditure Subcategory]], Table2[Attachment A Subcategory],0)),"")</f>
        <v/>
      </c>
    </row>
    <row r="106" spans="2:21" x14ac:dyDescent="0.25">
      <c r="B106" s="21"/>
      <c r="C106" s="16"/>
      <c r="D106" s="16"/>
      <c r="E106" s="16"/>
      <c r="F106" s="16"/>
      <c r="G106" s="22"/>
      <c r="H106" s="31" t="s">
        <v>181</v>
      </c>
      <c r="I106" s="16"/>
      <c r="J106" s="16"/>
      <c r="K106" s="17"/>
      <c r="L106" s="49"/>
      <c r="M106" s="49"/>
      <c r="N106" s="154"/>
      <c r="O106" s="81">
        <f>transfers[[#This Row],[Total Transfer  Amount]]</f>
        <v>0</v>
      </c>
      <c r="P106" s="154"/>
      <c r="Q106" s="81">
        <f>transfers[[#This Row],[Total Quarterly Obligation Amount]]</f>
        <v>0</v>
      </c>
      <c r="R106" s="154"/>
      <c r="S106" s="81">
        <f>transfers[[#This Row],[Total Quarterly Expenditure Amount]]</f>
        <v>0</v>
      </c>
      <c r="T106" s="99" t="str">
        <f>IFERROR(INDEX(Table2[Attachment A Category], MATCH(transfers[[#This Row],[Attachment A Expenditure Subcategory]], Table2[Attachment A Subcategory],0)),"")</f>
        <v/>
      </c>
      <c r="U106" s="100" t="str">
        <f>IFERROR(INDEX(Table2[Treasury OIG Category], MATCH(transfers[[#This Row],[Attachment A Expenditure Subcategory]], Table2[Attachment A Subcategory],0)),"")</f>
        <v/>
      </c>
    </row>
    <row r="107" spans="2:21" x14ac:dyDescent="0.25">
      <c r="B107" s="21"/>
      <c r="C107" s="16"/>
      <c r="D107" s="16"/>
      <c r="E107" s="16"/>
      <c r="F107" s="16"/>
      <c r="G107" s="22"/>
      <c r="H107" s="30" t="s">
        <v>182</v>
      </c>
      <c r="I107" s="16"/>
      <c r="J107" s="16"/>
      <c r="K107" s="17"/>
      <c r="L107" s="49"/>
      <c r="M107" s="49"/>
      <c r="N107" s="154"/>
      <c r="O107" s="81">
        <f>transfers[[#This Row],[Total Transfer  Amount]]</f>
        <v>0</v>
      </c>
      <c r="P107" s="154"/>
      <c r="Q107" s="81">
        <f>transfers[[#This Row],[Total Quarterly Obligation Amount]]</f>
        <v>0</v>
      </c>
      <c r="R107" s="154"/>
      <c r="S107" s="81">
        <f>transfers[[#This Row],[Total Quarterly Expenditure Amount]]</f>
        <v>0</v>
      </c>
      <c r="T107" s="99" t="str">
        <f>IFERROR(INDEX(Table2[Attachment A Category], MATCH(transfers[[#This Row],[Attachment A Expenditure Subcategory]], Table2[Attachment A Subcategory],0)),"")</f>
        <v/>
      </c>
      <c r="U107" s="100" t="str">
        <f>IFERROR(INDEX(Table2[Treasury OIG Category], MATCH(transfers[[#This Row],[Attachment A Expenditure Subcategory]], Table2[Attachment A Subcategory],0)),"")</f>
        <v/>
      </c>
    </row>
    <row r="108" spans="2:21" x14ac:dyDescent="0.25">
      <c r="B108" s="21"/>
      <c r="C108" s="16"/>
      <c r="D108" s="16"/>
      <c r="E108" s="16"/>
      <c r="F108" s="16"/>
      <c r="G108" s="22"/>
      <c r="H108" s="31" t="s">
        <v>183</v>
      </c>
      <c r="I108" s="16"/>
      <c r="J108" s="16"/>
      <c r="K108" s="17"/>
      <c r="L108" s="49"/>
      <c r="M108" s="49"/>
      <c r="N108" s="154"/>
      <c r="O108" s="81">
        <f>transfers[[#This Row],[Total Transfer  Amount]]</f>
        <v>0</v>
      </c>
      <c r="P108" s="154"/>
      <c r="Q108" s="81">
        <f>transfers[[#This Row],[Total Quarterly Obligation Amount]]</f>
        <v>0</v>
      </c>
      <c r="R108" s="154"/>
      <c r="S108" s="81">
        <f>transfers[[#This Row],[Total Quarterly Expenditure Amount]]</f>
        <v>0</v>
      </c>
      <c r="T108" s="99" t="str">
        <f>IFERROR(INDEX(Table2[Attachment A Category], MATCH(transfers[[#This Row],[Attachment A Expenditure Subcategory]], Table2[Attachment A Subcategory],0)),"")</f>
        <v/>
      </c>
      <c r="U108" s="100" t="str">
        <f>IFERROR(INDEX(Table2[Treasury OIG Category], MATCH(transfers[[#This Row],[Attachment A Expenditure Subcategory]], Table2[Attachment A Subcategory],0)),"")</f>
        <v/>
      </c>
    </row>
    <row r="109" spans="2:21" x14ac:dyDescent="0.25">
      <c r="B109" s="21"/>
      <c r="C109" s="16"/>
      <c r="D109" s="16"/>
      <c r="E109" s="16"/>
      <c r="F109" s="16"/>
      <c r="G109" s="22"/>
      <c r="H109" s="31" t="s">
        <v>184</v>
      </c>
      <c r="I109" s="16"/>
      <c r="J109" s="16"/>
      <c r="K109" s="17"/>
      <c r="L109" s="49"/>
      <c r="M109" s="49"/>
      <c r="N109" s="154"/>
      <c r="O109" s="81">
        <f>transfers[[#This Row],[Total Transfer  Amount]]</f>
        <v>0</v>
      </c>
      <c r="P109" s="154"/>
      <c r="Q109" s="81">
        <f>transfers[[#This Row],[Total Quarterly Obligation Amount]]</f>
        <v>0</v>
      </c>
      <c r="R109" s="154"/>
      <c r="S109" s="81">
        <f>transfers[[#This Row],[Total Quarterly Expenditure Amount]]</f>
        <v>0</v>
      </c>
      <c r="T109" s="99" t="str">
        <f>IFERROR(INDEX(Table2[Attachment A Category], MATCH(transfers[[#This Row],[Attachment A Expenditure Subcategory]], Table2[Attachment A Subcategory],0)),"")</f>
        <v/>
      </c>
      <c r="U109" s="100" t="str">
        <f>IFERROR(INDEX(Table2[Treasury OIG Category], MATCH(transfers[[#This Row],[Attachment A Expenditure Subcategory]], Table2[Attachment A Subcategory],0)),"")</f>
        <v/>
      </c>
    </row>
    <row r="110" spans="2:21" x14ac:dyDescent="0.25">
      <c r="B110" s="21"/>
      <c r="C110" s="16"/>
      <c r="D110" s="16"/>
      <c r="E110" s="16"/>
      <c r="F110" s="16"/>
      <c r="G110" s="22"/>
      <c r="H110" s="31" t="s">
        <v>185</v>
      </c>
      <c r="I110" s="16"/>
      <c r="J110" s="16"/>
      <c r="K110" s="17"/>
      <c r="L110" s="49"/>
      <c r="M110" s="49"/>
      <c r="N110" s="154"/>
      <c r="O110" s="81">
        <f>transfers[[#This Row],[Total Transfer  Amount]]</f>
        <v>0</v>
      </c>
      <c r="P110" s="154"/>
      <c r="Q110" s="81">
        <f>transfers[[#This Row],[Total Quarterly Obligation Amount]]</f>
        <v>0</v>
      </c>
      <c r="R110" s="154"/>
      <c r="S110" s="81">
        <f>transfers[[#This Row],[Total Quarterly Expenditure Amount]]</f>
        <v>0</v>
      </c>
      <c r="T110" s="99" t="str">
        <f>IFERROR(INDEX(Table2[Attachment A Category], MATCH(transfers[[#This Row],[Attachment A Expenditure Subcategory]], Table2[Attachment A Subcategory],0)),"")</f>
        <v/>
      </c>
      <c r="U110" s="100" t="str">
        <f>IFERROR(INDEX(Table2[Treasury OIG Category], MATCH(transfers[[#This Row],[Attachment A Expenditure Subcategory]], Table2[Attachment A Subcategory],0)),"")</f>
        <v/>
      </c>
    </row>
    <row r="111" spans="2:21" x14ac:dyDescent="0.25">
      <c r="B111" s="21"/>
      <c r="C111" s="16"/>
      <c r="D111" s="16"/>
      <c r="E111" s="16"/>
      <c r="F111" s="16"/>
      <c r="G111" s="22"/>
      <c r="H111" s="31" t="s">
        <v>186</v>
      </c>
      <c r="I111" s="34"/>
      <c r="J111" s="16"/>
      <c r="K111" s="69"/>
      <c r="L111" s="49"/>
      <c r="M111" s="49"/>
      <c r="N111" s="156"/>
      <c r="O111" s="81">
        <f>transfers[[#This Row],[Total Transfer  Amount]]</f>
        <v>0</v>
      </c>
      <c r="P111" s="156"/>
      <c r="Q111" s="81">
        <f>transfers[[#This Row],[Total Quarterly Obligation Amount]]</f>
        <v>0</v>
      </c>
      <c r="R111" s="156"/>
      <c r="S111" s="81">
        <f>transfers[[#This Row],[Total Quarterly Expenditure Amount]]</f>
        <v>0</v>
      </c>
      <c r="T111" s="99" t="str">
        <f>IFERROR(INDEX(Table2[Attachment A Category], MATCH(transfers[[#This Row],[Attachment A Expenditure Subcategory]], Table2[Attachment A Subcategory],0)),"")</f>
        <v/>
      </c>
      <c r="U111" s="100" t="str">
        <f>IFERROR(INDEX(Table2[Treasury OIG Category], MATCH(transfers[[#This Row],[Attachment A Expenditure Subcategory]], Table2[Attachment A Subcategory],0)),"")</f>
        <v/>
      </c>
    </row>
    <row r="112" spans="2:21" x14ac:dyDescent="0.25">
      <c r="B112" s="21"/>
      <c r="C112" s="16"/>
      <c r="D112" s="16"/>
      <c r="E112" s="16"/>
      <c r="F112" s="16"/>
      <c r="G112" s="22"/>
      <c r="H112" s="31" t="s">
        <v>187</v>
      </c>
      <c r="I112" s="16"/>
      <c r="J112" s="16"/>
      <c r="K112" s="17"/>
      <c r="L112" s="49"/>
      <c r="M112" s="49"/>
      <c r="N112" s="154"/>
      <c r="O112" s="81">
        <f>transfers[[#This Row],[Total Transfer  Amount]]</f>
        <v>0</v>
      </c>
      <c r="P112" s="154"/>
      <c r="Q112" s="81">
        <f>transfers[[#This Row],[Total Quarterly Obligation Amount]]</f>
        <v>0</v>
      </c>
      <c r="R112" s="154"/>
      <c r="S112" s="81">
        <f>transfers[[#This Row],[Total Quarterly Expenditure Amount]]</f>
        <v>0</v>
      </c>
      <c r="T112" s="99" t="str">
        <f>IFERROR(INDEX(Table2[Attachment A Category], MATCH(transfers[[#This Row],[Attachment A Expenditure Subcategory]], Table2[Attachment A Subcategory],0)),"")</f>
        <v/>
      </c>
      <c r="U112" s="100" t="str">
        <f>IFERROR(INDEX(Table2[Treasury OIG Category], MATCH(transfers[[#This Row],[Attachment A Expenditure Subcategory]], Table2[Attachment A Subcategory],0)),"")</f>
        <v/>
      </c>
    </row>
    <row r="113" spans="2:21" x14ac:dyDescent="0.25">
      <c r="B113" s="21"/>
      <c r="C113" s="16"/>
      <c r="D113" s="16"/>
      <c r="E113" s="16"/>
      <c r="F113" s="16"/>
      <c r="G113" s="22"/>
      <c r="H113" s="31" t="s">
        <v>188</v>
      </c>
      <c r="I113" s="16"/>
      <c r="J113" s="16"/>
      <c r="K113" s="17"/>
      <c r="L113" s="49"/>
      <c r="M113" s="49"/>
      <c r="N113" s="154"/>
      <c r="O113" s="81">
        <f>transfers[[#This Row],[Total Transfer  Amount]]</f>
        <v>0</v>
      </c>
      <c r="P113" s="154"/>
      <c r="Q113" s="81">
        <f>transfers[[#This Row],[Total Quarterly Obligation Amount]]</f>
        <v>0</v>
      </c>
      <c r="R113" s="154"/>
      <c r="S113" s="81">
        <f>transfers[[#This Row],[Total Quarterly Expenditure Amount]]</f>
        <v>0</v>
      </c>
      <c r="T113" s="99" t="str">
        <f>IFERROR(INDEX(Table2[Attachment A Category], MATCH(transfers[[#This Row],[Attachment A Expenditure Subcategory]], Table2[Attachment A Subcategory],0)),"")</f>
        <v/>
      </c>
      <c r="U113" s="100" t="str">
        <f>IFERROR(INDEX(Table2[Treasury OIG Category], MATCH(transfers[[#This Row],[Attachment A Expenditure Subcategory]], Table2[Attachment A Subcategory],0)),"")</f>
        <v/>
      </c>
    </row>
    <row r="114" spans="2:21" x14ac:dyDescent="0.25">
      <c r="B114" s="21"/>
      <c r="C114" s="16"/>
      <c r="D114" s="16"/>
      <c r="E114" s="16"/>
      <c r="F114" s="16"/>
      <c r="G114" s="22"/>
      <c r="H114" s="31" t="s">
        <v>189</v>
      </c>
      <c r="I114" s="16"/>
      <c r="J114" s="16"/>
      <c r="K114" s="17"/>
      <c r="L114" s="49"/>
      <c r="M114" s="49"/>
      <c r="N114" s="154"/>
      <c r="O114" s="81">
        <f>transfers[[#This Row],[Total Transfer  Amount]]</f>
        <v>0</v>
      </c>
      <c r="P114" s="154"/>
      <c r="Q114" s="81">
        <f>transfers[[#This Row],[Total Quarterly Obligation Amount]]</f>
        <v>0</v>
      </c>
      <c r="R114" s="154"/>
      <c r="S114" s="81">
        <f>transfers[[#This Row],[Total Quarterly Expenditure Amount]]</f>
        <v>0</v>
      </c>
      <c r="T114" s="99" t="str">
        <f>IFERROR(INDEX(Table2[Attachment A Category], MATCH(transfers[[#This Row],[Attachment A Expenditure Subcategory]], Table2[Attachment A Subcategory],0)),"")</f>
        <v/>
      </c>
      <c r="U114" s="100" t="str">
        <f>IFERROR(INDEX(Table2[Treasury OIG Category], MATCH(transfers[[#This Row],[Attachment A Expenditure Subcategory]], Table2[Attachment A Subcategory],0)),"")</f>
        <v/>
      </c>
    </row>
    <row r="115" spans="2:21" x14ac:dyDescent="0.25">
      <c r="B115" s="21"/>
      <c r="C115" s="16"/>
      <c r="D115" s="16"/>
      <c r="E115" s="16"/>
      <c r="F115" s="16"/>
      <c r="G115" s="22"/>
      <c r="H115" s="31" t="s">
        <v>190</v>
      </c>
      <c r="I115" s="16"/>
      <c r="J115" s="16"/>
      <c r="K115" s="17"/>
      <c r="L115" s="49"/>
      <c r="M115" s="49"/>
      <c r="N115" s="154"/>
      <c r="O115" s="81">
        <f>transfers[[#This Row],[Total Transfer  Amount]]</f>
        <v>0</v>
      </c>
      <c r="P115" s="154"/>
      <c r="Q115" s="81">
        <f>transfers[[#This Row],[Total Quarterly Obligation Amount]]</f>
        <v>0</v>
      </c>
      <c r="R115" s="154"/>
      <c r="S115" s="81">
        <f>transfers[[#This Row],[Total Quarterly Expenditure Amount]]</f>
        <v>0</v>
      </c>
      <c r="T115" s="99" t="str">
        <f>IFERROR(INDEX(Table2[Attachment A Category], MATCH(transfers[[#This Row],[Attachment A Expenditure Subcategory]], Table2[Attachment A Subcategory],0)),"")</f>
        <v/>
      </c>
      <c r="U115" s="100" t="str">
        <f>IFERROR(INDEX(Table2[Treasury OIG Category], MATCH(transfers[[#This Row],[Attachment A Expenditure Subcategory]], Table2[Attachment A Subcategory],0)),"")</f>
        <v/>
      </c>
    </row>
    <row r="116" spans="2:21" x14ac:dyDescent="0.25">
      <c r="B116" s="21"/>
      <c r="C116" s="16"/>
      <c r="D116" s="16"/>
      <c r="E116" s="16"/>
      <c r="F116" s="16"/>
      <c r="G116" s="22"/>
      <c r="H116" s="31" t="s">
        <v>191</v>
      </c>
      <c r="I116" s="16"/>
      <c r="J116" s="16"/>
      <c r="K116" s="17"/>
      <c r="L116" s="49"/>
      <c r="M116" s="49"/>
      <c r="N116" s="154"/>
      <c r="O116" s="81">
        <f>transfers[[#This Row],[Total Transfer  Amount]]</f>
        <v>0</v>
      </c>
      <c r="P116" s="154"/>
      <c r="Q116" s="81">
        <f>transfers[[#This Row],[Total Quarterly Obligation Amount]]</f>
        <v>0</v>
      </c>
      <c r="R116" s="154"/>
      <c r="S116" s="81">
        <f>transfers[[#This Row],[Total Quarterly Expenditure Amount]]</f>
        <v>0</v>
      </c>
      <c r="T116" s="99" t="str">
        <f>IFERROR(INDEX(Table2[Attachment A Category], MATCH(transfers[[#This Row],[Attachment A Expenditure Subcategory]], Table2[Attachment A Subcategory],0)),"")</f>
        <v/>
      </c>
      <c r="U116" s="100" t="str">
        <f>IFERROR(INDEX(Table2[Treasury OIG Category], MATCH(transfers[[#This Row],[Attachment A Expenditure Subcategory]], Table2[Attachment A Subcategory],0)),"")</f>
        <v/>
      </c>
    </row>
    <row r="117" spans="2:21" x14ac:dyDescent="0.25">
      <c r="B117" s="21"/>
      <c r="C117" s="16"/>
      <c r="D117" s="16"/>
      <c r="E117" s="16"/>
      <c r="F117" s="16"/>
      <c r="G117" s="22"/>
      <c r="H117" s="31" t="s">
        <v>192</v>
      </c>
      <c r="I117" s="16"/>
      <c r="J117" s="16"/>
      <c r="K117" s="17"/>
      <c r="L117" s="49"/>
      <c r="M117" s="49"/>
      <c r="N117" s="154"/>
      <c r="O117" s="81">
        <f>transfers[[#This Row],[Total Transfer  Amount]]</f>
        <v>0</v>
      </c>
      <c r="P117" s="154"/>
      <c r="Q117" s="81">
        <f>transfers[[#This Row],[Total Quarterly Obligation Amount]]</f>
        <v>0</v>
      </c>
      <c r="R117" s="154"/>
      <c r="S117" s="81">
        <f>transfers[[#This Row],[Total Quarterly Expenditure Amount]]</f>
        <v>0</v>
      </c>
      <c r="T117" s="99" t="str">
        <f>IFERROR(INDEX(Table2[Attachment A Category], MATCH(transfers[[#This Row],[Attachment A Expenditure Subcategory]], Table2[Attachment A Subcategory],0)),"")</f>
        <v/>
      </c>
      <c r="U117" s="100" t="str">
        <f>IFERROR(INDEX(Table2[Treasury OIG Category], MATCH(transfers[[#This Row],[Attachment A Expenditure Subcategory]], Table2[Attachment A Subcategory],0)),"")</f>
        <v/>
      </c>
    </row>
    <row r="118" spans="2:21" x14ac:dyDescent="0.25">
      <c r="B118" s="21"/>
      <c r="C118" s="16"/>
      <c r="D118" s="16"/>
      <c r="E118" s="16"/>
      <c r="F118" s="16"/>
      <c r="G118" s="22"/>
      <c r="H118" s="31" t="s">
        <v>193</v>
      </c>
      <c r="I118" s="16"/>
      <c r="J118" s="16"/>
      <c r="K118" s="17"/>
      <c r="L118" s="49"/>
      <c r="M118" s="49"/>
      <c r="N118" s="154"/>
      <c r="O118" s="81">
        <f>transfers[[#This Row],[Total Transfer  Amount]]</f>
        <v>0</v>
      </c>
      <c r="P118" s="154"/>
      <c r="Q118" s="81">
        <f>transfers[[#This Row],[Total Quarterly Obligation Amount]]</f>
        <v>0</v>
      </c>
      <c r="R118" s="154"/>
      <c r="S118" s="81">
        <f>transfers[[#This Row],[Total Quarterly Expenditure Amount]]</f>
        <v>0</v>
      </c>
      <c r="T118" s="99" t="str">
        <f>IFERROR(INDEX(Table2[Attachment A Category], MATCH(transfers[[#This Row],[Attachment A Expenditure Subcategory]], Table2[Attachment A Subcategory],0)),"")</f>
        <v/>
      </c>
      <c r="U118" s="100" t="str">
        <f>IFERROR(INDEX(Table2[Treasury OIG Category], MATCH(transfers[[#This Row],[Attachment A Expenditure Subcategory]], Table2[Attachment A Subcategory],0)),"")</f>
        <v/>
      </c>
    </row>
    <row r="119" spans="2:21" x14ac:dyDescent="0.25">
      <c r="B119" s="21"/>
      <c r="C119" s="16"/>
      <c r="D119" s="16"/>
      <c r="E119" s="16"/>
      <c r="F119" s="16"/>
      <c r="G119" s="22"/>
      <c r="H119" s="31" t="s">
        <v>194</v>
      </c>
      <c r="I119" s="16"/>
      <c r="J119" s="16"/>
      <c r="K119" s="17"/>
      <c r="L119" s="49"/>
      <c r="M119" s="49"/>
      <c r="N119" s="154"/>
      <c r="O119" s="81">
        <f>transfers[[#This Row],[Total Transfer  Amount]]</f>
        <v>0</v>
      </c>
      <c r="P119" s="154"/>
      <c r="Q119" s="81">
        <f>transfers[[#This Row],[Total Quarterly Obligation Amount]]</f>
        <v>0</v>
      </c>
      <c r="R119" s="154"/>
      <c r="S119" s="81">
        <f>transfers[[#This Row],[Total Quarterly Expenditure Amount]]</f>
        <v>0</v>
      </c>
      <c r="T119" s="99" t="str">
        <f>IFERROR(INDEX(Table2[Attachment A Category], MATCH(transfers[[#This Row],[Attachment A Expenditure Subcategory]], Table2[Attachment A Subcategory],0)),"")</f>
        <v/>
      </c>
      <c r="U119" s="100" t="str">
        <f>IFERROR(INDEX(Table2[Treasury OIG Category], MATCH(transfers[[#This Row],[Attachment A Expenditure Subcategory]], Table2[Attachment A Subcategory],0)),"")</f>
        <v/>
      </c>
    </row>
    <row r="120" spans="2:21" x14ac:dyDescent="0.25">
      <c r="B120" s="21"/>
      <c r="C120" s="16"/>
      <c r="D120" s="16"/>
      <c r="E120" s="16"/>
      <c r="F120" s="16"/>
      <c r="G120" s="22"/>
      <c r="H120" s="31" t="s">
        <v>195</v>
      </c>
      <c r="I120" s="16"/>
      <c r="J120" s="16"/>
      <c r="K120" s="17"/>
      <c r="L120" s="49"/>
      <c r="M120" s="49"/>
      <c r="N120" s="154"/>
      <c r="O120" s="81">
        <f>transfers[[#This Row],[Total Transfer  Amount]]</f>
        <v>0</v>
      </c>
      <c r="P120" s="154"/>
      <c r="Q120" s="81">
        <f>transfers[[#This Row],[Total Quarterly Obligation Amount]]</f>
        <v>0</v>
      </c>
      <c r="R120" s="154"/>
      <c r="S120" s="81">
        <f>transfers[[#This Row],[Total Quarterly Expenditure Amount]]</f>
        <v>0</v>
      </c>
      <c r="T120" s="99" t="str">
        <f>IFERROR(INDEX(Table2[Attachment A Category], MATCH(transfers[[#This Row],[Attachment A Expenditure Subcategory]], Table2[Attachment A Subcategory],0)),"")</f>
        <v/>
      </c>
      <c r="U120" s="100" t="str">
        <f>IFERROR(INDEX(Table2[Treasury OIG Category], MATCH(transfers[[#This Row],[Attachment A Expenditure Subcategory]], Table2[Attachment A Subcategory],0)),"")</f>
        <v/>
      </c>
    </row>
    <row r="121" spans="2:21" x14ac:dyDescent="0.25">
      <c r="B121" s="21"/>
      <c r="C121" s="16"/>
      <c r="D121" s="16"/>
      <c r="E121" s="16"/>
      <c r="F121" s="16"/>
      <c r="G121" s="22"/>
      <c r="H121" s="31" t="s">
        <v>196</v>
      </c>
      <c r="I121" s="16"/>
      <c r="J121" s="16"/>
      <c r="K121" s="17"/>
      <c r="L121" s="49"/>
      <c r="M121" s="49"/>
      <c r="N121" s="154"/>
      <c r="O121" s="81">
        <f>transfers[[#This Row],[Total Transfer  Amount]]</f>
        <v>0</v>
      </c>
      <c r="P121" s="154"/>
      <c r="Q121" s="81">
        <f>transfers[[#This Row],[Total Quarterly Obligation Amount]]</f>
        <v>0</v>
      </c>
      <c r="R121" s="154"/>
      <c r="S121" s="81">
        <f>transfers[[#This Row],[Total Quarterly Expenditure Amount]]</f>
        <v>0</v>
      </c>
      <c r="T121" s="99" t="str">
        <f>IFERROR(INDEX(Table2[Attachment A Category], MATCH(transfers[[#This Row],[Attachment A Expenditure Subcategory]], Table2[Attachment A Subcategory],0)),"")</f>
        <v/>
      </c>
      <c r="U121" s="100" t="str">
        <f>IFERROR(INDEX(Table2[Treasury OIG Category], MATCH(transfers[[#This Row],[Attachment A Expenditure Subcategory]], Table2[Attachment A Subcategory],0)),"")</f>
        <v/>
      </c>
    </row>
    <row r="122" spans="2:21" x14ac:dyDescent="0.25">
      <c r="B122" s="21"/>
      <c r="C122" s="16"/>
      <c r="D122" s="16"/>
      <c r="E122" s="16"/>
      <c r="F122" s="16"/>
      <c r="G122" s="22"/>
      <c r="H122" s="31" t="s">
        <v>197</v>
      </c>
      <c r="I122" s="16"/>
      <c r="J122" s="16"/>
      <c r="K122" s="17"/>
      <c r="L122" s="49"/>
      <c r="M122" s="49"/>
      <c r="N122" s="154"/>
      <c r="O122" s="81">
        <f>transfers[[#This Row],[Total Transfer  Amount]]</f>
        <v>0</v>
      </c>
      <c r="P122" s="154"/>
      <c r="Q122" s="81">
        <f>transfers[[#This Row],[Total Quarterly Obligation Amount]]</f>
        <v>0</v>
      </c>
      <c r="R122" s="154"/>
      <c r="S122" s="81">
        <f>transfers[[#This Row],[Total Quarterly Expenditure Amount]]</f>
        <v>0</v>
      </c>
      <c r="T122" s="99" t="str">
        <f>IFERROR(INDEX(Table2[Attachment A Category], MATCH(transfers[[#This Row],[Attachment A Expenditure Subcategory]], Table2[Attachment A Subcategory],0)),"")</f>
        <v/>
      </c>
      <c r="U122" s="100" t="str">
        <f>IFERROR(INDEX(Table2[Treasury OIG Category], MATCH(transfers[[#This Row],[Attachment A Expenditure Subcategory]], Table2[Attachment A Subcategory],0)),"")</f>
        <v/>
      </c>
    </row>
    <row r="123" spans="2:21" x14ac:dyDescent="0.25">
      <c r="B123" s="21"/>
      <c r="C123" s="16"/>
      <c r="D123" s="16"/>
      <c r="E123" s="16"/>
      <c r="F123" s="16"/>
      <c r="G123" s="22"/>
      <c r="H123" s="31" t="s">
        <v>198</v>
      </c>
      <c r="I123" s="16"/>
      <c r="J123" s="16"/>
      <c r="K123" s="17"/>
      <c r="L123" s="49"/>
      <c r="M123" s="49"/>
      <c r="N123" s="154"/>
      <c r="O123" s="81">
        <f>transfers[[#This Row],[Total Transfer  Amount]]</f>
        <v>0</v>
      </c>
      <c r="P123" s="154"/>
      <c r="Q123" s="81">
        <f>transfers[[#This Row],[Total Quarterly Obligation Amount]]</f>
        <v>0</v>
      </c>
      <c r="R123" s="154"/>
      <c r="S123" s="81">
        <f>transfers[[#This Row],[Total Quarterly Expenditure Amount]]</f>
        <v>0</v>
      </c>
      <c r="T123" s="99" t="str">
        <f>IFERROR(INDEX(Table2[Attachment A Category], MATCH(transfers[[#This Row],[Attachment A Expenditure Subcategory]], Table2[Attachment A Subcategory],0)),"")</f>
        <v/>
      </c>
      <c r="U123" s="100" t="str">
        <f>IFERROR(INDEX(Table2[Treasury OIG Category], MATCH(transfers[[#This Row],[Attachment A Expenditure Subcategory]], Table2[Attachment A Subcategory],0)),"")</f>
        <v/>
      </c>
    </row>
    <row r="124" spans="2:21" x14ac:dyDescent="0.25">
      <c r="B124" s="21"/>
      <c r="C124" s="16"/>
      <c r="D124" s="16"/>
      <c r="E124" s="16"/>
      <c r="F124" s="16"/>
      <c r="G124" s="22"/>
      <c r="H124" s="31" t="s">
        <v>199</v>
      </c>
      <c r="I124" s="16"/>
      <c r="J124" s="16"/>
      <c r="K124" s="17"/>
      <c r="L124" s="49"/>
      <c r="M124" s="49"/>
      <c r="N124" s="154"/>
      <c r="O124" s="81">
        <f>transfers[[#This Row],[Total Transfer  Amount]]</f>
        <v>0</v>
      </c>
      <c r="P124" s="154"/>
      <c r="Q124" s="81">
        <f>transfers[[#This Row],[Total Quarterly Obligation Amount]]</f>
        <v>0</v>
      </c>
      <c r="R124" s="154"/>
      <c r="S124" s="81">
        <f>transfers[[#This Row],[Total Quarterly Expenditure Amount]]</f>
        <v>0</v>
      </c>
      <c r="T124" s="99" t="str">
        <f>IFERROR(INDEX(Table2[Attachment A Category], MATCH(transfers[[#This Row],[Attachment A Expenditure Subcategory]], Table2[Attachment A Subcategory],0)),"")</f>
        <v/>
      </c>
      <c r="U124" s="100" t="str">
        <f>IFERROR(INDEX(Table2[Treasury OIG Category], MATCH(transfers[[#This Row],[Attachment A Expenditure Subcategory]], Table2[Attachment A Subcategory],0)),"")</f>
        <v/>
      </c>
    </row>
    <row r="125" spans="2:21" x14ac:dyDescent="0.25">
      <c r="B125" s="21"/>
      <c r="C125" s="16"/>
      <c r="D125" s="16"/>
      <c r="E125" s="16"/>
      <c r="F125" s="16"/>
      <c r="G125" s="22"/>
      <c r="H125" s="31" t="s">
        <v>200</v>
      </c>
      <c r="I125" s="16"/>
      <c r="J125" s="16"/>
      <c r="K125" s="17"/>
      <c r="L125" s="49"/>
      <c r="M125" s="49"/>
      <c r="N125" s="154"/>
      <c r="O125" s="81">
        <f>transfers[[#This Row],[Total Transfer  Amount]]</f>
        <v>0</v>
      </c>
      <c r="P125" s="154"/>
      <c r="Q125" s="81">
        <f>transfers[[#This Row],[Total Quarterly Obligation Amount]]</f>
        <v>0</v>
      </c>
      <c r="R125" s="154"/>
      <c r="S125" s="81">
        <f>transfers[[#This Row],[Total Quarterly Expenditure Amount]]</f>
        <v>0</v>
      </c>
      <c r="T125" s="99" t="str">
        <f>IFERROR(INDEX(Table2[Attachment A Category], MATCH(transfers[[#This Row],[Attachment A Expenditure Subcategory]], Table2[Attachment A Subcategory],0)),"")</f>
        <v/>
      </c>
      <c r="U125" s="100" t="str">
        <f>IFERROR(INDEX(Table2[Treasury OIG Category], MATCH(transfers[[#This Row],[Attachment A Expenditure Subcategory]], Table2[Attachment A Subcategory],0)),"")</f>
        <v/>
      </c>
    </row>
    <row r="126" spans="2:21" x14ac:dyDescent="0.25">
      <c r="B126" s="21"/>
      <c r="C126" s="16"/>
      <c r="D126" s="16"/>
      <c r="E126" s="16"/>
      <c r="F126" s="16"/>
      <c r="G126" s="22"/>
      <c r="H126" s="31" t="s">
        <v>201</v>
      </c>
      <c r="I126" s="16"/>
      <c r="J126" s="16"/>
      <c r="K126" s="17"/>
      <c r="L126" s="49"/>
      <c r="M126" s="49"/>
      <c r="N126" s="154"/>
      <c r="O126" s="81">
        <f>transfers[[#This Row],[Total Transfer  Amount]]</f>
        <v>0</v>
      </c>
      <c r="P126" s="154"/>
      <c r="Q126" s="81">
        <f>transfers[[#This Row],[Total Quarterly Obligation Amount]]</f>
        <v>0</v>
      </c>
      <c r="R126" s="154"/>
      <c r="S126" s="81">
        <f>transfers[[#This Row],[Total Quarterly Expenditure Amount]]</f>
        <v>0</v>
      </c>
      <c r="T126" s="99" t="str">
        <f>IFERROR(INDEX(Table2[Attachment A Category], MATCH(transfers[[#This Row],[Attachment A Expenditure Subcategory]], Table2[Attachment A Subcategory],0)),"")</f>
        <v/>
      </c>
      <c r="U126" s="100" t="str">
        <f>IFERROR(INDEX(Table2[Treasury OIG Category], MATCH(transfers[[#This Row],[Attachment A Expenditure Subcategory]], Table2[Attachment A Subcategory],0)),"")</f>
        <v/>
      </c>
    </row>
    <row r="127" spans="2:21" x14ac:dyDescent="0.25">
      <c r="B127" s="21"/>
      <c r="C127" s="16"/>
      <c r="D127" s="16"/>
      <c r="E127" s="16"/>
      <c r="F127" s="16"/>
      <c r="G127" s="22"/>
      <c r="H127" s="31" t="s">
        <v>202</v>
      </c>
      <c r="I127" s="16"/>
      <c r="J127" s="16"/>
      <c r="K127" s="17"/>
      <c r="L127" s="49"/>
      <c r="M127" s="49"/>
      <c r="N127" s="154"/>
      <c r="O127" s="81">
        <f>transfers[[#This Row],[Total Transfer  Amount]]</f>
        <v>0</v>
      </c>
      <c r="P127" s="154"/>
      <c r="Q127" s="81">
        <f>transfers[[#This Row],[Total Quarterly Obligation Amount]]</f>
        <v>0</v>
      </c>
      <c r="R127" s="154"/>
      <c r="S127" s="81">
        <f>transfers[[#This Row],[Total Quarterly Expenditure Amount]]</f>
        <v>0</v>
      </c>
      <c r="T127" s="99" t="str">
        <f>IFERROR(INDEX(Table2[Attachment A Category], MATCH(transfers[[#This Row],[Attachment A Expenditure Subcategory]], Table2[Attachment A Subcategory],0)),"")</f>
        <v/>
      </c>
      <c r="U127" s="100" t="str">
        <f>IFERROR(INDEX(Table2[Treasury OIG Category], MATCH(transfers[[#This Row],[Attachment A Expenditure Subcategory]], Table2[Attachment A Subcategory],0)),"")</f>
        <v/>
      </c>
    </row>
    <row r="128" spans="2:21" x14ac:dyDescent="0.25">
      <c r="B128" s="21"/>
      <c r="C128" s="16"/>
      <c r="D128" s="16"/>
      <c r="E128" s="16"/>
      <c r="F128" s="16"/>
      <c r="G128" s="22"/>
      <c r="H128" s="31" t="s">
        <v>203</v>
      </c>
      <c r="I128" s="16"/>
      <c r="J128" s="16"/>
      <c r="K128" s="17"/>
      <c r="L128" s="49"/>
      <c r="M128" s="49"/>
      <c r="N128" s="154"/>
      <c r="O128" s="81">
        <f>transfers[[#This Row],[Total Transfer  Amount]]</f>
        <v>0</v>
      </c>
      <c r="P128" s="154"/>
      <c r="Q128" s="81">
        <f>transfers[[#This Row],[Total Quarterly Obligation Amount]]</f>
        <v>0</v>
      </c>
      <c r="R128" s="154"/>
      <c r="S128" s="81">
        <f>transfers[[#This Row],[Total Quarterly Expenditure Amount]]</f>
        <v>0</v>
      </c>
      <c r="T128" s="99" t="str">
        <f>IFERROR(INDEX(Table2[Attachment A Category], MATCH(transfers[[#This Row],[Attachment A Expenditure Subcategory]], Table2[Attachment A Subcategory],0)),"")</f>
        <v/>
      </c>
      <c r="U128" s="100" t="str">
        <f>IFERROR(INDEX(Table2[Treasury OIG Category], MATCH(transfers[[#This Row],[Attachment A Expenditure Subcategory]], Table2[Attachment A Subcategory],0)),"")</f>
        <v/>
      </c>
    </row>
    <row r="129" spans="2:21" x14ac:dyDescent="0.25">
      <c r="B129" s="21"/>
      <c r="C129" s="16"/>
      <c r="D129" s="16"/>
      <c r="E129" s="16"/>
      <c r="F129" s="16"/>
      <c r="G129" s="22"/>
      <c r="H129" s="31" t="s">
        <v>204</v>
      </c>
      <c r="I129" s="16"/>
      <c r="J129" s="16"/>
      <c r="K129" s="17"/>
      <c r="L129" s="49"/>
      <c r="M129" s="49"/>
      <c r="N129" s="154"/>
      <c r="O129" s="81">
        <f>transfers[[#This Row],[Total Transfer  Amount]]</f>
        <v>0</v>
      </c>
      <c r="P129" s="154"/>
      <c r="Q129" s="81">
        <f>transfers[[#This Row],[Total Quarterly Obligation Amount]]</f>
        <v>0</v>
      </c>
      <c r="R129" s="154"/>
      <c r="S129" s="81">
        <f>transfers[[#This Row],[Total Quarterly Expenditure Amount]]</f>
        <v>0</v>
      </c>
      <c r="T129" s="99" t="str">
        <f>IFERROR(INDEX(Table2[Attachment A Category], MATCH(transfers[[#This Row],[Attachment A Expenditure Subcategory]], Table2[Attachment A Subcategory],0)),"")</f>
        <v/>
      </c>
      <c r="U129" s="100" t="str">
        <f>IFERROR(INDEX(Table2[Treasury OIG Category], MATCH(transfers[[#This Row],[Attachment A Expenditure Subcategory]], Table2[Attachment A Subcategory],0)),"")</f>
        <v/>
      </c>
    </row>
    <row r="130" spans="2:21" x14ac:dyDescent="0.25">
      <c r="B130" s="21"/>
      <c r="C130" s="16"/>
      <c r="D130" s="16"/>
      <c r="E130" s="16"/>
      <c r="F130" s="16"/>
      <c r="G130" s="22"/>
      <c r="H130" s="31" t="s">
        <v>205</v>
      </c>
      <c r="I130" s="16"/>
      <c r="J130" s="16"/>
      <c r="K130" s="17"/>
      <c r="L130" s="49"/>
      <c r="M130" s="49"/>
      <c r="N130" s="154"/>
      <c r="O130" s="81">
        <f>transfers[[#This Row],[Total Transfer  Amount]]</f>
        <v>0</v>
      </c>
      <c r="P130" s="154"/>
      <c r="Q130" s="81">
        <f>transfers[[#This Row],[Total Quarterly Obligation Amount]]</f>
        <v>0</v>
      </c>
      <c r="R130" s="154"/>
      <c r="S130" s="81">
        <f>transfers[[#This Row],[Total Quarterly Expenditure Amount]]</f>
        <v>0</v>
      </c>
      <c r="T130" s="99" t="str">
        <f>IFERROR(INDEX(Table2[Attachment A Category], MATCH(transfers[[#This Row],[Attachment A Expenditure Subcategory]], Table2[Attachment A Subcategory],0)),"")</f>
        <v/>
      </c>
      <c r="U130" s="100" t="str">
        <f>IFERROR(INDEX(Table2[Treasury OIG Category], MATCH(transfers[[#This Row],[Attachment A Expenditure Subcategory]], Table2[Attachment A Subcategory],0)),"")</f>
        <v/>
      </c>
    </row>
    <row r="131" spans="2:21" x14ac:dyDescent="0.25">
      <c r="B131" s="21"/>
      <c r="C131" s="16"/>
      <c r="D131" s="16"/>
      <c r="E131" s="16"/>
      <c r="F131" s="16"/>
      <c r="G131" s="22"/>
      <c r="H131" s="31" t="s">
        <v>206</v>
      </c>
      <c r="I131" s="16"/>
      <c r="J131" s="16"/>
      <c r="K131" s="17"/>
      <c r="L131" s="49"/>
      <c r="M131" s="49"/>
      <c r="N131" s="154"/>
      <c r="O131" s="81">
        <f>transfers[[#This Row],[Total Transfer  Amount]]</f>
        <v>0</v>
      </c>
      <c r="P131" s="154"/>
      <c r="Q131" s="81">
        <f>transfers[[#This Row],[Total Quarterly Obligation Amount]]</f>
        <v>0</v>
      </c>
      <c r="R131" s="154"/>
      <c r="S131" s="81">
        <f>transfers[[#This Row],[Total Quarterly Expenditure Amount]]</f>
        <v>0</v>
      </c>
      <c r="T131" s="99" t="str">
        <f>IFERROR(INDEX(Table2[Attachment A Category], MATCH(transfers[[#This Row],[Attachment A Expenditure Subcategory]], Table2[Attachment A Subcategory],0)),"")</f>
        <v/>
      </c>
      <c r="U131" s="100" t="str">
        <f>IFERROR(INDEX(Table2[Treasury OIG Category], MATCH(transfers[[#This Row],[Attachment A Expenditure Subcategory]], Table2[Attachment A Subcategory],0)),"")</f>
        <v/>
      </c>
    </row>
    <row r="132" spans="2:21" x14ac:dyDescent="0.25">
      <c r="B132" s="21"/>
      <c r="C132" s="16"/>
      <c r="D132" s="16"/>
      <c r="E132" s="16"/>
      <c r="F132" s="16"/>
      <c r="G132" s="22"/>
      <c r="H132" s="31" t="s">
        <v>207</v>
      </c>
      <c r="I132" s="16"/>
      <c r="J132" s="16"/>
      <c r="K132" s="17"/>
      <c r="L132" s="49"/>
      <c r="M132" s="49"/>
      <c r="N132" s="154"/>
      <c r="O132" s="81">
        <f>transfers[[#This Row],[Total Transfer  Amount]]</f>
        <v>0</v>
      </c>
      <c r="P132" s="154"/>
      <c r="Q132" s="81">
        <f>transfers[[#This Row],[Total Quarterly Obligation Amount]]</f>
        <v>0</v>
      </c>
      <c r="R132" s="154"/>
      <c r="S132" s="81">
        <f>transfers[[#This Row],[Total Quarterly Expenditure Amount]]</f>
        <v>0</v>
      </c>
      <c r="T132" s="99" t="str">
        <f>IFERROR(INDEX(Table2[Attachment A Category], MATCH(transfers[[#This Row],[Attachment A Expenditure Subcategory]], Table2[Attachment A Subcategory],0)),"")</f>
        <v/>
      </c>
      <c r="U132" s="100" t="str">
        <f>IFERROR(INDEX(Table2[Treasury OIG Category], MATCH(transfers[[#This Row],[Attachment A Expenditure Subcategory]], Table2[Attachment A Subcategory],0)),"")</f>
        <v/>
      </c>
    </row>
    <row r="133" spans="2:21" x14ac:dyDescent="0.25">
      <c r="B133" s="21"/>
      <c r="C133" s="16"/>
      <c r="D133" s="16"/>
      <c r="E133" s="16"/>
      <c r="F133" s="16"/>
      <c r="G133" s="22"/>
      <c r="H133" s="31" t="s">
        <v>208</v>
      </c>
      <c r="I133" s="16"/>
      <c r="J133" s="16"/>
      <c r="K133" s="17"/>
      <c r="L133" s="49"/>
      <c r="M133" s="49"/>
      <c r="N133" s="154"/>
      <c r="O133" s="81">
        <f>transfers[[#This Row],[Total Transfer  Amount]]</f>
        <v>0</v>
      </c>
      <c r="P133" s="154"/>
      <c r="Q133" s="81">
        <f>transfers[[#This Row],[Total Quarterly Obligation Amount]]</f>
        <v>0</v>
      </c>
      <c r="R133" s="154"/>
      <c r="S133" s="81">
        <f>transfers[[#This Row],[Total Quarterly Expenditure Amount]]</f>
        <v>0</v>
      </c>
      <c r="T133" s="99" t="str">
        <f>IFERROR(INDEX(Table2[Attachment A Category], MATCH(transfers[[#This Row],[Attachment A Expenditure Subcategory]], Table2[Attachment A Subcategory],0)),"")</f>
        <v/>
      </c>
      <c r="U133" s="100" t="str">
        <f>IFERROR(INDEX(Table2[Treasury OIG Category], MATCH(transfers[[#This Row],[Attachment A Expenditure Subcategory]], Table2[Attachment A Subcategory],0)),"")</f>
        <v/>
      </c>
    </row>
    <row r="134" spans="2:21" x14ac:dyDescent="0.25">
      <c r="B134" s="21"/>
      <c r="C134" s="16"/>
      <c r="D134" s="16"/>
      <c r="E134" s="16"/>
      <c r="F134" s="16"/>
      <c r="G134" s="22"/>
      <c r="H134" s="31" t="s">
        <v>209</v>
      </c>
      <c r="I134" s="16"/>
      <c r="J134" s="16"/>
      <c r="K134" s="17"/>
      <c r="L134" s="49"/>
      <c r="M134" s="49"/>
      <c r="N134" s="154"/>
      <c r="O134" s="81">
        <f>transfers[[#This Row],[Total Transfer  Amount]]</f>
        <v>0</v>
      </c>
      <c r="P134" s="154"/>
      <c r="Q134" s="81">
        <f>transfers[[#This Row],[Total Quarterly Obligation Amount]]</f>
        <v>0</v>
      </c>
      <c r="R134" s="154"/>
      <c r="S134" s="81">
        <f>transfers[[#This Row],[Total Quarterly Expenditure Amount]]</f>
        <v>0</v>
      </c>
      <c r="T134" s="99" t="str">
        <f>IFERROR(INDEX(Table2[Attachment A Category], MATCH(transfers[[#This Row],[Attachment A Expenditure Subcategory]], Table2[Attachment A Subcategory],0)),"")</f>
        <v/>
      </c>
      <c r="U134" s="100" t="str">
        <f>IFERROR(INDEX(Table2[Treasury OIG Category], MATCH(transfers[[#This Row],[Attachment A Expenditure Subcategory]], Table2[Attachment A Subcategory],0)),"")</f>
        <v/>
      </c>
    </row>
    <row r="135" spans="2:21" x14ac:dyDescent="0.25">
      <c r="B135" s="21"/>
      <c r="C135" s="16"/>
      <c r="D135" s="16"/>
      <c r="E135" s="16"/>
      <c r="F135" s="16"/>
      <c r="G135" s="22"/>
      <c r="H135" s="31" t="s">
        <v>210</v>
      </c>
      <c r="I135" s="16"/>
      <c r="J135" s="16"/>
      <c r="K135" s="17"/>
      <c r="L135" s="49"/>
      <c r="M135" s="49"/>
      <c r="N135" s="154"/>
      <c r="O135" s="81">
        <f>transfers[[#This Row],[Total Transfer  Amount]]</f>
        <v>0</v>
      </c>
      <c r="P135" s="154"/>
      <c r="Q135" s="81">
        <f>transfers[[#This Row],[Total Quarterly Obligation Amount]]</f>
        <v>0</v>
      </c>
      <c r="R135" s="154"/>
      <c r="S135" s="81">
        <f>transfers[[#This Row],[Total Quarterly Expenditure Amount]]</f>
        <v>0</v>
      </c>
      <c r="T135" s="99" t="str">
        <f>IFERROR(INDEX(Table2[Attachment A Category], MATCH(transfers[[#This Row],[Attachment A Expenditure Subcategory]], Table2[Attachment A Subcategory],0)),"")</f>
        <v/>
      </c>
      <c r="U135" s="100" t="str">
        <f>IFERROR(INDEX(Table2[Treasury OIG Category], MATCH(transfers[[#This Row],[Attachment A Expenditure Subcategory]], Table2[Attachment A Subcategory],0)),"")</f>
        <v/>
      </c>
    </row>
    <row r="136" spans="2:21" x14ac:dyDescent="0.25">
      <c r="B136" s="21"/>
      <c r="C136" s="16"/>
      <c r="D136" s="16"/>
      <c r="E136" s="16"/>
      <c r="F136" s="16"/>
      <c r="G136" s="22"/>
      <c r="H136" s="31" t="s">
        <v>211</v>
      </c>
      <c r="I136" s="16"/>
      <c r="J136" s="16"/>
      <c r="K136" s="17"/>
      <c r="L136" s="49"/>
      <c r="M136" s="49"/>
      <c r="N136" s="154"/>
      <c r="O136" s="81">
        <f>transfers[[#This Row],[Total Transfer  Amount]]</f>
        <v>0</v>
      </c>
      <c r="P136" s="154"/>
      <c r="Q136" s="81">
        <f>transfers[[#This Row],[Total Quarterly Obligation Amount]]</f>
        <v>0</v>
      </c>
      <c r="R136" s="154"/>
      <c r="S136" s="81">
        <f>transfers[[#This Row],[Total Quarterly Expenditure Amount]]</f>
        <v>0</v>
      </c>
      <c r="T136" s="99" t="str">
        <f>IFERROR(INDEX(Table2[Attachment A Category], MATCH(transfers[[#This Row],[Attachment A Expenditure Subcategory]], Table2[Attachment A Subcategory],0)),"")</f>
        <v/>
      </c>
      <c r="U136" s="100" t="str">
        <f>IFERROR(INDEX(Table2[Treasury OIG Category], MATCH(transfers[[#This Row],[Attachment A Expenditure Subcategory]], Table2[Attachment A Subcategory],0)),"")</f>
        <v/>
      </c>
    </row>
    <row r="137" spans="2:21" x14ac:dyDescent="0.25">
      <c r="B137" s="21"/>
      <c r="C137" s="16"/>
      <c r="D137" s="16"/>
      <c r="E137" s="16"/>
      <c r="F137" s="16"/>
      <c r="G137" s="22"/>
      <c r="H137" s="31" t="s">
        <v>212</v>
      </c>
      <c r="I137" s="16"/>
      <c r="J137" s="16"/>
      <c r="K137" s="17"/>
      <c r="L137" s="49"/>
      <c r="M137" s="49"/>
      <c r="N137" s="154"/>
      <c r="O137" s="81">
        <f>transfers[[#This Row],[Total Transfer  Amount]]</f>
        <v>0</v>
      </c>
      <c r="P137" s="154"/>
      <c r="Q137" s="81">
        <f>transfers[[#This Row],[Total Quarterly Obligation Amount]]</f>
        <v>0</v>
      </c>
      <c r="R137" s="154"/>
      <c r="S137" s="81">
        <f>transfers[[#This Row],[Total Quarterly Expenditure Amount]]</f>
        <v>0</v>
      </c>
      <c r="T137" s="99" t="str">
        <f>IFERROR(INDEX(Table2[Attachment A Category], MATCH(transfers[[#This Row],[Attachment A Expenditure Subcategory]], Table2[Attachment A Subcategory],0)),"")</f>
        <v/>
      </c>
      <c r="U137" s="100" t="str">
        <f>IFERROR(INDEX(Table2[Treasury OIG Category], MATCH(transfers[[#This Row],[Attachment A Expenditure Subcategory]], Table2[Attachment A Subcategory],0)),"")</f>
        <v/>
      </c>
    </row>
    <row r="138" spans="2:21" x14ac:dyDescent="0.25">
      <c r="B138" s="21"/>
      <c r="C138" s="16"/>
      <c r="D138" s="16"/>
      <c r="E138" s="16"/>
      <c r="F138" s="16"/>
      <c r="G138" s="22"/>
      <c r="H138" s="31" t="s">
        <v>213</v>
      </c>
      <c r="I138" s="16"/>
      <c r="J138" s="16"/>
      <c r="K138" s="17"/>
      <c r="L138" s="49"/>
      <c r="M138" s="49"/>
      <c r="N138" s="154"/>
      <c r="O138" s="81">
        <f>transfers[[#This Row],[Total Transfer  Amount]]</f>
        <v>0</v>
      </c>
      <c r="P138" s="154"/>
      <c r="Q138" s="81">
        <f>transfers[[#This Row],[Total Quarterly Obligation Amount]]</f>
        <v>0</v>
      </c>
      <c r="R138" s="154"/>
      <c r="S138" s="81">
        <f>transfers[[#This Row],[Total Quarterly Expenditure Amount]]</f>
        <v>0</v>
      </c>
      <c r="T138" s="99" t="str">
        <f>IFERROR(INDEX(Table2[Attachment A Category], MATCH(transfers[[#This Row],[Attachment A Expenditure Subcategory]], Table2[Attachment A Subcategory],0)),"")</f>
        <v/>
      </c>
      <c r="U138" s="100" t="str">
        <f>IFERROR(INDEX(Table2[Treasury OIG Category], MATCH(transfers[[#This Row],[Attachment A Expenditure Subcategory]], Table2[Attachment A Subcategory],0)),"")</f>
        <v/>
      </c>
    </row>
    <row r="139" spans="2:21" x14ac:dyDescent="0.25">
      <c r="B139" s="21"/>
      <c r="C139" s="16"/>
      <c r="D139" s="16"/>
      <c r="E139" s="16"/>
      <c r="F139" s="16"/>
      <c r="G139" s="22"/>
      <c r="H139" s="31" t="s">
        <v>214</v>
      </c>
      <c r="I139" s="16"/>
      <c r="J139" s="16"/>
      <c r="K139" s="17"/>
      <c r="L139" s="49"/>
      <c r="M139" s="49"/>
      <c r="N139" s="154"/>
      <c r="O139" s="81">
        <f>transfers[[#This Row],[Total Transfer  Amount]]</f>
        <v>0</v>
      </c>
      <c r="P139" s="154"/>
      <c r="Q139" s="81">
        <f>transfers[[#This Row],[Total Quarterly Obligation Amount]]</f>
        <v>0</v>
      </c>
      <c r="R139" s="154"/>
      <c r="S139" s="81">
        <f>transfers[[#This Row],[Total Quarterly Expenditure Amount]]</f>
        <v>0</v>
      </c>
      <c r="T139" s="99" t="str">
        <f>IFERROR(INDEX(Table2[Attachment A Category], MATCH(transfers[[#This Row],[Attachment A Expenditure Subcategory]], Table2[Attachment A Subcategory],0)),"")</f>
        <v/>
      </c>
      <c r="U139" s="100" t="str">
        <f>IFERROR(INDEX(Table2[Treasury OIG Category], MATCH(transfers[[#This Row],[Attachment A Expenditure Subcategory]], Table2[Attachment A Subcategory],0)),"")</f>
        <v/>
      </c>
    </row>
    <row r="140" spans="2:21" x14ac:dyDescent="0.25">
      <c r="B140" s="21"/>
      <c r="C140" s="16"/>
      <c r="D140" s="16"/>
      <c r="E140" s="16"/>
      <c r="F140" s="16"/>
      <c r="G140" s="22"/>
      <c r="H140" s="31" t="s">
        <v>215</v>
      </c>
      <c r="I140" s="16"/>
      <c r="J140" s="16"/>
      <c r="K140" s="17"/>
      <c r="L140" s="49"/>
      <c r="M140" s="49"/>
      <c r="N140" s="154"/>
      <c r="O140" s="81">
        <f>transfers[[#This Row],[Total Transfer  Amount]]</f>
        <v>0</v>
      </c>
      <c r="P140" s="154"/>
      <c r="Q140" s="81">
        <f>transfers[[#This Row],[Total Quarterly Obligation Amount]]</f>
        <v>0</v>
      </c>
      <c r="R140" s="154"/>
      <c r="S140" s="81">
        <f>transfers[[#This Row],[Total Quarterly Expenditure Amount]]</f>
        <v>0</v>
      </c>
      <c r="T140" s="99" t="str">
        <f>IFERROR(INDEX(Table2[Attachment A Category], MATCH(transfers[[#This Row],[Attachment A Expenditure Subcategory]], Table2[Attachment A Subcategory],0)),"")</f>
        <v/>
      </c>
      <c r="U140" s="100" t="str">
        <f>IFERROR(INDEX(Table2[Treasury OIG Category], MATCH(transfers[[#This Row],[Attachment A Expenditure Subcategory]], Table2[Attachment A Subcategory],0)),"")</f>
        <v/>
      </c>
    </row>
    <row r="141" spans="2:21" x14ac:dyDescent="0.25">
      <c r="B141" s="21"/>
      <c r="C141" s="16"/>
      <c r="D141" s="16"/>
      <c r="E141" s="16"/>
      <c r="F141" s="16"/>
      <c r="G141" s="22"/>
      <c r="H141" s="31" t="s">
        <v>216</v>
      </c>
      <c r="I141" s="16"/>
      <c r="J141" s="16"/>
      <c r="K141" s="17"/>
      <c r="L141" s="49"/>
      <c r="M141" s="49"/>
      <c r="N141" s="154"/>
      <c r="O141" s="81">
        <f>transfers[[#This Row],[Total Transfer  Amount]]</f>
        <v>0</v>
      </c>
      <c r="P141" s="154"/>
      <c r="Q141" s="81">
        <f>transfers[[#This Row],[Total Quarterly Obligation Amount]]</f>
        <v>0</v>
      </c>
      <c r="R141" s="154"/>
      <c r="S141" s="81">
        <f>transfers[[#This Row],[Total Quarterly Expenditure Amount]]</f>
        <v>0</v>
      </c>
      <c r="T141" s="99" t="str">
        <f>IFERROR(INDEX(Table2[Attachment A Category], MATCH(transfers[[#This Row],[Attachment A Expenditure Subcategory]], Table2[Attachment A Subcategory],0)),"")</f>
        <v/>
      </c>
      <c r="U141" s="100" t="str">
        <f>IFERROR(INDEX(Table2[Treasury OIG Category], MATCH(transfers[[#This Row],[Attachment A Expenditure Subcategory]], Table2[Attachment A Subcategory],0)),"")</f>
        <v/>
      </c>
    </row>
    <row r="142" spans="2:21" x14ac:dyDescent="0.25">
      <c r="B142" s="21"/>
      <c r="C142" s="16"/>
      <c r="D142" s="16"/>
      <c r="E142" s="16"/>
      <c r="F142" s="16"/>
      <c r="G142" s="22"/>
      <c r="H142" s="31" t="s">
        <v>217</v>
      </c>
      <c r="I142" s="16"/>
      <c r="J142" s="16"/>
      <c r="K142" s="17"/>
      <c r="L142" s="49"/>
      <c r="M142" s="49"/>
      <c r="N142" s="154"/>
      <c r="O142" s="81">
        <f>transfers[[#This Row],[Total Transfer  Amount]]</f>
        <v>0</v>
      </c>
      <c r="P142" s="154"/>
      <c r="Q142" s="81">
        <f>transfers[[#This Row],[Total Quarterly Obligation Amount]]</f>
        <v>0</v>
      </c>
      <c r="R142" s="154"/>
      <c r="S142" s="81">
        <f>transfers[[#This Row],[Total Quarterly Expenditure Amount]]</f>
        <v>0</v>
      </c>
      <c r="T142" s="99" t="str">
        <f>IFERROR(INDEX(Table2[Attachment A Category], MATCH(transfers[[#This Row],[Attachment A Expenditure Subcategory]], Table2[Attachment A Subcategory],0)),"")</f>
        <v/>
      </c>
      <c r="U142" s="100" t="str">
        <f>IFERROR(INDEX(Table2[Treasury OIG Category], MATCH(transfers[[#This Row],[Attachment A Expenditure Subcategory]], Table2[Attachment A Subcategory],0)),"")</f>
        <v/>
      </c>
    </row>
    <row r="143" spans="2:21" x14ac:dyDescent="0.25">
      <c r="B143" s="21"/>
      <c r="C143" s="16"/>
      <c r="D143" s="16"/>
      <c r="E143" s="16"/>
      <c r="F143" s="16"/>
      <c r="G143" s="22"/>
      <c r="H143" s="31" t="s">
        <v>218</v>
      </c>
      <c r="I143" s="16"/>
      <c r="J143" s="16"/>
      <c r="K143" s="17"/>
      <c r="L143" s="49"/>
      <c r="M143" s="49"/>
      <c r="N143" s="154"/>
      <c r="O143" s="81">
        <f>transfers[[#This Row],[Total Transfer  Amount]]</f>
        <v>0</v>
      </c>
      <c r="P143" s="154"/>
      <c r="Q143" s="81">
        <f>transfers[[#This Row],[Total Quarterly Obligation Amount]]</f>
        <v>0</v>
      </c>
      <c r="R143" s="154"/>
      <c r="S143" s="81">
        <f>transfers[[#This Row],[Total Quarterly Expenditure Amount]]</f>
        <v>0</v>
      </c>
      <c r="T143" s="99" t="str">
        <f>IFERROR(INDEX(Table2[Attachment A Category], MATCH(transfers[[#This Row],[Attachment A Expenditure Subcategory]], Table2[Attachment A Subcategory],0)),"")</f>
        <v/>
      </c>
      <c r="U143" s="100" t="str">
        <f>IFERROR(INDEX(Table2[Treasury OIG Category], MATCH(transfers[[#This Row],[Attachment A Expenditure Subcategory]], Table2[Attachment A Subcategory],0)),"")</f>
        <v/>
      </c>
    </row>
    <row r="144" spans="2:21" x14ac:dyDescent="0.25">
      <c r="B144" s="21"/>
      <c r="C144" s="16"/>
      <c r="D144" s="16"/>
      <c r="E144" s="16"/>
      <c r="F144" s="16"/>
      <c r="G144" s="22"/>
      <c r="H144" s="31" t="s">
        <v>219</v>
      </c>
      <c r="I144" s="16"/>
      <c r="J144" s="16"/>
      <c r="K144" s="17"/>
      <c r="L144" s="49"/>
      <c r="M144" s="49"/>
      <c r="N144" s="154"/>
      <c r="O144" s="81">
        <f>transfers[[#This Row],[Total Transfer  Amount]]</f>
        <v>0</v>
      </c>
      <c r="P144" s="154"/>
      <c r="Q144" s="81">
        <f>transfers[[#This Row],[Total Quarterly Obligation Amount]]</f>
        <v>0</v>
      </c>
      <c r="R144" s="154"/>
      <c r="S144" s="81">
        <f>transfers[[#This Row],[Total Quarterly Expenditure Amount]]</f>
        <v>0</v>
      </c>
      <c r="T144" s="99" t="str">
        <f>IFERROR(INDEX(Table2[Attachment A Category], MATCH(transfers[[#This Row],[Attachment A Expenditure Subcategory]], Table2[Attachment A Subcategory],0)),"")</f>
        <v/>
      </c>
      <c r="U144" s="100" t="str">
        <f>IFERROR(INDEX(Table2[Treasury OIG Category], MATCH(transfers[[#This Row],[Attachment A Expenditure Subcategory]], Table2[Attachment A Subcategory],0)),"")</f>
        <v/>
      </c>
    </row>
    <row r="145" spans="2:21" x14ac:dyDescent="0.25">
      <c r="B145" s="21"/>
      <c r="C145" s="16"/>
      <c r="D145" s="16"/>
      <c r="E145" s="16"/>
      <c r="F145" s="16"/>
      <c r="G145" s="22"/>
      <c r="H145" s="31" t="s">
        <v>220</v>
      </c>
      <c r="I145" s="16"/>
      <c r="J145" s="16"/>
      <c r="K145" s="17"/>
      <c r="L145" s="49"/>
      <c r="M145" s="49"/>
      <c r="N145" s="154"/>
      <c r="O145" s="81">
        <f>transfers[[#This Row],[Total Transfer  Amount]]</f>
        <v>0</v>
      </c>
      <c r="P145" s="154"/>
      <c r="Q145" s="81">
        <f>transfers[[#This Row],[Total Quarterly Obligation Amount]]</f>
        <v>0</v>
      </c>
      <c r="R145" s="154"/>
      <c r="S145" s="81">
        <f>transfers[[#This Row],[Total Quarterly Expenditure Amount]]</f>
        <v>0</v>
      </c>
      <c r="T145" s="99" t="str">
        <f>IFERROR(INDEX(Table2[Attachment A Category], MATCH(transfers[[#This Row],[Attachment A Expenditure Subcategory]], Table2[Attachment A Subcategory],0)),"")</f>
        <v/>
      </c>
      <c r="U145" s="100" t="str">
        <f>IFERROR(INDEX(Table2[Treasury OIG Category], MATCH(transfers[[#This Row],[Attachment A Expenditure Subcategory]], Table2[Attachment A Subcategory],0)),"")</f>
        <v/>
      </c>
    </row>
    <row r="146" spans="2:21" x14ac:dyDescent="0.25">
      <c r="B146" s="21"/>
      <c r="C146" s="16"/>
      <c r="D146" s="16"/>
      <c r="E146" s="16"/>
      <c r="F146" s="16"/>
      <c r="G146" s="22"/>
      <c r="H146" s="31" t="s">
        <v>221</v>
      </c>
      <c r="I146" s="16"/>
      <c r="J146" s="16"/>
      <c r="K146" s="17"/>
      <c r="L146" s="49"/>
      <c r="M146" s="49"/>
      <c r="N146" s="154"/>
      <c r="O146" s="81">
        <f>transfers[[#This Row],[Total Transfer  Amount]]</f>
        <v>0</v>
      </c>
      <c r="P146" s="154"/>
      <c r="Q146" s="81">
        <f>transfers[[#This Row],[Total Quarterly Obligation Amount]]</f>
        <v>0</v>
      </c>
      <c r="R146" s="154"/>
      <c r="S146" s="81">
        <f>transfers[[#This Row],[Total Quarterly Expenditure Amount]]</f>
        <v>0</v>
      </c>
      <c r="T146" s="99" t="str">
        <f>IFERROR(INDEX(Table2[Attachment A Category], MATCH(transfers[[#This Row],[Attachment A Expenditure Subcategory]], Table2[Attachment A Subcategory],0)),"")</f>
        <v/>
      </c>
      <c r="U146" s="100" t="str">
        <f>IFERROR(INDEX(Table2[Treasury OIG Category], MATCH(transfers[[#This Row],[Attachment A Expenditure Subcategory]], Table2[Attachment A Subcategory],0)),"")</f>
        <v/>
      </c>
    </row>
    <row r="147" spans="2:21" x14ac:dyDescent="0.25">
      <c r="B147" s="21"/>
      <c r="C147" s="16"/>
      <c r="D147" s="16"/>
      <c r="E147" s="16"/>
      <c r="F147" s="16"/>
      <c r="G147" s="22"/>
      <c r="H147" s="31" t="s">
        <v>222</v>
      </c>
      <c r="I147" s="16"/>
      <c r="J147" s="16"/>
      <c r="K147" s="17"/>
      <c r="L147" s="49"/>
      <c r="M147" s="49"/>
      <c r="N147" s="154"/>
      <c r="O147" s="81">
        <f>transfers[[#This Row],[Total Transfer  Amount]]</f>
        <v>0</v>
      </c>
      <c r="P147" s="154"/>
      <c r="Q147" s="81">
        <f>transfers[[#This Row],[Total Quarterly Obligation Amount]]</f>
        <v>0</v>
      </c>
      <c r="R147" s="154"/>
      <c r="S147" s="81">
        <f>transfers[[#This Row],[Total Quarterly Expenditure Amount]]</f>
        <v>0</v>
      </c>
      <c r="T147" s="99" t="str">
        <f>IFERROR(INDEX(Table2[Attachment A Category], MATCH(transfers[[#This Row],[Attachment A Expenditure Subcategory]], Table2[Attachment A Subcategory],0)),"")</f>
        <v/>
      </c>
      <c r="U147" s="100" t="str">
        <f>IFERROR(INDEX(Table2[Treasury OIG Category], MATCH(transfers[[#This Row],[Attachment A Expenditure Subcategory]], Table2[Attachment A Subcategory],0)),"")</f>
        <v/>
      </c>
    </row>
    <row r="148" spans="2:21" x14ac:dyDescent="0.25">
      <c r="B148" s="21"/>
      <c r="C148" s="16"/>
      <c r="D148" s="16"/>
      <c r="E148" s="16"/>
      <c r="F148" s="16"/>
      <c r="G148" s="22"/>
      <c r="H148" s="31" t="s">
        <v>223</v>
      </c>
      <c r="I148" s="16"/>
      <c r="J148" s="16"/>
      <c r="K148" s="17"/>
      <c r="L148" s="49"/>
      <c r="M148" s="49"/>
      <c r="N148" s="154"/>
      <c r="O148" s="81">
        <f>transfers[[#This Row],[Total Transfer  Amount]]</f>
        <v>0</v>
      </c>
      <c r="P148" s="154"/>
      <c r="Q148" s="81">
        <f>transfers[[#This Row],[Total Quarterly Obligation Amount]]</f>
        <v>0</v>
      </c>
      <c r="R148" s="154"/>
      <c r="S148" s="81">
        <f>transfers[[#This Row],[Total Quarterly Expenditure Amount]]</f>
        <v>0</v>
      </c>
      <c r="T148" s="99" t="str">
        <f>IFERROR(INDEX(Table2[Attachment A Category], MATCH(transfers[[#This Row],[Attachment A Expenditure Subcategory]], Table2[Attachment A Subcategory],0)),"")</f>
        <v/>
      </c>
      <c r="U148" s="100" t="str">
        <f>IFERROR(INDEX(Table2[Treasury OIG Category], MATCH(transfers[[#This Row],[Attachment A Expenditure Subcategory]], Table2[Attachment A Subcategory],0)),"")</f>
        <v/>
      </c>
    </row>
    <row r="149" spans="2:21" x14ac:dyDescent="0.25">
      <c r="B149" s="21"/>
      <c r="C149" s="16"/>
      <c r="D149" s="16"/>
      <c r="E149" s="16"/>
      <c r="F149" s="16"/>
      <c r="G149" s="22"/>
      <c r="H149" s="31" t="s">
        <v>224</v>
      </c>
      <c r="I149" s="16"/>
      <c r="J149" s="16"/>
      <c r="K149" s="17"/>
      <c r="L149" s="49"/>
      <c r="M149" s="49"/>
      <c r="N149" s="154"/>
      <c r="O149" s="81">
        <f>transfers[[#This Row],[Total Transfer  Amount]]</f>
        <v>0</v>
      </c>
      <c r="P149" s="154"/>
      <c r="Q149" s="81">
        <f>transfers[[#This Row],[Total Quarterly Obligation Amount]]</f>
        <v>0</v>
      </c>
      <c r="R149" s="154"/>
      <c r="S149" s="81">
        <f>transfers[[#This Row],[Total Quarterly Expenditure Amount]]</f>
        <v>0</v>
      </c>
      <c r="T149" s="99" t="str">
        <f>IFERROR(INDEX(Table2[Attachment A Category], MATCH(transfers[[#This Row],[Attachment A Expenditure Subcategory]], Table2[Attachment A Subcategory],0)),"")</f>
        <v/>
      </c>
      <c r="U149" s="100" t="str">
        <f>IFERROR(INDEX(Table2[Treasury OIG Category], MATCH(transfers[[#This Row],[Attachment A Expenditure Subcategory]], Table2[Attachment A Subcategory],0)),"")</f>
        <v/>
      </c>
    </row>
    <row r="150" spans="2:21" x14ac:dyDescent="0.25">
      <c r="B150" s="21"/>
      <c r="C150" s="16"/>
      <c r="D150" s="16"/>
      <c r="E150" s="16"/>
      <c r="F150" s="16"/>
      <c r="G150" s="22"/>
      <c r="H150" s="31" t="s">
        <v>225</v>
      </c>
      <c r="I150" s="16"/>
      <c r="J150" s="16"/>
      <c r="K150" s="17"/>
      <c r="L150" s="49"/>
      <c r="M150" s="49"/>
      <c r="N150" s="154"/>
      <c r="O150" s="81">
        <f>transfers[[#This Row],[Total Transfer  Amount]]</f>
        <v>0</v>
      </c>
      <c r="P150" s="154"/>
      <c r="Q150" s="81">
        <f>transfers[[#This Row],[Total Quarterly Obligation Amount]]</f>
        <v>0</v>
      </c>
      <c r="R150" s="154"/>
      <c r="S150" s="81">
        <f>transfers[[#This Row],[Total Quarterly Expenditure Amount]]</f>
        <v>0</v>
      </c>
      <c r="T150" s="99" t="str">
        <f>IFERROR(INDEX(Table2[Attachment A Category], MATCH(transfers[[#This Row],[Attachment A Expenditure Subcategory]], Table2[Attachment A Subcategory],0)),"")</f>
        <v/>
      </c>
      <c r="U150" s="100" t="str">
        <f>IFERROR(INDEX(Table2[Treasury OIG Category], MATCH(transfers[[#This Row],[Attachment A Expenditure Subcategory]], Table2[Attachment A Subcategory],0)),"")</f>
        <v/>
      </c>
    </row>
    <row r="151" spans="2:21" x14ac:dyDescent="0.25">
      <c r="B151" s="21"/>
      <c r="C151" s="16"/>
      <c r="D151" s="16"/>
      <c r="E151" s="16"/>
      <c r="F151" s="16"/>
      <c r="G151" s="22"/>
      <c r="H151" s="31" t="s">
        <v>226</v>
      </c>
      <c r="I151" s="16"/>
      <c r="J151" s="16"/>
      <c r="K151" s="17"/>
      <c r="L151" s="49"/>
      <c r="M151" s="49"/>
      <c r="N151" s="154"/>
      <c r="O151" s="81">
        <f>transfers[[#This Row],[Total Transfer  Amount]]</f>
        <v>0</v>
      </c>
      <c r="P151" s="154"/>
      <c r="Q151" s="81">
        <f>transfers[[#This Row],[Total Quarterly Obligation Amount]]</f>
        <v>0</v>
      </c>
      <c r="R151" s="154"/>
      <c r="S151" s="81">
        <f>transfers[[#This Row],[Total Quarterly Expenditure Amount]]</f>
        <v>0</v>
      </c>
      <c r="T151" s="99" t="str">
        <f>IFERROR(INDEX(Table2[Attachment A Category], MATCH(transfers[[#This Row],[Attachment A Expenditure Subcategory]], Table2[Attachment A Subcategory],0)),"")</f>
        <v/>
      </c>
      <c r="U151" s="100" t="str">
        <f>IFERROR(INDEX(Table2[Treasury OIG Category], MATCH(transfers[[#This Row],[Attachment A Expenditure Subcategory]], Table2[Attachment A Subcategory],0)),"")</f>
        <v/>
      </c>
    </row>
    <row r="152" spans="2:21" x14ac:dyDescent="0.25">
      <c r="B152" s="21"/>
      <c r="C152" s="16"/>
      <c r="D152" s="16"/>
      <c r="E152" s="16"/>
      <c r="F152" s="16"/>
      <c r="G152" s="22"/>
      <c r="H152" s="31" t="s">
        <v>227</v>
      </c>
      <c r="I152" s="16"/>
      <c r="J152" s="16"/>
      <c r="K152" s="17"/>
      <c r="L152" s="49"/>
      <c r="M152" s="49"/>
      <c r="N152" s="154"/>
      <c r="O152" s="81">
        <f>transfers[[#This Row],[Total Transfer  Amount]]</f>
        <v>0</v>
      </c>
      <c r="P152" s="154"/>
      <c r="Q152" s="81">
        <f>transfers[[#This Row],[Total Quarterly Obligation Amount]]</f>
        <v>0</v>
      </c>
      <c r="R152" s="154"/>
      <c r="S152" s="81">
        <f>transfers[[#This Row],[Total Quarterly Expenditure Amount]]</f>
        <v>0</v>
      </c>
      <c r="T152" s="99" t="str">
        <f>IFERROR(INDEX(Table2[Attachment A Category], MATCH(transfers[[#This Row],[Attachment A Expenditure Subcategory]], Table2[Attachment A Subcategory],0)),"")</f>
        <v/>
      </c>
      <c r="U152" s="100" t="str">
        <f>IFERROR(INDEX(Table2[Treasury OIG Category], MATCH(transfers[[#This Row],[Attachment A Expenditure Subcategory]], Table2[Attachment A Subcategory],0)),"")</f>
        <v/>
      </c>
    </row>
    <row r="153" spans="2:21" x14ac:dyDescent="0.25">
      <c r="B153" s="21"/>
      <c r="C153" s="16"/>
      <c r="D153" s="16"/>
      <c r="E153" s="16"/>
      <c r="F153" s="16"/>
      <c r="G153" s="22"/>
      <c r="H153" s="31" t="s">
        <v>228</v>
      </c>
      <c r="I153" s="16"/>
      <c r="J153" s="16"/>
      <c r="K153" s="17"/>
      <c r="L153" s="49"/>
      <c r="M153" s="49"/>
      <c r="N153" s="154"/>
      <c r="O153" s="81">
        <f>transfers[[#This Row],[Total Transfer  Amount]]</f>
        <v>0</v>
      </c>
      <c r="P153" s="154"/>
      <c r="Q153" s="81">
        <f>transfers[[#This Row],[Total Quarterly Obligation Amount]]</f>
        <v>0</v>
      </c>
      <c r="R153" s="154"/>
      <c r="S153" s="81">
        <f>transfers[[#This Row],[Total Quarterly Expenditure Amount]]</f>
        <v>0</v>
      </c>
      <c r="T153" s="99" t="str">
        <f>IFERROR(INDEX(Table2[Attachment A Category], MATCH(transfers[[#This Row],[Attachment A Expenditure Subcategory]], Table2[Attachment A Subcategory],0)),"")</f>
        <v/>
      </c>
      <c r="U153" s="100" t="str">
        <f>IFERROR(INDEX(Table2[Treasury OIG Category], MATCH(transfers[[#This Row],[Attachment A Expenditure Subcategory]], Table2[Attachment A Subcategory],0)),"")</f>
        <v/>
      </c>
    </row>
    <row r="154" spans="2:21" x14ac:dyDescent="0.25">
      <c r="B154" s="21"/>
      <c r="C154" s="16"/>
      <c r="D154" s="16"/>
      <c r="E154" s="16"/>
      <c r="F154" s="16"/>
      <c r="G154" s="22"/>
      <c r="H154" s="31" t="s">
        <v>229</v>
      </c>
      <c r="I154" s="16"/>
      <c r="J154" s="16"/>
      <c r="K154" s="17"/>
      <c r="L154" s="49"/>
      <c r="M154" s="49"/>
      <c r="N154" s="154"/>
      <c r="O154" s="81">
        <f>transfers[[#This Row],[Total Transfer  Amount]]</f>
        <v>0</v>
      </c>
      <c r="P154" s="154"/>
      <c r="Q154" s="81">
        <f>transfers[[#This Row],[Total Quarterly Obligation Amount]]</f>
        <v>0</v>
      </c>
      <c r="R154" s="154"/>
      <c r="S154" s="81">
        <f>transfers[[#This Row],[Total Quarterly Expenditure Amount]]</f>
        <v>0</v>
      </c>
      <c r="T154" s="99" t="str">
        <f>IFERROR(INDEX(Table2[Attachment A Category], MATCH(transfers[[#This Row],[Attachment A Expenditure Subcategory]], Table2[Attachment A Subcategory],0)),"")</f>
        <v/>
      </c>
      <c r="U154" s="100" t="str">
        <f>IFERROR(INDEX(Table2[Treasury OIG Category], MATCH(transfers[[#This Row],[Attachment A Expenditure Subcategory]], Table2[Attachment A Subcategory],0)),"")</f>
        <v/>
      </c>
    </row>
    <row r="155" spans="2:21" x14ac:dyDescent="0.25">
      <c r="B155" s="21"/>
      <c r="C155" s="16"/>
      <c r="D155" s="16"/>
      <c r="E155" s="16"/>
      <c r="F155" s="16"/>
      <c r="G155" s="22"/>
      <c r="H155" s="31" t="s">
        <v>230</v>
      </c>
      <c r="I155" s="16"/>
      <c r="J155" s="16"/>
      <c r="K155" s="17"/>
      <c r="L155" s="49"/>
      <c r="M155" s="49"/>
      <c r="N155" s="154"/>
      <c r="O155" s="81">
        <f>transfers[[#This Row],[Total Transfer  Amount]]</f>
        <v>0</v>
      </c>
      <c r="P155" s="154"/>
      <c r="Q155" s="81">
        <f>transfers[[#This Row],[Total Quarterly Obligation Amount]]</f>
        <v>0</v>
      </c>
      <c r="R155" s="154"/>
      <c r="S155" s="81">
        <f>transfers[[#This Row],[Total Quarterly Expenditure Amount]]</f>
        <v>0</v>
      </c>
      <c r="T155" s="99" t="str">
        <f>IFERROR(INDEX(Table2[Attachment A Category], MATCH(transfers[[#This Row],[Attachment A Expenditure Subcategory]], Table2[Attachment A Subcategory],0)),"")</f>
        <v/>
      </c>
      <c r="U155" s="100" t="str">
        <f>IFERROR(INDEX(Table2[Treasury OIG Category], MATCH(transfers[[#This Row],[Attachment A Expenditure Subcategory]], Table2[Attachment A Subcategory],0)),"")</f>
        <v/>
      </c>
    </row>
    <row r="156" spans="2:21" x14ac:dyDescent="0.25">
      <c r="B156" s="21"/>
      <c r="C156" s="16"/>
      <c r="D156" s="16"/>
      <c r="E156" s="16"/>
      <c r="F156" s="16"/>
      <c r="G156" s="22"/>
      <c r="H156" s="31" t="s">
        <v>231</v>
      </c>
      <c r="I156" s="16"/>
      <c r="J156" s="16"/>
      <c r="K156" s="17"/>
      <c r="L156" s="49"/>
      <c r="M156" s="49"/>
      <c r="N156" s="154"/>
      <c r="O156" s="81">
        <f>transfers[[#This Row],[Total Transfer  Amount]]</f>
        <v>0</v>
      </c>
      <c r="P156" s="154"/>
      <c r="Q156" s="81">
        <f>transfers[[#This Row],[Total Quarterly Obligation Amount]]</f>
        <v>0</v>
      </c>
      <c r="R156" s="154"/>
      <c r="S156" s="81">
        <f>transfers[[#This Row],[Total Quarterly Expenditure Amount]]</f>
        <v>0</v>
      </c>
      <c r="T156" s="99" t="str">
        <f>IFERROR(INDEX(Table2[Attachment A Category], MATCH(transfers[[#This Row],[Attachment A Expenditure Subcategory]], Table2[Attachment A Subcategory],0)),"")</f>
        <v/>
      </c>
      <c r="U156" s="100" t="str">
        <f>IFERROR(INDEX(Table2[Treasury OIG Category], MATCH(transfers[[#This Row],[Attachment A Expenditure Subcategory]], Table2[Attachment A Subcategory],0)),"")</f>
        <v/>
      </c>
    </row>
    <row r="157" spans="2:21" x14ac:dyDescent="0.25">
      <c r="B157" s="21"/>
      <c r="C157" s="16"/>
      <c r="D157" s="16"/>
      <c r="E157" s="16"/>
      <c r="F157" s="16"/>
      <c r="G157" s="22"/>
      <c r="H157" s="31" t="s">
        <v>232</v>
      </c>
      <c r="I157" s="16"/>
      <c r="J157" s="16"/>
      <c r="K157" s="17"/>
      <c r="L157" s="49"/>
      <c r="M157" s="49"/>
      <c r="N157" s="154"/>
      <c r="O157" s="81">
        <f>transfers[[#This Row],[Total Transfer  Amount]]</f>
        <v>0</v>
      </c>
      <c r="P157" s="154"/>
      <c r="Q157" s="81">
        <f>transfers[[#This Row],[Total Quarterly Obligation Amount]]</f>
        <v>0</v>
      </c>
      <c r="R157" s="154"/>
      <c r="S157" s="81">
        <f>transfers[[#This Row],[Total Quarterly Expenditure Amount]]</f>
        <v>0</v>
      </c>
      <c r="T157" s="99" t="str">
        <f>IFERROR(INDEX(Table2[Attachment A Category], MATCH(transfers[[#This Row],[Attachment A Expenditure Subcategory]], Table2[Attachment A Subcategory],0)),"")</f>
        <v/>
      </c>
      <c r="U157" s="100" t="str">
        <f>IFERROR(INDEX(Table2[Treasury OIG Category], MATCH(transfers[[#This Row],[Attachment A Expenditure Subcategory]], Table2[Attachment A Subcategory],0)),"")</f>
        <v/>
      </c>
    </row>
    <row r="158" spans="2:21" x14ac:dyDescent="0.25">
      <c r="B158" s="21"/>
      <c r="C158" s="16"/>
      <c r="D158" s="16"/>
      <c r="E158" s="16"/>
      <c r="F158" s="16"/>
      <c r="G158" s="22"/>
      <c r="H158" s="31" t="s">
        <v>233</v>
      </c>
      <c r="I158" s="16"/>
      <c r="J158" s="16"/>
      <c r="K158" s="17"/>
      <c r="L158" s="49"/>
      <c r="M158" s="49"/>
      <c r="N158" s="154"/>
      <c r="O158" s="81">
        <f>transfers[[#This Row],[Total Transfer  Amount]]</f>
        <v>0</v>
      </c>
      <c r="P158" s="154"/>
      <c r="Q158" s="81">
        <f>transfers[[#This Row],[Total Quarterly Obligation Amount]]</f>
        <v>0</v>
      </c>
      <c r="R158" s="154"/>
      <c r="S158" s="81">
        <f>transfers[[#This Row],[Total Quarterly Expenditure Amount]]</f>
        <v>0</v>
      </c>
      <c r="T158" s="99" t="str">
        <f>IFERROR(INDEX(Table2[Attachment A Category], MATCH(transfers[[#This Row],[Attachment A Expenditure Subcategory]], Table2[Attachment A Subcategory],0)),"")</f>
        <v/>
      </c>
      <c r="U158" s="100" t="str">
        <f>IFERROR(INDEX(Table2[Treasury OIG Category], MATCH(transfers[[#This Row],[Attachment A Expenditure Subcategory]], Table2[Attachment A Subcategory],0)),"")</f>
        <v/>
      </c>
    </row>
    <row r="159" spans="2:21" x14ac:dyDescent="0.25">
      <c r="B159" s="21"/>
      <c r="C159" s="16"/>
      <c r="D159" s="16"/>
      <c r="E159" s="16"/>
      <c r="F159" s="16"/>
      <c r="G159" s="22"/>
      <c r="H159" s="31" t="s">
        <v>234</v>
      </c>
      <c r="I159" s="16"/>
      <c r="J159" s="16"/>
      <c r="K159" s="17"/>
      <c r="L159" s="49"/>
      <c r="M159" s="49"/>
      <c r="N159" s="154"/>
      <c r="O159" s="81">
        <f>transfers[[#This Row],[Total Transfer  Amount]]</f>
        <v>0</v>
      </c>
      <c r="P159" s="154"/>
      <c r="Q159" s="81">
        <f>transfers[[#This Row],[Total Quarterly Obligation Amount]]</f>
        <v>0</v>
      </c>
      <c r="R159" s="154"/>
      <c r="S159" s="81">
        <f>transfers[[#This Row],[Total Quarterly Expenditure Amount]]</f>
        <v>0</v>
      </c>
      <c r="T159" s="99" t="str">
        <f>IFERROR(INDEX(Table2[Attachment A Category], MATCH(transfers[[#This Row],[Attachment A Expenditure Subcategory]], Table2[Attachment A Subcategory],0)),"")</f>
        <v/>
      </c>
      <c r="U159" s="100" t="str">
        <f>IFERROR(INDEX(Table2[Treasury OIG Category], MATCH(transfers[[#This Row],[Attachment A Expenditure Subcategory]], Table2[Attachment A Subcategory],0)),"")</f>
        <v/>
      </c>
    </row>
    <row r="160" spans="2:21" x14ac:dyDescent="0.25">
      <c r="B160" s="21"/>
      <c r="C160" s="16"/>
      <c r="D160" s="16"/>
      <c r="E160" s="16"/>
      <c r="F160" s="16"/>
      <c r="G160" s="22"/>
      <c r="H160" s="31" t="s">
        <v>235</v>
      </c>
      <c r="I160" s="16"/>
      <c r="J160" s="16"/>
      <c r="K160" s="17"/>
      <c r="L160" s="49"/>
      <c r="M160" s="49"/>
      <c r="N160" s="154"/>
      <c r="O160" s="81">
        <f>transfers[[#This Row],[Total Transfer  Amount]]</f>
        <v>0</v>
      </c>
      <c r="P160" s="154"/>
      <c r="Q160" s="81">
        <f>transfers[[#This Row],[Total Quarterly Obligation Amount]]</f>
        <v>0</v>
      </c>
      <c r="R160" s="154"/>
      <c r="S160" s="81">
        <f>transfers[[#This Row],[Total Quarterly Expenditure Amount]]</f>
        <v>0</v>
      </c>
      <c r="T160" s="99" t="str">
        <f>IFERROR(INDEX(Table2[Attachment A Category], MATCH(transfers[[#This Row],[Attachment A Expenditure Subcategory]], Table2[Attachment A Subcategory],0)),"")</f>
        <v/>
      </c>
      <c r="U160" s="100" t="str">
        <f>IFERROR(INDEX(Table2[Treasury OIG Category], MATCH(transfers[[#This Row],[Attachment A Expenditure Subcategory]], Table2[Attachment A Subcategory],0)),"")</f>
        <v/>
      </c>
    </row>
    <row r="161" spans="2:21" x14ac:dyDescent="0.25">
      <c r="B161" s="21"/>
      <c r="C161" s="16"/>
      <c r="D161" s="16"/>
      <c r="E161" s="16"/>
      <c r="F161" s="16"/>
      <c r="G161" s="22"/>
      <c r="H161" s="31" t="s">
        <v>236</v>
      </c>
      <c r="I161" s="16"/>
      <c r="J161" s="16"/>
      <c r="K161" s="17"/>
      <c r="L161" s="49"/>
      <c r="M161" s="49"/>
      <c r="N161" s="154"/>
      <c r="O161" s="81">
        <f>transfers[[#This Row],[Total Transfer  Amount]]</f>
        <v>0</v>
      </c>
      <c r="P161" s="154"/>
      <c r="Q161" s="81">
        <f>transfers[[#This Row],[Total Quarterly Obligation Amount]]</f>
        <v>0</v>
      </c>
      <c r="R161" s="154"/>
      <c r="S161" s="81">
        <f>transfers[[#This Row],[Total Quarterly Expenditure Amount]]</f>
        <v>0</v>
      </c>
      <c r="T161" s="99" t="str">
        <f>IFERROR(INDEX(Table2[Attachment A Category], MATCH(transfers[[#This Row],[Attachment A Expenditure Subcategory]], Table2[Attachment A Subcategory],0)),"")</f>
        <v/>
      </c>
      <c r="U161" s="100" t="str">
        <f>IFERROR(INDEX(Table2[Treasury OIG Category], MATCH(transfers[[#This Row],[Attachment A Expenditure Subcategory]], Table2[Attachment A Subcategory],0)),"")</f>
        <v/>
      </c>
    </row>
    <row r="162" spans="2:21" x14ac:dyDescent="0.25">
      <c r="B162" s="21"/>
      <c r="C162" s="16"/>
      <c r="D162" s="16"/>
      <c r="E162" s="16"/>
      <c r="F162" s="16"/>
      <c r="G162" s="22"/>
      <c r="H162" s="31" t="s">
        <v>237</v>
      </c>
      <c r="I162" s="16"/>
      <c r="J162" s="16"/>
      <c r="K162" s="17"/>
      <c r="L162" s="49"/>
      <c r="M162" s="49"/>
      <c r="N162" s="154"/>
      <c r="O162" s="81">
        <f>transfers[[#This Row],[Total Transfer  Amount]]</f>
        <v>0</v>
      </c>
      <c r="P162" s="154"/>
      <c r="Q162" s="81">
        <f>transfers[[#This Row],[Total Quarterly Obligation Amount]]</f>
        <v>0</v>
      </c>
      <c r="R162" s="154"/>
      <c r="S162" s="81">
        <f>transfers[[#This Row],[Total Quarterly Expenditure Amount]]</f>
        <v>0</v>
      </c>
      <c r="T162" s="99" t="str">
        <f>IFERROR(INDEX(Table2[Attachment A Category], MATCH(transfers[[#This Row],[Attachment A Expenditure Subcategory]], Table2[Attachment A Subcategory],0)),"")</f>
        <v/>
      </c>
      <c r="U162" s="100" t="str">
        <f>IFERROR(INDEX(Table2[Treasury OIG Category], MATCH(transfers[[#This Row],[Attachment A Expenditure Subcategory]], Table2[Attachment A Subcategory],0)),"")</f>
        <v/>
      </c>
    </row>
    <row r="163" spans="2:21" x14ac:dyDescent="0.25">
      <c r="B163" s="21"/>
      <c r="C163" s="16"/>
      <c r="D163" s="16"/>
      <c r="E163" s="16"/>
      <c r="F163" s="16"/>
      <c r="G163" s="22"/>
      <c r="H163" s="31" t="s">
        <v>238</v>
      </c>
      <c r="I163" s="16"/>
      <c r="J163" s="16"/>
      <c r="K163" s="17"/>
      <c r="L163" s="49"/>
      <c r="M163" s="49"/>
      <c r="N163" s="154"/>
      <c r="O163" s="81">
        <f>transfers[[#This Row],[Total Transfer  Amount]]</f>
        <v>0</v>
      </c>
      <c r="P163" s="154"/>
      <c r="Q163" s="81">
        <f>transfers[[#This Row],[Total Quarterly Obligation Amount]]</f>
        <v>0</v>
      </c>
      <c r="R163" s="154"/>
      <c r="S163" s="81">
        <f>transfers[[#This Row],[Total Quarterly Expenditure Amount]]</f>
        <v>0</v>
      </c>
      <c r="T163" s="99" t="str">
        <f>IFERROR(INDEX(Table2[Attachment A Category], MATCH(transfers[[#This Row],[Attachment A Expenditure Subcategory]], Table2[Attachment A Subcategory],0)),"")</f>
        <v/>
      </c>
      <c r="U163" s="100" t="str">
        <f>IFERROR(INDEX(Table2[Treasury OIG Category], MATCH(transfers[[#This Row],[Attachment A Expenditure Subcategory]], Table2[Attachment A Subcategory],0)),"")</f>
        <v/>
      </c>
    </row>
    <row r="164" spans="2:21" x14ac:dyDescent="0.25">
      <c r="B164" s="21"/>
      <c r="C164" s="16"/>
      <c r="D164" s="16"/>
      <c r="E164" s="16"/>
      <c r="F164" s="16"/>
      <c r="G164" s="22"/>
      <c r="H164" s="31" t="s">
        <v>239</v>
      </c>
      <c r="I164" s="16"/>
      <c r="J164" s="16"/>
      <c r="K164" s="17"/>
      <c r="L164" s="49"/>
      <c r="M164" s="49"/>
      <c r="N164" s="154"/>
      <c r="O164" s="81">
        <f>transfers[[#This Row],[Total Transfer  Amount]]</f>
        <v>0</v>
      </c>
      <c r="P164" s="154"/>
      <c r="Q164" s="81">
        <f>transfers[[#This Row],[Total Quarterly Obligation Amount]]</f>
        <v>0</v>
      </c>
      <c r="R164" s="154"/>
      <c r="S164" s="81">
        <f>transfers[[#This Row],[Total Quarterly Expenditure Amount]]</f>
        <v>0</v>
      </c>
      <c r="T164" s="99" t="str">
        <f>IFERROR(INDEX(Table2[Attachment A Category], MATCH(transfers[[#This Row],[Attachment A Expenditure Subcategory]], Table2[Attachment A Subcategory],0)),"")</f>
        <v/>
      </c>
      <c r="U164" s="100" t="str">
        <f>IFERROR(INDEX(Table2[Treasury OIG Category], MATCH(transfers[[#This Row],[Attachment A Expenditure Subcategory]], Table2[Attachment A Subcategory],0)),"")</f>
        <v/>
      </c>
    </row>
    <row r="165" spans="2:21" x14ac:dyDescent="0.25">
      <c r="B165" s="21"/>
      <c r="C165" s="16"/>
      <c r="D165" s="16"/>
      <c r="E165" s="16"/>
      <c r="F165" s="16"/>
      <c r="G165" s="22"/>
      <c r="H165" s="31" t="s">
        <v>240</v>
      </c>
      <c r="I165" s="16"/>
      <c r="J165" s="16"/>
      <c r="K165" s="17"/>
      <c r="L165" s="49"/>
      <c r="M165" s="49"/>
      <c r="N165" s="154"/>
      <c r="O165" s="81">
        <f>transfers[[#This Row],[Total Transfer  Amount]]</f>
        <v>0</v>
      </c>
      <c r="P165" s="154"/>
      <c r="Q165" s="81">
        <f>transfers[[#This Row],[Total Quarterly Obligation Amount]]</f>
        <v>0</v>
      </c>
      <c r="R165" s="154"/>
      <c r="S165" s="81">
        <f>transfers[[#This Row],[Total Quarterly Expenditure Amount]]</f>
        <v>0</v>
      </c>
      <c r="T165" s="99" t="str">
        <f>IFERROR(INDEX(Table2[Attachment A Category], MATCH(transfers[[#This Row],[Attachment A Expenditure Subcategory]], Table2[Attachment A Subcategory],0)),"")</f>
        <v/>
      </c>
      <c r="U165" s="100" t="str">
        <f>IFERROR(INDEX(Table2[Treasury OIG Category], MATCH(transfers[[#This Row],[Attachment A Expenditure Subcategory]], Table2[Attachment A Subcategory],0)),"")</f>
        <v/>
      </c>
    </row>
    <row r="166" spans="2:21" x14ac:dyDescent="0.25">
      <c r="B166" s="21"/>
      <c r="C166" s="16"/>
      <c r="D166" s="16"/>
      <c r="E166" s="16"/>
      <c r="F166" s="16"/>
      <c r="G166" s="22"/>
      <c r="H166" s="31" t="s">
        <v>241</v>
      </c>
      <c r="I166" s="16"/>
      <c r="J166" s="16"/>
      <c r="K166" s="17"/>
      <c r="L166" s="49"/>
      <c r="M166" s="49"/>
      <c r="N166" s="154"/>
      <c r="O166" s="81">
        <f>transfers[[#This Row],[Total Transfer  Amount]]</f>
        <v>0</v>
      </c>
      <c r="P166" s="154"/>
      <c r="Q166" s="81">
        <f>transfers[[#This Row],[Total Quarterly Obligation Amount]]</f>
        <v>0</v>
      </c>
      <c r="R166" s="154"/>
      <c r="S166" s="81">
        <f>transfers[[#This Row],[Total Quarterly Expenditure Amount]]</f>
        <v>0</v>
      </c>
      <c r="T166" s="99" t="str">
        <f>IFERROR(INDEX(Table2[Attachment A Category], MATCH(transfers[[#This Row],[Attachment A Expenditure Subcategory]], Table2[Attachment A Subcategory],0)),"")</f>
        <v/>
      </c>
      <c r="U166" s="100" t="str">
        <f>IFERROR(INDEX(Table2[Treasury OIG Category], MATCH(transfers[[#This Row],[Attachment A Expenditure Subcategory]], Table2[Attachment A Subcategory],0)),"")</f>
        <v/>
      </c>
    </row>
    <row r="167" spans="2:21" x14ac:dyDescent="0.25">
      <c r="B167" s="21"/>
      <c r="C167" s="16"/>
      <c r="D167" s="16"/>
      <c r="E167" s="16"/>
      <c r="F167" s="16"/>
      <c r="G167" s="22"/>
      <c r="H167" s="31" t="s">
        <v>242</v>
      </c>
      <c r="I167" s="16"/>
      <c r="J167" s="16"/>
      <c r="K167" s="17"/>
      <c r="L167" s="49"/>
      <c r="M167" s="49"/>
      <c r="N167" s="154"/>
      <c r="O167" s="81">
        <f>transfers[[#This Row],[Total Transfer  Amount]]</f>
        <v>0</v>
      </c>
      <c r="P167" s="154"/>
      <c r="Q167" s="81">
        <f>transfers[[#This Row],[Total Quarterly Obligation Amount]]</f>
        <v>0</v>
      </c>
      <c r="R167" s="154"/>
      <c r="S167" s="81">
        <f>transfers[[#This Row],[Total Quarterly Expenditure Amount]]</f>
        <v>0</v>
      </c>
      <c r="T167" s="99" t="str">
        <f>IFERROR(INDEX(Table2[Attachment A Category], MATCH(transfers[[#This Row],[Attachment A Expenditure Subcategory]], Table2[Attachment A Subcategory],0)),"")</f>
        <v/>
      </c>
      <c r="U167" s="100" t="str">
        <f>IFERROR(INDEX(Table2[Treasury OIG Category], MATCH(transfers[[#This Row],[Attachment A Expenditure Subcategory]], Table2[Attachment A Subcategory],0)),"")</f>
        <v/>
      </c>
    </row>
    <row r="168" spans="2:21" x14ac:dyDescent="0.25">
      <c r="B168" s="21"/>
      <c r="C168" s="16"/>
      <c r="D168" s="16"/>
      <c r="E168" s="16"/>
      <c r="F168" s="16"/>
      <c r="G168" s="22"/>
      <c r="H168" s="31" t="s">
        <v>243</v>
      </c>
      <c r="I168" s="16"/>
      <c r="J168" s="16"/>
      <c r="K168" s="17"/>
      <c r="L168" s="49"/>
      <c r="M168" s="49"/>
      <c r="N168" s="154"/>
      <c r="O168" s="81">
        <f>transfers[[#This Row],[Total Transfer  Amount]]</f>
        <v>0</v>
      </c>
      <c r="P168" s="154"/>
      <c r="Q168" s="81">
        <f>transfers[[#This Row],[Total Quarterly Obligation Amount]]</f>
        <v>0</v>
      </c>
      <c r="R168" s="154"/>
      <c r="S168" s="81">
        <f>transfers[[#This Row],[Total Quarterly Expenditure Amount]]</f>
        <v>0</v>
      </c>
      <c r="T168" s="99" t="str">
        <f>IFERROR(INDEX(Table2[Attachment A Category], MATCH(transfers[[#This Row],[Attachment A Expenditure Subcategory]], Table2[Attachment A Subcategory],0)),"")</f>
        <v/>
      </c>
      <c r="U168" s="100" t="str">
        <f>IFERROR(INDEX(Table2[Treasury OIG Category], MATCH(transfers[[#This Row],[Attachment A Expenditure Subcategory]], Table2[Attachment A Subcategory],0)),"")</f>
        <v/>
      </c>
    </row>
    <row r="169" spans="2:21" x14ac:dyDescent="0.25">
      <c r="B169" s="21"/>
      <c r="C169" s="16"/>
      <c r="D169" s="16"/>
      <c r="E169" s="16"/>
      <c r="F169" s="16"/>
      <c r="G169" s="22"/>
      <c r="H169" s="31" t="s">
        <v>244</v>
      </c>
      <c r="I169" s="16"/>
      <c r="J169" s="16"/>
      <c r="K169" s="17"/>
      <c r="L169" s="49"/>
      <c r="M169" s="49"/>
      <c r="N169" s="154"/>
      <c r="O169" s="81">
        <f>transfers[[#This Row],[Total Transfer  Amount]]</f>
        <v>0</v>
      </c>
      <c r="P169" s="154"/>
      <c r="Q169" s="81">
        <f>transfers[[#This Row],[Total Quarterly Obligation Amount]]</f>
        <v>0</v>
      </c>
      <c r="R169" s="154"/>
      <c r="S169" s="81">
        <f>transfers[[#This Row],[Total Quarterly Expenditure Amount]]</f>
        <v>0</v>
      </c>
      <c r="T169" s="99" t="str">
        <f>IFERROR(INDEX(Table2[Attachment A Category], MATCH(transfers[[#This Row],[Attachment A Expenditure Subcategory]], Table2[Attachment A Subcategory],0)),"")</f>
        <v/>
      </c>
      <c r="U169" s="100" t="str">
        <f>IFERROR(INDEX(Table2[Treasury OIG Category], MATCH(transfers[[#This Row],[Attachment A Expenditure Subcategory]], Table2[Attachment A Subcategory],0)),"")</f>
        <v/>
      </c>
    </row>
    <row r="170" spans="2:21" x14ac:dyDescent="0.25">
      <c r="B170" s="21"/>
      <c r="C170" s="16"/>
      <c r="D170" s="16"/>
      <c r="E170" s="16"/>
      <c r="F170" s="16"/>
      <c r="G170" s="22"/>
      <c r="H170" s="31" t="s">
        <v>245</v>
      </c>
      <c r="I170" s="16"/>
      <c r="J170" s="16"/>
      <c r="K170" s="17"/>
      <c r="L170" s="49"/>
      <c r="M170" s="49"/>
      <c r="N170" s="154"/>
      <c r="O170" s="81">
        <f>transfers[[#This Row],[Total Transfer  Amount]]</f>
        <v>0</v>
      </c>
      <c r="P170" s="154"/>
      <c r="Q170" s="81">
        <f>transfers[[#This Row],[Total Quarterly Obligation Amount]]</f>
        <v>0</v>
      </c>
      <c r="R170" s="154"/>
      <c r="S170" s="81">
        <f>transfers[[#This Row],[Total Quarterly Expenditure Amount]]</f>
        <v>0</v>
      </c>
      <c r="T170" s="99" t="str">
        <f>IFERROR(INDEX(Table2[Attachment A Category], MATCH(transfers[[#This Row],[Attachment A Expenditure Subcategory]], Table2[Attachment A Subcategory],0)),"")</f>
        <v/>
      </c>
      <c r="U170" s="100" t="str">
        <f>IFERROR(INDEX(Table2[Treasury OIG Category], MATCH(transfers[[#This Row],[Attachment A Expenditure Subcategory]], Table2[Attachment A Subcategory],0)),"")</f>
        <v/>
      </c>
    </row>
    <row r="171" spans="2:21" x14ac:dyDescent="0.25">
      <c r="B171" s="21"/>
      <c r="C171" s="16"/>
      <c r="D171" s="16"/>
      <c r="E171" s="16"/>
      <c r="F171" s="16"/>
      <c r="G171" s="22"/>
      <c r="H171" s="31" t="s">
        <v>246</v>
      </c>
      <c r="I171" s="16"/>
      <c r="J171" s="16"/>
      <c r="K171" s="17"/>
      <c r="L171" s="49"/>
      <c r="M171" s="49"/>
      <c r="N171" s="154"/>
      <c r="O171" s="81">
        <f>transfers[[#This Row],[Total Transfer  Amount]]</f>
        <v>0</v>
      </c>
      <c r="P171" s="154"/>
      <c r="Q171" s="81">
        <f>transfers[[#This Row],[Total Quarterly Obligation Amount]]</f>
        <v>0</v>
      </c>
      <c r="R171" s="154"/>
      <c r="S171" s="81">
        <f>transfers[[#This Row],[Total Quarterly Expenditure Amount]]</f>
        <v>0</v>
      </c>
      <c r="T171" s="99" t="str">
        <f>IFERROR(INDEX(Table2[Attachment A Category], MATCH(transfers[[#This Row],[Attachment A Expenditure Subcategory]], Table2[Attachment A Subcategory],0)),"")</f>
        <v/>
      </c>
      <c r="U171" s="100" t="str">
        <f>IFERROR(INDEX(Table2[Treasury OIG Category], MATCH(transfers[[#This Row],[Attachment A Expenditure Subcategory]], Table2[Attachment A Subcategory],0)),"")</f>
        <v/>
      </c>
    </row>
    <row r="172" spans="2:21" x14ac:dyDescent="0.25">
      <c r="B172" s="21"/>
      <c r="C172" s="16"/>
      <c r="D172" s="16"/>
      <c r="E172" s="16"/>
      <c r="F172" s="16"/>
      <c r="G172" s="22"/>
      <c r="H172" s="31" t="s">
        <v>247</v>
      </c>
      <c r="I172" s="16"/>
      <c r="J172" s="16"/>
      <c r="K172" s="17"/>
      <c r="L172" s="49"/>
      <c r="M172" s="49"/>
      <c r="N172" s="154"/>
      <c r="O172" s="81">
        <f>transfers[[#This Row],[Total Transfer  Amount]]</f>
        <v>0</v>
      </c>
      <c r="P172" s="154"/>
      <c r="Q172" s="81">
        <f>transfers[[#This Row],[Total Quarterly Obligation Amount]]</f>
        <v>0</v>
      </c>
      <c r="R172" s="154"/>
      <c r="S172" s="81">
        <f>transfers[[#This Row],[Total Quarterly Expenditure Amount]]</f>
        <v>0</v>
      </c>
      <c r="T172" s="99" t="str">
        <f>IFERROR(INDEX(Table2[Attachment A Category], MATCH(transfers[[#This Row],[Attachment A Expenditure Subcategory]], Table2[Attachment A Subcategory],0)),"")</f>
        <v/>
      </c>
      <c r="U172" s="100" t="str">
        <f>IFERROR(INDEX(Table2[Treasury OIG Category], MATCH(transfers[[#This Row],[Attachment A Expenditure Subcategory]], Table2[Attachment A Subcategory],0)),"")</f>
        <v/>
      </c>
    </row>
    <row r="173" spans="2:21" x14ac:dyDescent="0.25">
      <c r="B173" s="21"/>
      <c r="C173" s="16"/>
      <c r="D173" s="16"/>
      <c r="E173" s="16"/>
      <c r="F173" s="16"/>
      <c r="G173" s="22"/>
      <c r="H173" s="31" t="s">
        <v>248</v>
      </c>
      <c r="I173" s="16"/>
      <c r="J173" s="16"/>
      <c r="K173" s="17"/>
      <c r="L173" s="49"/>
      <c r="M173" s="49"/>
      <c r="N173" s="154"/>
      <c r="O173" s="81">
        <f>transfers[[#This Row],[Total Transfer  Amount]]</f>
        <v>0</v>
      </c>
      <c r="P173" s="154"/>
      <c r="Q173" s="81">
        <f>transfers[[#This Row],[Total Quarterly Obligation Amount]]</f>
        <v>0</v>
      </c>
      <c r="R173" s="154"/>
      <c r="S173" s="81">
        <f>transfers[[#This Row],[Total Quarterly Expenditure Amount]]</f>
        <v>0</v>
      </c>
      <c r="T173" s="99" t="str">
        <f>IFERROR(INDEX(Table2[Attachment A Category], MATCH(transfers[[#This Row],[Attachment A Expenditure Subcategory]], Table2[Attachment A Subcategory],0)),"")</f>
        <v/>
      </c>
      <c r="U173" s="100" t="str">
        <f>IFERROR(INDEX(Table2[Treasury OIG Category], MATCH(transfers[[#This Row],[Attachment A Expenditure Subcategory]], Table2[Attachment A Subcategory],0)),"")</f>
        <v/>
      </c>
    </row>
    <row r="174" spans="2:21" x14ac:dyDescent="0.25">
      <c r="B174" s="21"/>
      <c r="C174" s="16"/>
      <c r="D174" s="16"/>
      <c r="E174" s="16"/>
      <c r="F174" s="16"/>
      <c r="G174" s="22"/>
      <c r="H174" s="31" t="s">
        <v>249</v>
      </c>
      <c r="I174" s="16"/>
      <c r="J174" s="16"/>
      <c r="K174" s="17"/>
      <c r="L174" s="49"/>
      <c r="M174" s="49"/>
      <c r="N174" s="154"/>
      <c r="O174" s="81">
        <f>transfers[[#This Row],[Total Transfer  Amount]]</f>
        <v>0</v>
      </c>
      <c r="P174" s="154"/>
      <c r="Q174" s="81">
        <f>transfers[[#This Row],[Total Quarterly Obligation Amount]]</f>
        <v>0</v>
      </c>
      <c r="R174" s="154"/>
      <c r="S174" s="81">
        <f>transfers[[#This Row],[Total Quarterly Expenditure Amount]]</f>
        <v>0</v>
      </c>
      <c r="T174" s="99" t="str">
        <f>IFERROR(INDEX(Table2[Attachment A Category], MATCH(transfers[[#This Row],[Attachment A Expenditure Subcategory]], Table2[Attachment A Subcategory],0)),"")</f>
        <v/>
      </c>
      <c r="U174" s="100" t="str">
        <f>IFERROR(INDEX(Table2[Treasury OIG Category], MATCH(transfers[[#This Row],[Attachment A Expenditure Subcategory]], Table2[Attachment A Subcategory],0)),"")</f>
        <v/>
      </c>
    </row>
    <row r="175" spans="2:21" x14ac:dyDescent="0.25">
      <c r="B175" s="21"/>
      <c r="C175" s="16"/>
      <c r="D175" s="16"/>
      <c r="E175" s="16"/>
      <c r="F175" s="16"/>
      <c r="G175" s="22"/>
      <c r="H175" s="31" t="s">
        <v>250</v>
      </c>
      <c r="I175" s="16"/>
      <c r="J175" s="16"/>
      <c r="K175" s="17"/>
      <c r="L175" s="49"/>
      <c r="M175" s="49"/>
      <c r="N175" s="154"/>
      <c r="O175" s="81">
        <f>transfers[[#This Row],[Total Transfer  Amount]]</f>
        <v>0</v>
      </c>
      <c r="P175" s="154"/>
      <c r="Q175" s="81">
        <f>transfers[[#This Row],[Total Quarterly Obligation Amount]]</f>
        <v>0</v>
      </c>
      <c r="R175" s="154"/>
      <c r="S175" s="81">
        <f>transfers[[#This Row],[Total Quarterly Expenditure Amount]]</f>
        <v>0</v>
      </c>
      <c r="T175" s="99" t="str">
        <f>IFERROR(INDEX(Table2[Attachment A Category], MATCH(transfers[[#This Row],[Attachment A Expenditure Subcategory]], Table2[Attachment A Subcategory],0)),"")</f>
        <v/>
      </c>
      <c r="U175" s="100" t="str">
        <f>IFERROR(INDEX(Table2[Treasury OIG Category], MATCH(transfers[[#This Row],[Attachment A Expenditure Subcategory]], Table2[Attachment A Subcategory],0)),"")</f>
        <v/>
      </c>
    </row>
    <row r="176" spans="2:21" x14ac:dyDescent="0.25">
      <c r="B176" s="21"/>
      <c r="C176" s="16"/>
      <c r="D176" s="16"/>
      <c r="E176" s="16"/>
      <c r="F176" s="16"/>
      <c r="G176" s="22"/>
      <c r="H176" s="31" t="s">
        <v>251</v>
      </c>
      <c r="I176" s="16"/>
      <c r="J176" s="16"/>
      <c r="K176" s="17"/>
      <c r="L176" s="49"/>
      <c r="M176" s="49"/>
      <c r="N176" s="154"/>
      <c r="O176" s="81">
        <f>transfers[[#This Row],[Total Transfer  Amount]]</f>
        <v>0</v>
      </c>
      <c r="P176" s="154"/>
      <c r="Q176" s="81">
        <f>transfers[[#This Row],[Total Quarterly Obligation Amount]]</f>
        <v>0</v>
      </c>
      <c r="R176" s="154"/>
      <c r="S176" s="81">
        <f>transfers[[#This Row],[Total Quarterly Expenditure Amount]]</f>
        <v>0</v>
      </c>
      <c r="T176" s="99" t="str">
        <f>IFERROR(INDEX(Table2[Attachment A Category], MATCH(transfers[[#This Row],[Attachment A Expenditure Subcategory]], Table2[Attachment A Subcategory],0)),"")</f>
        <v/>
      </c>
      <c r="U176" s="100" t="str">
        <f>IFERROR(INDEX(Table2[Treasury OIG Category], MATCH(transfers[[#This Row],[Attachment A Expenditure Subcategory]], Table2[Attachment A Subcategory],0)),"")</f>
        <v/>
      </c>
    </row>
    <row r="177" spans="2:21" x14ac:dyDescent="0.25">
      <c r="B177" s="21"/>
      <c r="C177" s="16"/>
      <c r="D177" s="16"/>
      <c r="E177" s="16"/>
      <c r="F177" s="16"/>
      <c r="G177" s="22"/>
      <c r="H177" s="31" t="s">
        <v>252</v>
      </c>
      <c r="I177" s="16"/>
      <c r="J177" s="16"/>
      <c r="K177" s="17"/>
      <c r="L177" s="49"/>
      <c r="M177" s="49"/>
      <c r="N177" s="154"/>
      <c r="O177" s="81">
        <f>transfers[[#This Row],[Total Transfer  Amount]]</f>
        <v>0</v>
      </c>
      <c r="P177" s="154"/>
      <c r="Q177" s="81">
        <f>transfers[[#This Row],[Total Quarterly Obligation Amount]]</f>
        <v>0</v>
      </c>
      <c r="R177" s="154"/>
      <c r="S177" s="81">
        <f>transfers[[#This Row],[Total Quarterly Expenditure Amount]]</f>
        <v>0</v>
      </c>
      <c r="T177" s="99" t="str">
        <f>IFERROR(INDEX(Table2[Attachment A Category], MATCH(transfers[[#This Row],[Attachment A Expenditure Subcategory]], Table2[Attachment A Subcategory],0)),"")</f>
        <v/>
      </c>
      <c r="U177" s="100" t="str">
        <f>IFERROR(INDEX(Table2[Treasury OIG Category], MATCH(transfers[[#This Row],[Attachment A Expenditure Subcategory]], Table2[Attachment A Subcategory],0)),"")</f>
        <v/>
      </c>
    </row>
    <row r="178" spans="2:21" x14ac:dyDescent="0.25">
      <c r="B178" s="21"/>
      <c r="C178" s="16"/>
      <c r="D178" s="16"/>
      <c r="E178" s="16"/>
      <c r="F178" s="16"/>
      <c r="G178" s="22"/>
      <c r="H178" s="31" t="s">
        <v>253</v>
      </c>
      <c r="I178" s="16"/>
      <c r="J178" s="16"/>
      <c r="K178" s="17"/>
      <c r="L178" s="49"/>
      <c r="M178" s="49"/>
      <c r="N178" s="154"/>
      <c r="O178" s="81">
        <f>transfers[[#This Row],[Total Transfer  Amount]]</f>
        <v>0</v>
      </c>
      <c r="P178" s="154"/>
      <c r="Q178" s="81">
        <f>transfers[[#This Row],[Total Quarterly Obligation Amount]]</f>
        <v>0</v>
      </c>
      <c r="R178" s="154"/>
      <c r="S178" s="81">
        <f>transfers[[#This Row],[Total Quarterly Expenditure Amount]]</f>
        <v>0</v>
      </c>
      <c r="T178" s="99" t="str">
        <f>IFERROR(INDEX(Table2[Attachment A Category], MATCH(transfers[[#This Row],[Attachment A Expenditure Subcategory]], Table2[Attachment A Subcategory],0)),"")</f>
        <v/>
      </c>
      <c r="U178" s="100" t="str">
        <f>IFERROR(INDEX(Table2[Treasury OIG Category], MATCH(transfers[[#This Row],[Attachment A Expenditure Subcategory]], Table2[Attachment A Subcategory],0)),"")</f>
        <v/>
      </c>
    </row>
    <row r="179" spans="2:21" x14ac:dyDescent="0.25">
      <c r="B179" s="21"/>
      <c r="C179" s="16"/>
      <c r="D179" s="16"/>
      <c r="E179" s="16"/>
      <c r="F179" s="16"/>
      <c r="G179" s="22"/>
      <c r="H179" s="31" t="s">
        <v>254</v>
      </c>
      <c r="I179" s="16"/>
      <c r="J179" s="16"/>
      <c r="K179" s="17"/>
      <c r="L179" s="49"/>
      <c r="M179" s="49"/>
      <c r="N179" s="154"/>
      <c r="O179" s="81">
        <f>transfers[[#This Row],[Total Transfer  Amount]]</f>
        <v>0</v>
      </c>
      <c r="P179" s="154"/>
      <c r="Q179" s="81">
        <f>transfers[[#This Row],[Total Quarterly Obligation Amount]]</f>
        <v>0</v>
      </c>
      <c r="R179" s="154"/>
      <c r="S179" s="81">
        <f>transfers[[#This Row],[Total Quarterly Expenditure Amount]]</f>
        <v>0</v>
      </c>
      <c r="T179" s="99" t="str">
        <f>IFERROR(INDEX(Table2[Attachment A Category], MATCH(transfers[[#This Row],[Attachment A Expenditure Subcategory]], Table2[Attachment A Subcategory],0)),"")</f>
        <v/>
      </c>
      <c r="U179" s="100" t="str">
        <f>IFERROR(INDEX(Table2[Treasury OIG Category], MATCH(transfers[[#This Row],[Attachment A Expenditure Subcategory]], Table2[Attachment A Subcategory],0)),"")</f>
        <v/>
      </c>
    </row>
    <row r="180" spans="2:21" x14ac:dyDescent="0.25">
      <c r="B180" s="21"/>
      <c r="C180" s="16"/>
      <c r="D180" s="16"/>
      <c r="E180" s="16"/>
      <c r="F180" s="16"/>
      <c r="G180" s="22"/>
      <c r="H180" s="31" t="s">
        <v>255</v>
      </c>
      <c r="I180" s="16"/>
      <c r="J180" s="16"/>
      <c r="K180" s="17"/>
      <c r="L180" s="49"/>
      <c r="M180" s="49"/>
      <c r="N180" s="154"/>
      <c r="O180" s="81">
        <f>transfers[[#This Row],[Total Transfer  Amount]]</f>
        <v>0</v>
      </c>
      <c r="P180" s="154"/>
      <c r="Q180" s="81">
        <f>transfers[[#This Row],[Total Quarterly Obligation Amount]]</f>
        <v>0</v>
      </c>
      <c r="R180" s="154"/>
      <c r="S180" s="81">
        <f>transfers[[#This Row],[Total Quarterly Expenditure Amount]]</f>
        <v>0</v>
      </c>
      <c r="T180" s="99" t="str">
        <f>IFERROR(INDEX(Table2[Attachment A Category], MATCH(transfers[[#This Row],[Attachment A Expenditure Subcategory]], Table2[Attachment A Subcategory],0)),"")</f>
        <v/>
      </c>
      <c r="U180" s="100" t="str">
        <f>IFERROR(INDEX(Table2[Treasury OIG Category], MATCH(transfers[[#This Row],[Attachment A Expenditure Subcategory]], Table2[Attachment A Subcategory],0)),"")</f>
        <v/>
      </c>
    </row>
    <row r="181" spans="2:21" x14ac:dyDescent="0.25">
      <c r="B181" s="21"/>
      <c r="C181" s="16"/>
      <c r="D181" s="16"/>
      <c r="E181" s="16"/>
      <c r="F181" s="16"/>
      <c r="G181" s="22"/>
      <c r="H181" s="31" t="s">
        <v>256</v>
      </c>
      <c r="I181" s="16"/>
      <c r="J181" s="16"/>
      <c r="K181" s="17"/>
      <c r="L181" s="49"/>
      <c r="M181" s="49"/>
      <c r="N181" s="154"/>
      <c r="O181" s="81">
        <f>transfers[[#This Row],[Total Transfer  Amount]]</f>
        <v>0</v>
      </c>
      <c r="P181" s="154"/>
      <c r="Q181" s="81">
        <f>transfers[[#This Row],[Total Quarterly Obligation Amount]]</f>
        <v>0</v>
      </c>
      <c r="R181" s="154"/>
      <c r="S181" s="81">
        <f>transfers[[#This Row],[Total Quarterly Expenditure Amount]]</f>
        <v>0</v>
      </c>
      <c r="T181" s="99" t="str">
        <f>IFERROR(INDEX(Table2[Attachment A Category], MATCH(transfers[[#This Row],[Attachment A Expenditure Subcategory]], Table2[Attachment A Subcategory],0)),"")</f>
        <v/>
      </c>
      <c r="U181" s="100" t="str">
        <f>IFERROR(INDEX(Table2[Treasury OIG Category], MATCH(transfers[[#This Row],[Attachment A Expenditure Subcategory]], Table2[Attachment A Subcategory],0)),"")</f>
        <v/>
      </c>
    </row>
    <row r="182" spans="2:21" x14ac:dyDescent="0.25">
      <c r="B182" s="21"/>
      <c r="C182" s="16"/>
      <c r="D182" s="16"/>
      <c r="E182" s="16"/>
      <c r="F182" s="16"/>
      <c r="G182" s="22"/>
      <c r="H182" s="31" t="s">
        <v>257</v>
      </c>
      <c r="I182" s="16"/>
      <c r="J182" s="16"/>
      <c r="K182" s="17"/>
      <c r="L182" s="49"/>
      <c r="M182" s="49"/>
      <c r="N182" s="154"/>
      <c r="O182" s="81">
        <f>transfers[[#This Row],[Total Transfer  Amount]]</f>
        <v>0</v>
      </c>
      <c r="P182" s="154"/>
      <c r="Q182" s="81">
        <f>transfers[[#This Row],[Total Quarterly Obligation Amount]]</f>
        <v>0</v>
      </c>
      <c r="R182" s="154"/>
      <c r="S182" s="81">
        <f>transfers[[#This Row],[Total Quarterly Expenditure Amount]]</f>
        <v>0</v>
      </c>
      <c r="T182" s="99" t="str">
        <f>IFERROR(INDEX(Table2[Attachment A Category], MATCH(transfers[[#This Row],[Attachment A Expenditure Subcategory]], Table2[Attachment A Subcategory],0)),"")</f>
        <v/>
      </c>
      <c r="U182" s="100" t="str">
        <f>IFERROR(INDEX(Table2[Treasury OIG Category], MATCH(transfers[[#This Row],[Attachment A Expenditure Subcategory]], Table2[Attachment A Subcategory],0)),"")</f>
        <v/>
      </c>
    </row>
    <row r="183" spans="2:21" x14ac:dyDescent="0.25">
      <c r="B183" s="21"/>
      <c r="C183" s="16"/>
      <c r="D183" s="16"/>
      <c r="E183" s="16"/>
      <c r="F183" s="16"/>
      <c r="G183" s="22"/>
      <c r="H183" s="31" t="s">
        <v>258</v>
      </c>
      <c r="I183" s="16"/>
      <c r="J183" s="16"/>
      <c r="K183" s="17"/>
      <c r="L183" s="49"/>
      <c r="M183" s="49"/>
      <c r="N183" s="154"/>
      <c r="O183" s="81">
        <f>transfers[[#This Row],[Total Transfer  Amount]]</f>
        <v>0</v>
      </c>
      <c r="P183" s="154"/>
      <c r="Q183" s="81">
        <f>transfers[[#This Row],[Total Quarterly Obligation Amount]]</f>
        <v>0</v>
      </c>
      <c r="R183" s="154"/>
      <c r="S183" s="81">
        <f>transfers[[#This Row],[Total Quarterly Expenditure Amount]]</f>
        <v>0</v>
      </c>
      <c r="T183" s="99" t="str">
        <f>IFERROR(INDEX(Table2[Attachment A Category], MATCH(transfers[[#This Row],[Attachment A Expenditure Subcategory]], Table2[Attachment A Subcategory],0)),"")</f>
        <v/>
      </c>
      <c r="U183" s="100" t="str">
        <f>IFERROR(INDEX(Table2[Treasury OIG Category], MATCH(transfers[[#This Row],[Attachment A Expenditure Subcategory]], Table2[Attachment A Subcategory],0)),"")</f>
        <v/>
      </c>
    </row>
    <row r="184" spans="2:21" x14ac:dyDescent="0.25">
      <c r="B184" s="21"/>
      <c r="C184" s="16"/>
      <c r="D184" s="16"/>
      <c r="E184" s="16"/>
      <c r="F184" s="16"/>
      <c r="G184" s="22"/>
      <c r="H184" s="31" t="s">
        <v>259</v>
      </c>
      <c r="I184" s="16"/>
      <c r="J184" s="16"/>
      <c r="K184" s="17"/>
      <c r="L184" s="49"/>
      <c r="M184" s="49"/>
      <c r="N184" s="154"/>
      <c r="O184" s="81">
        <f>transfers[[#This Row],[Total Transfer  Amount]]</f>
        <v>0</v>
      </c>
      <c r="P184" s="154"/>
      <c r="Q184" s="81">
        <f>transfers[[#This Row],[Total Quarterly Obligation Amount]]</f>
        <v>0</v>
      </c>
      <c r="R184" s="154"/>
      <c r="S184" s="81">
        <f>transfers[[#This Row],[Total Quarterly Expenditure Amount]]</f>
        <v>0</v>
      </c>
      <c r="T184" s="99" t="str">
        <f>IFERROR(INDEX(Table2[Attachment A Category], MATCH(transfers[[#This Row],[Attachment A Expenditure Subcategory]], Table2[Attachment A Subcategory],0)),"")</f>
        <v/>
      </c>
      <c r="U184" s="100" t="str">
        <f>IFERROR(INDEX(Table2[Treasury OIG Category], MATCH(transfers[[#This Row],[Attachment A Expenditure Subcategory]], Table2[Attachment A Subcategory],0)),"")</f>
        <v/>
      </c>
    </row>
    <row r="185" spans="2:21" x14ac:dyDescent="0.25">
      <c r="B185" s="21"/>
      <c r="C185" s="16"/>
      <c r="D185" s="16"/>
      <c r="E185" s="16"/>
      <c r="F185" s="16"/>
      <c r="G185" s="22"/>
      <c r="H185" s="31" t="s">
        <v>260</v>
      </c>
      <c r="I185" s="16"/>
      <c r="J185" s="16"/>
      <c r="K185" s="17"/>
      <c r="L185" s="49"/>
      <c r="M185" s="49"/>
      <c r="N185" s="154"/>
      <c r="O185" s="81">
        <f>transfers[[#This Row],[Total Transfer  Amount]]</f>
        <v>0</v>
      </c>
      <c r="P185" s="154"/>
      <c r="Q185" s="81">
        <f>transfers[[#This Row],[Total Quarterly Obligation Amount]]</f>
        <v>0</v>
      </c>
      <c r="R185" s="154"/>
      <c r="S185" s="81">
        <f>transfers[[#This Row],[Total Quarterly Expenditure Amount]]</f>
        <v>0</v>
      </c>
      <c r="T185" s="99" t="str">
        <f>IFERROR(INDEX(Table2[Attachment A Category], MATCH(transfers[[#This Row],[Attachment A Expenditure Subcategory]], Table2[Attachment A Subcategory],0)),"")</f>
        <v/>
      </c>
      <c r="U185" s="100" t="str">
        <f>IFERROR(INDEX(Table2[Treasury OIG Category], MATCH(transfers[[#This Row],[Attachment A Expenditure Subcategory]], Table2[Attachment A Subcategory],0)),"")</f>
        <v/>
      </c>
    </row>
    <row r="186" spans="2:21" x14ac:dyDescent="0.25">
      <c r="B186" s="21"/>
      <c r="C186" s="16"/>
      <c r="D186" s="16"/>
      <c r="E186" s="16"/>
      <c r="F186" s="16"/>
      <c r="G186" s="22"/>
      <c r="H186" s="31" t="s">
        <v>261</v>
      </c>
      <c r="I186" s="16"/>
      <c r="J186" s="16"/>
      <c r="K186" s="17"/>
      <c r="L186" s="49"/>
      <c r="M186" s="49"/>
      <c r="N186" s="154"/>
      <c r="O186" s="81">
        <f>transfers[[#This Row],[Total Transfer  Amount]]</f>
        <v>0</v>
      </c>
      <c r="P186" s="154"/>
      <c r="Q186" s="81">
        <f>transfers[[#This Row],[Total Quarterly Obligation Amount]]</f>
        <v>0</v>
      </c>
      <c r="R186" s="154"/>
      <c r="S186" s="81">
        <f>transfers[[#This Row],[Total Quarterly Expenditure Amount]]</f>
        <v>0</v>
      </c>
      <c r="T186" s="99" t="str">
        <f>IFERROR(INDEX(Table2[Attachment A Category], MATCH(transfers[[#This Row],[Attachment A Expenditure Subcategory]], Table2[Attachment A Subcategory],0)),"")</f>
        <v/>
      </c>
      <c r="U186" s="100" t="str">
        <f>IFERROR(INDEX(Table2[Treasury OIG Category], MATCH(transfers[[#This Row],[Attachment A Expenditure Subcategory]], Table2[Attachment A Subcategory],0)),"")</f>
        <v/>
      </c>
    </row>
    <row r="187" spans="2:21" x14ac:dyDescent="0.25">
      <c r="B187" s="21"/>
      <c r="C187" s="16"/>
      <c r="D187" s="16"/>
      <c r="E187" s="16"/>
      <c r="F187" s="16"/>
      <c r="G187" s="22"/>
      <c r="H187" s="31" t="s">
        <v>262</v>
      </c>
      <c r="I187" s="16"/>
      <c r="J187" s="16"/>
      <c r="K187" s="17"/>
      <c r="L187" s="49"/>
      <c r="M187" s="49"/>
      <c r="N187" s="154"/>
      <c r="O187" s="81">
        <f>transfers[[#This Row],[Total Transfer  Amount]]</f>
        <v>0</v>
      </c>
      <c r="P187" s="154"/>
      <c r="Q187" s="81">
        <f>transfers[[#This Row],[Total Quarterly Obligation Amount]]</f>
        <v>0</v>
      </c>
      <c r="R187" s="154"/>
      <c r="S187" s="81">
        <f>transfers[[#This Row],[Total Quarterly Expenditure Amount]]</f>
        <v>0</v>
      </c>
      <c r="T187" s="99" t="str">
        <f>IFERROR(INDEX(Table2[Attachment A Category], MATCH(transfers[[#This Row],[Attachment A Expenditure Subcategory]], Table2[Attachment A Subcategory],0)),"")</f>
        <v/>
      </c>
      <c r="U187" s="100" t="str">
        <f>IFERROR(INDEX(Table2[Treasury OIG Category], MATCH(transfers[[#This Row],[Attachment A Expenditure Subcategory]], Table2[Attachment A Subcategory],0)),"")</f>
        <v/>
      </c>
    </row>
    <row r="188" spans="2:21" x14ac:dyDescent="0.25">
      <c r="B188" s="21"/>
      <c r="C188" s="16"/>
      <c r="D188" s="16"/>
      <c r="E188" s="16"/>
      <c r="F188" s="16"/>
      <c r="G188" s="22"/>
      <c r="H188" s="31" t="s">
        <v>263</v>
      </c>
      <c r="I188" s="16"/>
      <c r="J188" s="16"/>
      <c r="K188" s="17"/>
      <c r="L188" s="49"/>
      <c r="M188" s="49"/>
      <c r="N188" s="154"/>
      <c r="O188" s="81">
        <f>transfers[[#This Row],[Total Transfer  Amount]]</f>
        <v>0</v>
      </c>
      <c r="P188" s="154"/>
      <c r="Q188" s="81">
        <f>transfers[[#This Row],[Total Quarterly Obligation Amount]]</f>
        <v>0</v>
      </c>
      <c r="R188" s="154"/>
      <c r="S188" s="81">
        <f>transfers[[#This Row],[Total Quarterly Expenditure Amount]]</f>
        <v>0</v>
      </c>
      <c r="T188" s="99" t="str">
        <f>IFERROR(INDEX(Table2[Attachment A Category], MATCH(transfers[[#This Row],[Attachment A Expenditure Subcategory]], Table2[Attachment A Subcategory],0)),"")</f>
        <v/>
      </c>
      <c r="U188" s="100" t="str">
        <f>IFERROR(INDEX(Table2[Treasury OIG Category], MATCH(transfers[[#This Row],[Attachment A Expenditure Subcategory]], Table2[Attachment A Subcategory],0)),"")</f>
        <v/>
      </c>
    </row>
    <row r="189" spans="2:21" x14ac:dyDescent="0.25">
      <c r="B189" s="21"/>
      <c r="C189" s="16"/>
      <c r="D189" s="16"/>
      <c r="E189" s="16"/>
      <c r="F189" s="16"/>
      <c r="G189" s="22"/>
      <c r="H189" s="31" t="s">
        <v>264</v>
      </c>
      <c r="I189" s="16"/>
      <c r="J189" s="16"/>
      <c r="K189" s="17"/>
      <c r="L189" s="49"/>
      <c r="M189" s="49"/>
      <c r="N189" s="154"/>
      <c r="O189" s="81">
        <f>transfers[[#This Row],[Total Transfer  Amount]]</f>
        <v>0</v>
      </c>
      <c r="P189" s="154"/>
      <c r="Q189" s="81">
        <f>transfers[[#This Row],[Total Quarterly Obligation Amount]]</f>
        <v>0</v>
      </c>
      <c r="R189" s="154"/>
      <c r="S189" s="81">
        <f>transfers[[#This Row],[Total Quarterly Expenditure Amount]]</f>
        <v>0</v>
      </c>
      <c r="T189" s="99" t="str">
        <f>IFERROR(INDEX(Table2[Attachment A Category], MATCH(transfers[[#This Row],[Attachment A Expenditure Subcategory]], Table2[Attachment A Subcategory],0)),"")</f>
        <v/>
      </c>
      <c r="U189" s="100" t="str">
        <f>IFERROR(INDEX(Table2[Treasury OIG Category], MATCH(transfers[[#This Row],[Attachment A Expenditure Subcategory]], Table2[Attachment A Subcategory],0)),"")</f>
        <v/>
      </c>
    </row>
    <row r="190" spans="2:21" x14ac:dyDescent="0.25">
      <c r="B190" s="21"/>
      <c r="C190" s="16"/>
      <c r="D190" s="16"/>
      <c r="E190" s="16"/>
      <c r="F190" s="16"/>
      <c r="G190" s="22"/>
      <c r="H190" s="31" t="s">
        <v>265</v>
      </c>
      <c r="I190" s="16"/>
      <c r="J190" s="16"/>
      <c r="K190" s="17"/>
      <c r="L190" s="49"/>
      <c r="M190" s="49"/>
      <c r="N190" s="154"/>
      <c r="O190" s="81">
        <f>transfers[[#This Row],[Total Transfer  Amount]]</f>
        <v>0</v>
      </c>
      <c r="P190" s="154"/>
      <c r="Q190" s="81">
        <f>transfers[[#This Row],[Total Quarterly Obligation Amount]]</f>
        <v>0</v>
      </c>
      <c r="R190" s="154"/>
      <c r="S190" s="81">
        <f>transfers[[#This Row],[Total Quarterly Expenditure Amount]]</f>
        <v>0</v>
      </c>
      <c r="T190" s="99" t="str">
        <f>IFERROR(INDEX(Table2[Attachment A Category], MATCH(transfers[[#This Row],[Attachment A Expenditure Subcategory]], Table2[Attachment A Subcategory],0)),"")</f>
        <v/>
      </c>
      <c r="U190" s="100" t="str">
        <f>IFERROR(INDEX(Table2[Treasury OIG Category], MATCH(transfers[[#This Row],[Attachment A Expenditure Subcategory]], Table2[Attachment A Subcategory],0)),"")</f>
        <v/>
      </c>
    </row>
    <row r="191" spans="2:21" x14ac:dyDescent="0.25">
      <c r="B191" s="21"/>
      <c r="C191" s="16"/>
      <c r="D191" s="16"/>
      <c r="E191" s="16"/>
      <c r="F191" s="16"/>
      <c r="G191" s="22"/>
      <c r="H191" s="31" t="s">
        <v>266</v>
      </c>
      <c r="I191" s="16"/>
      <c r="J191" s="16"/>
      <c r="K191" s="17"/>
      <c r="L191" s="49"/>
      <c r="M191" s="49"/>
      <c r="N191" s="154"/>
      <c r="O191" s="81">
        <f>transfers[[#This Row],[Total Transfer  Amount]]</f>
        <v>0</v>
      </c>
      <c r="P191" s="154"/>
      <c r="Q191" s="81">
        <f>transfers[[#This Row],[Total Quarterly Obligation Amount]]</f>
        <v>0</v>
      </c>
      <c r="R191" s="154"/>
      <c r="S191" s="81">
        <f>transfers[[#This Row],[Total Quarterly Expenditure Amount]]</f>
        <v>0</v>
      </c>
      <c r="T191" s="99" t="str">
        <f>IFERROR(INDEX(Table2[Attachment A Category], MATCH(transfers[[#This Row],[Attachment A Expenditure Subcategory]], Table2[Attachment A Subcategory],0)),"")</f>
        <v/>
      </c>
      <c r="U191" s="100" t="str">
        <f>IFERROR(INDEX(Table2[Treasury OIG Category], MATCH(transfers[[#This Row],[Attachment A Expenditure Subcategory]], Table2[Attachment A Subcategory],0)),"")</f>
        <v/>
      </c>
    </row>
    <row r="192" spans="2:21" x14ac:dyDescent="0.25">
      <c r="B192" s="21"/>
      <c r="C192" s="16"/>
      <c r="D192" s="16"/>
      <c r="E192" s="16"/>
      <c r="F192" s="16"/>
      <c r="G192" s="22"/>
      <c r="H192" s="31" t="s">
        <v>267</v>
      </c>
      <c r="I192" s="16"/>
      <c r="J192" s="16"/>
      <c r="K192" s="17"/>
      <c r="L192" s="49"/>
      <c r="M192" s="49"/>
      <c r="N192" s="154"/>
      <c r="O192" s="81">
        <f>transfers[[#This Row],[Total Transfer  Amount]]</f>
        <v>0</v>
      </c>
      <c r="P192" s="154"/>
      <c r="Q192" s="81">
        <f>transfers[[#This Row],[Total Quarterly Obligation Amount]]</f>
        <v>0</v>
      </c>
      <c r="R192" s="154"/>
      <c r="S192" s="81">
        <f>transfers[[#This Row],[Total Quarterly Expenditure Amount]]</f>
        <v>0</v>
      </c>
      <c r="T192" s="99" t="str">
        <f>IFERROR(INDEX(Table2[Attachment A Category], MATCH(transfers[[#This Row],[Attachment A Expenditure Subcategory]], Table2[Attachment A Subcategory],0)),"")</f>
        <v/>
      </c>
      <c r="U192" s="100" t="str">
        <f>IFERROR(INDEX(Table2[Treasury OIG Category], MATCH(transfers[[#This Row],[Attachment A Expenditure Subcategory]], Table2[Attachment A Subcategory],0)),"")</f>
        <v/>
      </c>
    </row>
    <row r="193" spans="2:21" x14ac:dyDescent="0.25">
      <c r="B193" s="21"/>
      <c r="C193" s="16"/>
      <c r="D193" s="16"/>
      <c r="E193" s="16"/>
      <c r="F193" s="16"/>
      <c r="G193" s="22"/>
      <c r="H193" s="31" t="s">
        <v>268</v>
      </c>
      <c r="I193" s="16"/>
      <c r="J193" s="16"/>
      <c r="K193" s="17"/>
      <c r="L193" s="49"/>
      <c r="M193" s="49"/>
      <c r="N193" s="154"/>
      <c r="O193" s="81">
        <f>transfers[[#This Row],[Total Transfer  Amount]]</f>
        <v>0</v>
      </c>
      <c r="P193" s="154"/>
      <c r="Q193" s="81">
        <f>transfers[[#This Row],[Total Quarterly Obligation Amount]]</f>
        <v>0</v>
      </c>
      <c r="R193" s="154"/>
      <c r="S193" s="81">
        <f>transfers[[#This Row],[Total Quarterly Expenditure Amount]]</f>
        <v>0</v>
      </c>
      <c r="T193" s="99" t="str">
        <f>IFERROR(INDEX(Table2[Attachment A Category], MATCH(transfers[[#This Row],[Attachment A Expenditure Subcategory]], Table2[Attachment A Subcategory],0)),"")</f>
        <v/>
      </c>
      <c r="U193" s="100" t="str">
        <f>IFERROR(INDEX(Table2[Treasury OIG Category], MATCH(transfers[[#This Row],[Attachment A Expenditure Subcategory]], Table2[Attachment A Subcategory],0)),"")</f>
        <v/>
      </c>
    </row>
    <row r="194" spans="2:21" x14ac:dyDescent="0.25">
      <c r="B194" s="21"/>
      <c r="C194" s="16"/>
      <c r="D194" s="16"/>
      <c r="E194" s="16"/>
      <c r="F194" s="16"/>
      <c r="G194" s="22"/>
      <c r="H194" s="31" t="s">
        <v>269</v>
      </c>
      <c r="I194" s="16"/>
      <c r="J194" s="16"/>
      <c r="K194" s="17"/>
      <c r="L194" s="49"/>
      <c r="M194" s="49"/>
      <c r="N194" s="154"/>
      <c r="O194" s="81">
        <f>transfers[[#This Row],[Total Transfer  Amount]]</f>
        <v>0</v>
      </c>
      <c r="P194" s="154"/>
      <c r="Q194" s="81">
        <f>transfers[[#This Row],[Total Quarterly Obligation Amount]]</f>
        <v>0</v>
      </c>
      <c r="R194" s="154"/>
      <c r="S194" s="81">
        <f>transfers[[#This Row],[Total Quarterly Expenditure Amount]]</f>
        <v>0</v>
      </c>
      <c r="T194" s="99" t="str">
        <f>IFERROR(INDEX(Table2[Attachment A Category], MATCH(transfers[[#This Row],[Attachment A Expenditure Subcategory]], Table2[Attachment A Subcategory],0)),"")</f>
        <v/>
      </c>
      <c r="U194" s="100" t="str">
        <f>IFERROR(INDEX(Table2[Treasury OIG Category], MATCH(transfers[[#This Row],[Attachment A Expenditure Subcategory]], Table2[Attachment A Subcategory],0)),"")</f>
        <v/>
      </c>
    </row>
    <row r="195" spans="2:21" x14ac:dyDescent="0.25">
      <c r="B195" s="21"/>
      <c r="C195" s="16"/>
      <c r="D195" s="16"/>
      <c r="E195" s="16"/>
      <c r="F195" s="16"/>
      <c r="G195" s="22"/>
      <c r="H195" s="31" t="s">
        <v>270</v>
      </c>
      <c r="I195" s="16"/>
      <c r="J195" s="16"/>
      <c r="K195" s="17"/>
      <c r="L195" s="49"/>
      <c r="M195" s="49"/>
      <c r="N195" s="154"/>
      <c r="O195" s="81">
        <f>transfers[[#This Row],[Total Transfer  Amount]]</f>
        <v>0</v>
      </c>
      <c r="P195" s="154"/>
      <c r="Q195" s="81">
        <f>transfers[[#This Row],[Total Quarterly Obligation Amount]]</f>
        <v>0</v>
      </c>
      <c r="R195" s="154"/>
      <c r="S195" s="81">
        <f>transfers[[#This Row],[Total Quarterly Expenditure Amount]]</f>
        <v>0</v>
      </c>
      <c r="T195" s="99" t="str">
        <f>IFERROR(INDEX(Table2[Attachment A Category], MATCH(transfers[[#This Row],[Attachment A Expenditure Subcategory]], Table2[Attachment A Subcategory],0)),"")</f>
        <v/>
      </c>
      <c r="U195" s="100" t="str">
        <f>IFERROR(INDEX(Table2[Treasury OIG Category], MATCH(transfers[[#This Row],[Attachment A Expenditure Subcategory]], Table2[Attachment A Subcategory],0)),"")</f>
        <v/>
      </c>
    </row>
    <row r="196" spans="2:21" x14ac:dyDescent="0.25">
      <c r="B196" s="21"/>
      <c r="C196" s="16"/>
      <c r="D196" s="16"/>
      <c r="E196" s="16"/>
      <c r="F196" s="16"/>
      <c r="G196" s="22"/>
      <c r="H196" s="31" t="s">
        <v>271</v>
      </c>
      <c r="I196" s="16"/>
      <c r="J196" s="16"/>
      <c r="K196" s="17"/>
      <c r="L196" s="49"/>
      <c r="M196" s="49"/>
      <c r="N196" s="154"/>
      <c r="O196" s="81">
        <f>transfers[[#This Row],[Total Transfer  Amount]]</f>
        <v>0</v>
      </c>
      <c r="P196" s="154"/>
      <c r="Q196" s="81">
        <f>transfers[[#This Row],[Total Quarterly Obligation Amount]]</f>
        <v>0</v>
      </c>
      <c r="R196" s="154"/>
      <c r="S196" s="81">
        <f>transfers[[#This Row],[Total Quarterly Expenditure Amount]]</f>
        <v>0</v>
      </c>
      <c r="T196" s="99" t="str">
        <f>IFERROR(INDEX(Table2[Attachment A Category], MATCH(transfers[[#This Row],[Attachment A Expenditure Subcategory]], Table2[Attachment A Subcategory],0)),"")</f>
        <v/>
      </c>
      <c r="U196" s="100" t="str">
        <f>IFERROR(INDEX(Table2[Treasury OIG Category], MATCH(transfers[[#This Row],[Attachment A Expenditure Subcategory]], Table2[Attachment A Subcategory],0)),"")</f>
        <v/>
      </c>
    </row>
    <row r="197" spans="2:21" x14ac:dyDescent="0.25">
      <c r="B197" s="21"/>
      <c r="C197" s="16"/>
      <c r="D197" s="16"/>
      <c r="E197" s="16"/>
      <c r="F197" s="16"/>
      <c r="G197" s="22"/>
      <c r="H197" s="31" t="s">
        <v>272</v>
      </c>
      <c r="I197" s="16"/>
      <c r="J197" s="16"/>
      <c r="K197" s="17"/>
      <c r="L197" s="49"/>
      <c r="M197" s="49"/>
      <c r="N197" s="154"/>
      <c r="O197" s="81">
        <f>transfers[[#This Row],[Total Transfer  Amount]]</f>
        <v>0</v>
      </c>
      <c r="P197" s="154"/>
      <c r="Q197" s="81">
        <f>transfers[[#This Row],[Total Quarterly Obligation Amount]]</f>
        <v>0</v>
      </c>
      <c r="R197" s="154"/>
      <c r="S197" s="81">
        <f>transfers[[#This Row],[Total Quarterly Expenditure Amount]]</f>
        <v>0</v>
      </c>
      <c r="T197" s="99" t="str">
        <f>IFERROR(INDEX(Table2[Attachment A Category], MATCH(transfers[[#This Row],[Attachment A Expenditure Subcategory]], Table2[Attachment A Subcategory],0)),"")</f>
        <v/>
      </c>
      <c r="U197" s="100" t="str">
        <f>IFERROR(INDEX(Table2[Treasury OIG Category], MATCH(transfers[[#This Row],[Attachment A Expenditure Subcategory]], Table2[Attachment A Subcategory],0)),"")</f>
        <v/>
      </c>
    </row>
    <row r="198" spans="2:21" x14ac:dyDescent="0.25">
      <c r="B198" s="21"/>
      <c r="C198" s="16"/>
      <c r="D198" s="16"/>
      <c r="E198" s="16"/>
      <c r="F198" s="16"/>
      <c r="G198" s="22"/>
      <c r="H198" s="31" t="s">
        <v>273</v>
      </c>
      <c r="I198" s="16"/>
      <c r="J198" s="16"/>
      <c r="K198" s="17"/>
      <c r="L198" s="49"/>
      <c r="M198" s="49"/>
      <c r="N198" s="154"/>
      <c r="O198" s="81">
        <f>transfers[[#This Row],[Total Transfer  Amount]]</f>
        <v>0</v>
      </c>
      <c r="P198" s="154"/>
      <c r="Q198" s="81">
        <f>transfers[[#This Row],[Total Quarterly Obligation Amount]]</f>
        <v>0</v>
      </c>
      <c r="R198" s="154"/>
      <c r="S198" s="81">
        <f>transfers[[#This Row],[Total Quarterly Expenditure Amount]]</f>
        <v>0</v>
      </c>
      <c r="T198" s="99" t="str">
        <f>IFERROR(INDEX(Table2[Attachment A Category], MATCH(transfers[[#This Row],[Attachment A Expenditure Subcategory]], Table2[Attachment A Subcategory],0)),"")</f>
        <v/>
      </c>
      <c r="U198" s="100" t="str">
        <f>IFERROR(INDEX(Table2[Treasury OIG Category], MATCH(transfers[[#This Row],[Attachment A Expenditure Subcategory]], Table2[Attachment A Subcategory],0)),"")</f>
        <v/>
      </c>
    </row>
    <row r="199" spans="2:21" x14ac:dyDescent="0.25">
      <c r="B199" s="21"/>
      <c r="C199" s="16"/>
      <c r="D199" s="16"/>
      <c r="E199" s="16"/>
      <c r="F199" s="16"/>
      <c r="G199" s="22"/>
      <c r="H199" s="31" t="s">
        <v>274</v>
      </c>
      <c r="I199" s="16"/>
      <c r="J199" s="16"/>
      <c r="K199" s="17"/>
      <c r="L199" s="49"/>
      <c r="M199" s="49"/>
      <c r="N199" s="154"/>
      <c r="O199" s="81">
        <f>transfers[[#This Row],[Total Transfer  Amount]]</f>
        <v>0</v>
      </c>
      <c r="P199" s="154"/>
      <c r="Q199" s="81">
        <f>transfers[[#This Row],[Total Quarterly Obligation Amount]]</f>
        <v>0</v>
      </c>
      <c r="R199" s="154"/>
      <c r="S199" s="81">
        <f>transfers[[#This Row],[Total Quarterly Expenditure Amount]]</f>
        <v>0</v>
      </c>
      <c r="T199" s="99" t="str">
        <f>IFERROR(INDEX(Table2[Attachment A Category], MATCH(transfers[[#This Row],[Attachment A Expenditure Subcategory]], Table2[Attachment A Subcategory],0)),"")</f>
        <v/>
      </c>
      <c r="U199" s="100" t="str">
        <f>IFERROR(INDEX(Table2[Treasury OIG Category], MATCH(transfers[[#This Row],[Attachment A Expenditure Subcategory]], Table2[Attachment A Subcategory],0)),"")</f>
        <v/>
      </c>
    </row>
    <row r="200" spans="2:21" x14ac:dyDescent="0.25">
      <c r="B200" s="21"/>
      <c r="C200" s="16"/>
      <c r="D200" s="16"/>
      <c r="E200" s="16"/>
      <c r="F200" s="16"/>
      <c r="G200" s="22"/>
      <c r="H200" s="31" t="s">
        <v>275</v>
      </c>
      <c r="I200" s="16"/>
      <c r="J200" s="16"/>
      <c r="K200" s="17"/>
      <c r="L200" s="49"/>
      <c r="M200" s="49"/>
      <c r="N200" s="154"/>
      <c r="O200" s="81">
        <f>transfers[[#This Row],[Total Transfer  Amount]]</f>
        <v>0</v>
      </c>
      <c r="P200" s="154"/>
      <c r="Q200" s="81">
        <f>transfers[[#This Row],[Total Quarterly Obligation Amount]]</f>
        <v>0</v>
      </c>
      <c r="R200" s="154"/>
      <c r="S200" s="81">
        <f>transfers[[#This Row],[Total Quarterly Expenditure Amount]]</f>
        <v>0</v>
      </c>
      <c r="T200" s="99" t="str">
        <f>IFERROR(INDEX(Table2[Attachment A Category], MATCH(transfers[[#This Row],[Attachment A Expenditure Subcategory]], Table2[Attachment A Subcategory],0)),"")</f>
        <v/>
      </c>
      <c r="U200" s="100" t="str">
        <f>IFERROR(INDEX(Table2[Treasury OIG Category], MATCH(transfers[[#This Row],[Attachment A Expenditure Subcategory]], Table2[Attachment A Subcategory],0)),"")</f>
        <v/>
      </c>
    </row>
    <row r="201" spans="2:21" x14ac:dyDescent="0.25">
      <c r="B201" s="21"/>
      <c r="C201" s="16"/>
      <c r="D201" s="16"/>
      <c r="E201" s="16"/>
      <c r="F201" s="16"/>
      <c r="G201" s="22"/>
      <c r="H201" s="31" t="s">
        <v>276</v>
      </c>
      <c r="I201" s="16"/>
      <c r="J201" s="16"/>
      <c r="K201" s="17"/>
      <c r="L201" s="49"/>
      <c r="M201" s="49"/>
      <c r="N201" s="154"/>
      <c r="O201" s="81">
        <f>transfers[[#This Row],[Total Transfer  Amount]]</f>
        <v>0</v>
      </c>
      <c r="P201" s="154"/>
      <c r="Q201" s="81">
        <f>transfers[[#This Row],[Total Quarterly Obligation Amount]]</f>
        <v>0</v>
      </c>
      <c r="R201" s="154"/>
      <c r="S201" s="81">
        <f>transfers[[#This Row],[Total Quarterly Expenditure Amount]]</f>
        <v>0</v>
      </c>
      <c r="T201" s="99" t="str">
        <f>IFERROR(INDEX(Table2[Attachment A Category], MATCH(transfers[[#This Row],[Attachment A Expenditure Subcategory]], Table2[Attachment A Subcategory],0)),"")</f>
        <v/>
      </c>
      <c r="U201" s="100" t="str">
        <f>IFERROR(INDEX(Table2[Treasury OIG Category], MATCH(transfers[[#This Row],[Attachment A Expenditure Subcategory]], Table2[Attachment A Subcategory],0)),"")</f>
        <v/>
      </c>
    </row>
    <row r="202" spans="2:21" x14ac:dyDescent="0.25">
      <c r="B202" s="21"/>
      <c r="C202" s="16"/>
      <c r="D202" s="16"/>
      <c r="E202" s="16"/>
      <c r="F202" s="16"/>
      <c r="G202" s="22"/>
      <c r="H202" s="31" t="s">
        <v>277</v>
      </c>
      <c r="I202" s="16"/>
      <c r="J202" s="16"/>
      <c r="K202" s="17"/>
      <c r="L202" s="49"/>
      <c r="M202" s="49"/>
      <c r="N202" s="154"/>
      <c r="O202" s="81">
        <f>transfers[[#This Row],[Total Transfer  Amount]]</f>
        <v>0</v>
      </c>
      <c r="P202" s="154"/>
      <c r="Q202" s="81">
        <f>transfers[[#This Row],[Total Quarterly Obligation Amount]]</f>
        <v>0</v>
      </c>
      <c r="R202" s="154"/>
      <c r="S202" s="81">
        <f>transfers[[#This Row],[Total Quarterly Expenditure Amount]]</f>
        <v>0</v>
      </c>
      <c r="T202" s="99" t="str">
        <f>IFERROR(INDEX(Table2[Attachment A Category], MATCH(transfers[[#This Row],[Attachment A Expenditure Subcategory]], Table2[Attachment A Subcategory],0)),"")</f>
        <v/>
      </c>
      <c r="U202" s="100" t="str">
        <f>IFERROR(INDEX(Table2[Treasury OIG Category], MATCH(transfers[[#This Row],[Attachment A Expenditure Subcategory]], Table2[Attachment A Subcategory],0)),"")</f>
        <v/>
      </c>
    </row>
    <row r="203" spans="2:21" x14ac:dyDescent="0.25">
      <c r="B203" s="21"/>
      <c r="C203" s="16"/>
      <c r="D203" s="16"/>
      <c r="E203" s="16"/>
      <c r="F203" s="16"/>
      <c r="G203" s="22"/>
      <c r="H203" s="31" t="s">
        <v>278</v>
      </c>
      <c r="I203" s="16"/>
      <c r="J203" s="16"/>
      <c r="K203" s="17"/>
      <c r="L203" s="49"/>
      <c r="M203" s="49"/>
      <c r="N203" s="154"/>
      <c r="O203" s="81">
        <f>transfers[[#This Row],[Total Transfer  Amount]]</f>
        <v>0</v>
      </c>
      <c r="P203" s="154"/>
      <c r="Q203" s="81">
        <f>transfers[[#This Row],[Total Quarterly Obligation Amount]]</f>
        <v>0</v>
      </c>
      <c r="R203" s="154"/>
      <c r="S203" s="81">
        <f>transfers[[#This Row],[Total Quarterly Expenditure Amount]]</f>
        <v>0</v>
      </c>
      <c r="T203" s="99" t="str">
        <f>IFERROR(INDEX(Table2[Attachment A Category], MATCH(transfers[[#This Row],[Attachment A Expenditure Subcategory]], Table2[Attachment A Subcategory],0)),"")</f>
        <v/>
      </c>
      <c r="U203" s="100" t="str">
        <f>IFERROR(INDEX(Table2[Treasury OIG Category], MATCH(transfers[[#This Row],[Attachment A Expenditure Subcategory]], Table2[Attachment A Subcategory],0)),"")</f>
        <v/>
      </c>
    </row>
    <row r="204" spans="2:21" x14ac:dyDescent="0.25">
      <c r="B204" s="21"/>
      <c r="C204" s="16"/>
      <c r="D204" s="16"/>
      <c r="E204" s="16"/>
      <c r="F204" s="16"/>
      <c r="G204" s="22"/>
      <c r="H204" s="31" t="s">
        <v>279</v>
      </c>
      <c r="I204" s="16"/>
      <c r="J204" s="16"/>
      <c r="K204" s="17"/>
      <c r="L204" s="49"/>
      <c r="M204" s="49"/>
      <c r="N204" s="154"/>
      <c r="O204" s="81">
        <f>transfers[[#This Row],[Total Transfer  Amount]]</f>
        <v>0</v>
      </c>
      <c r="P204" s="154"/>
      <c r="Q204" s="81">
        <f>transfers[[#This Row],[Total Quarterly Obligation Amount]]</f>
        <v>0</v>
      </c>
      <c r="R204" s="154"/>
      <c r="S204" s="81">
        <f>transfers[[#This Row],[Total Quarterly Expenditure Amount]]</f>
        <v>0</v>
      </c>
      <c r="T204" s="99" t="str">
        <f>IFERROR(INDEX(Table2[Attachment A Category], MATCH(transfers[[#This Row],[Attachment A Expenditure Subcategory]], Table2[Attachment A Subcategory],0)),"")</f>
        <v/>
      </c>
      <c r="U204" s="100" t="str">
        <f>IFERROR(INDEX(Table2[Treasury OIG Category], MATCH(transfers[[#This Row],[Attachment A Expenditure Subcategory]], Table2[Attachment A Subcategory],0)),"")</f>
        <v/>
      </c>
    </row>
    <row r="205" spans="2:21" x14ac:dyDescent="0.25">
      <c r="B205" s="21"/>
      <c r="C205" s="16"/>
      <c r="D205" s="16"/>
      <c r="E205" s="16"/>
      <c r="F205" s="16"/>
      <c r="G205" s="22"/>
      <c r="H205" s="31" t="s">
        <v>280</v>
      </c>
      <c r="I205" s="16"/>
      <c r="J205" s="16"/>
      <c r="K205" s="17"/>
      <c r="L205" s="49"/>
      <c r="M205" s="49"/>
      <c r="N205" s="154"/>
      <c r="O205" s="81">
        <f>transfers[[#This Row],[Total Transfer  Amount]]</f>
        <v>0</v>
      </c>
      <c r="P205" s="154"/>
      <c r="Q205" s="81">
        <f>transfers[[#This Row],[Total Quarterly Obligation Amount]]</f>
        <v>0</v>
      </c>
      <c r="R205" s="154"/>
      <c r="S205" s="81">
        <f>transfers[[#This Row],[Total Quarterly Expenditure Amount]]</f>
        <v>0</v>
      </c>
      <c r="T205" s="99" t="str">
        <f>IFERROR(INDEX(Table2[Attachment A Category], MATCH(transfers[[#This Row],[Attachment A Expenditure Subcategory]], Table2[Attachment A Subcategory],0)),"")</f>
        <v/>
      </c>
      <c r="U205" s="100" t="str">
        <f>IFERROR(INDEX(Table2[Treasury OIG Category], MATCH(transfers[[#This Row],[Attachment A Expenditure Subcategory]], Table2[Attachment A Subcategory],0)),"")</f>
        <v/>
      </c>
    </row>
    <row r="206" spans="2:21" x14ac:dyDescent="0.25">
      <c r="B206" s="21"/>
      <c r="C206" s="16"/>
      <c r="D206" s="16"/>
      <c r="E206" s="16"/>
      <c r="F206" s="16"/>
      <c r="G206" s="22"/>
      <c r="H206" s="31" t="s">
        <v>281</v>
      </c>
      <c r="I206" s="16"/>
      <c r="J206" s="16"/>
      <c r="K206" s="17"/>
      <c r="L206" s="49"/>
      <c r="M206" s="49"/>
      <c r="N206" s="154"/>
      <c r="O206" s="81">
        <f>transfers[[#This Row],[Total Transfer  Amount]]</f>
        <v>0</v>
      </c>
      <c r="P206" s="154"/>
      <c r="Q206" s="81">
        <f>transfers[[#This Row],[Total Quarterly Obligation Amount]]</f>
        <v>0</v>
      </c>
      <c r="R206" s="154"/>
      <c r="S206" s="81">
        <f>transfers[[#This Row],[Total Quarterly Expenditure Amount]]</f>
        <v>0</v>
      </c>
      <c r="T206" s="99" t="str">
        <f>IFERROR(INDEX(Table2[Attachment A Category], MATCH(transfers[[#This Row],[Attachment A Expenditure Subcategory]], Table2[Attachment A Subcategory],0)),"")</f>
        <v/>
      </c>
      <c r="U206" s="100" t="str">
        <f>IFERROR(INDEX(Table2[Treasury OIG Category], MATCH(transfers[[#This Row],[Attachment A Expenditure Subcategory]], Table2[Attachment A Subcategory],0)),"")</f>
        <v/>
      </c>
    </row>
    <row r="207" spans="2:21" x14ac:dyDescent="0.25">
      <c r="B207" s="21"/>
      <c r="C207" s="16"/>
      <c r="D207" s="16"/>
      <c r="E207" s="16"/>
      <c r="F207" s="16"/>
      <c r="G207" s="22"/>
      <c r="H207" s="31" t="s">
        <v>282</v>
      </c>
      <c r="I207" s="16"/>
      <c r="J207" s="16"/>
      <c r="K207" s="17"/>
      <c r="L207" s="49"/>
      <c r="M207" s="49"/>
      <c r="N207" s="154"/>
      <c r="O207" s="81">
        <f>transfers[[#This Row],[Total Transfer  Amount]]</f>
        <v>0</v>
      </c>
      <c r="P207" s="154"/>
      <c r="Q207" s="81">
        <f>transfers[[#This Row],[Total Quarterly Obligation Amount]]</f>
        <v>0</v>
      </c>
      <c r="R207" s="154"/>
      <c r="S207" s="81">
        <f>transfers[[#This Row],[Total Quarterly Expenditure Amount]]</f>
        <v>0</v>
      </c>
      <c r="T207" s="99" t="str">
        <f>IFERROR(INDEX(Table2[Attachment A Category], MATCH(transfers[[#This Row],[Attachment A Expenditure Subcategory]], Table2[Attachment A Subcategory],0)),"")</f>
        <v/>
      </c>
      <c r="U207" s="100" t="str">
        <f>IFERROR(INDEX(Table2[Treasury OIG Category], MATCH(transfers[[#This Row],[Attachment A Expenditure Subcategory]], Table2[Attachment A Subcategory],0)),"")</f>
        <v/>
      </c>
    </row>
    <row r="208" spans="2:21" x14ac:dyDescent="0.25">
      <c r="B208" s="21"/>
      <c r="C208" s="16"/>
      <c r="D208" s="16"/>
      <c r="E208" s="16"/>
      <c r="F208" s="16"/>
      <c r="G208" s="22"/>
      <c r="H208" s="31" t="s">
        <v>283</v>
      </c>
      <c r="I208" s="16"/>
      <c r="J208" s="16"/>
      <c r="K208" s="17"/>
      <c r="L208" s="49"/>
      <c r="M208" s="49"/>
      <c r="N208" s="154"/>
      <c r="O208" s="81">
        <f>transfers[[#This Row],[Total Transfer  Amount]]</f>
        <v>0</v>
      </c>
      <c r="P208" s="154"/>
      <c r="Q208" s="81">
        <f>transfers[[#This Row],[Total Quarterly Obligation Amount]]</f>
        <v>0</v>
      </c>
      <c r="R208" s="154"/>
      <c r="S208" s="81">
        <f>transfers[[#This Row],[Total Quarterly Expenditure Amount]]</f>
        <v>0</v>
      </c>
      <c r="T208" s="99" t="str">
        <f>IFERROR(INDEX(Table2[Attachment A Category], MATCH(transfers[[#This Row],[Attachment A Expenditure Subcategory]], Table2[Attachment A Subcategory],0)),"")</f>
        <v/>
      </c>
      <c r="U208" s="100" t="str">
        <f>IFERROR(INDEX(Table2[Treasury OIG Category], MATCH(transfers[[#This Row],[Attachment A Expenditure Subcategory]], Table2[Attachment A Subcategory],0)),"")</f>
        <v/>
      </c>
    </row>
    <row r="209" spans="2:21" x14ac:dyDescent="0.25">
      <c r="B209" s="21"/>
      <c r="C209" s="16"/>
      <c r="D209" s="16"/>
      <c r="E209" s="16"/>
      <c r="F209" s="16"/>
      <c r="G209" s="22"/>
      <c r="H209" s="31" t="s">
        <v>284</v>
      </c>
      <c r="I209" s="16"/>
      <c r="J209" s="16"/>
      <c r="K209" s="17"/>
      <c r="L209" s="49"/>
      <c r="M209" s="49"/>
      <c r="N209" s="154"/>
      <c r="O209" s="81">
        <f>transfers[[#This Row],[Total Transfer  Amount]]</f>
        <v>0</v>
      </c>
      <c r="P209" s="154"/>
      <c r="Q209" s="81">
        <f>transfers[[#This Row],[Total Quarterly Obligation Amount]]</f>
        <v>0</v>
      </c>
      <c r="R209" s="154"/>
      <c r="S209" s="81">
        <f>transfers[[#This Row],[Total Quarterly Expenditure Amount]]</f>
        <v>0</v>
      </c>
      <c r="T209" s="99" t="str">
        <f>IFERROR(INDEX(Table2[Attachment A Category], MATCH(transfers[[#This Row],[Attachment A Expenditure Subcategory]], Table2[Attachment A Subcategory],0)),"")</f>
        <v/>
      </c>
      <c r="U209" s="100" t="str">
        <f>IFERROR(INDEX(Table2[Treasury OIG Category], MATCH(transfers[[#This Row],[Attachment A Expenditure Subcategory]], Table2[Attachment A Subcategory],0)),"")</f>
        <v/>
      </c>
    </row>
    <row r="210" spans="2:21" x14ac:dyDescent="0.25">
      <c r="B210" s="21"/>
      <c r="C210" s="16"/>
      <c r="D210" s="16"/>
      <c r="E210" s="16"/>
      <c r="F210" s="16"/>
      <c r="G210" s="22"/>
      <c r="H210" s="31" t="s">
        <v>285</v>
      </c>
      <c r="I210" s="16"/>
      <c r="J210" s="16"/>
      <c r="K210" s="17"/>
      <c r="L210" s="49"/>
      <c r="M210" s="49"/>
      <c r="N210" s="154"/>
      <c r="O210" s="81">
        <f>transfers[[#This Row],[Total Transfer  Amount]]</f>
        <v>0</v>
      </c>
      <c r="P210" s="154"/>
      <c r="Q210" s="81">
        <f>transfers[[#This Row],[Total Quarterly Obligation Amount]]</f>
        <v>0</v>
      </c>
      <c r="R210" s="154"/>
      <c r="S210" s="81">
        <f>transfers[[#This Row],[Total Quarterly Expenditure Amount]]</f>
        <v>0</v>
      </c>
      <c r="T210" s="99" t="str">
        <f>IFERROR(INDEX(Table2[Attachment A Category], MATCH(transfers[[#This Row],[Attachment A Expenditure Subcategory]], Table2[Attachment A Subcategory],0)),"")</f>
        <v/>
      </c>
      <c r="U210" s="100" t="str">
        <f>IFERROR(INDEX(Table2[Treasury OIG Category], MATCH(transfers[[#This Row],[Attachment A Expenditure Subcategory]], Table2[Attachment A Subcategory],0)),"")</f>
        <v/>
      </c>
    </row>
    <row r="211" spans="2:21" x14ac:dyDescent="0.25">
      <c r="B211" s="21"/>
      <c r="C211" s="16"/>
      <c r="D211" s="16"/>
      <c r="E211" s="16"/>
      <c r="F211" s="16"/>
      <c r="G211" s="22"/>
      <c r="H211" s="31" t="s">
        <v>286</v>
      </c>
      <c r="I211" s="16"/>
      <c r="J211" s="16"/>
      <c r="K211" s="17"/>
      <c r="L211" s="49"/>
      <c r="M211" s="49"/>
      <c r="N211" s="154"/>
      <c r="O211" s="81">
        <f>transfers[[#This Row],[Total Transfer  Amount]]</f>
        <v>0</v>
      </c>
      <c r="P211" s="154"/>
      <c r="Q211" s="81">
        <f>transfers[[#This Row],[Total Quarterly Obligation Amount]]</f>
        <v>0</v>
      </c>
      <c r="R211" s="154"/>
      <c r="S211" s="81">
        <f>transfers[[#This Row],[Total Quarterly Expenditure Amount]]</f>
        <v>0</v>
      </c>
      <c r="T211" s="99" t="str">
        <f>IFERROR(INDEX(Table2[Attachment A Category], MATCH(transfers[[#This Row],[Attachment A Expenditure Subcategory]], Table2[Attachment A Subcategory],0)),"")</f>
        <v/>
      </c>
      <c r="U211" s="100" t="str">
        <f>IFERROR(INDEX(Table2[Treasury OIG Category], MATCH(transfers[[#This Row],[Attachment A Expenditure Subcategory]], Table2[Attachment A Subcategory],0)),"")</f>
        <v/>
      </c>
    </row>
    <row r="212" spans="2:21" x14ac:dyDescent="0.25">
      <c r="B212" s="21"/>
      <c r="C212" s="16"/>
      <c r="D212" s="16"/>
      <c r="E212" s="16"/>
      <c r="F212" s="16"/>
      <c r="G212" s="22"/>
      <c r="H212" s="31" t="s">
        <v>287</v>
      </c>
      <c r="I212" s="16"/>
      <c r="J212" s="16"/>
      <c r="K212" s="17"/>
      <c r="L212" s="49"/>
      <c r="M212" s="49"/>
      <c r="N212" s="154"/>
      <c r="O212" s="81">
        <f>transfers[[#This Row],[Total Transfer  Amount]]</f>
        <v>0</v>
      </c>
      <c r="P212" s="154"/>
      <c r="Q212" s="81">
        <f>transfers[[#This Row],[Total Quarterly Obligation Amount]]</f>
        <v>0</v>
      </c>
      <c r="R212" s="154"/>
      <c r="S212" s="81">
        <f>transfers[[#This Row],[Total Quarterly Expenditure Amount]]</f>
        <v>0</v>
      </c>
      <c r="T212" s="99" t="str">
        <f>IFERROR(INDEX(Table2[Attachment A Category], MATCH(transfers[[#This Row],[Attachment A Expenditure Subcategory]], Table2[Attachment A Subcategory],0)),"")</f>
        <v/>
      </c>
      <c r="U212" s="100" t="str">
        <f>IFERROR(INDEX(Table2[Treasury OIG Category], MATCH(transfers[[#This Row],[Attachment A Expenditure Subcategory]], Table2[Attachment A Subcategory],0)),"")</f>
        <v/>
      </c>
    </row>
    <row r="213" spans="2:21" x14ac:dyDescent="0.25">
      <c r="B213" s="21"/>
      <c r="C213" s="16"/>
      <c r="D213" s="16"/>
      <c r="E213" s="16"/>
      <c r="F213" s="16"/>
      <c r="G213" s="22"/>
      <c r="H213" s="31" t="s">
        <v>288</v>
      </c>
      <c r="I213" s="16"/>
      <c r="J213" s="16"/>
      <c r="K213" s="17"/>
      <c r="L213" s="49"/>
      <c r="M213" s="49"/>
      <c r="N213" s="154"/>
      <c r="O213" s="81">
        <f>transfers[[#This Row],[Total Transfer  Amount]]</f>
        <v>0</v>
      </c>
      <c r="P213" s="154"/>
      <c r="Q213" s="81">
        <f>transfers[[#This Row],[Total Quarterly Obligation Amount]]</f>
        <v>0</v>
      </c>
      <c r="R213" s="154"/>
      <c r="S213" s="81">
        <f>transfers[[#This Row],[Total Quarterly Expenditure Amount]]</f>
        <v>0</v>
      </c>
      <c r="T213" s="99" t="str">
        <f>IFERROR(INDEX(Table2[Attachment A Category], MATCH(transfers[[#This Row],[Attachment A Expenditure Subcategory]], Table2[Attachment A Subcategory],0)),"")</f>
        <v/>
      </c>
      <c r="U213" s="100" t="str">
        <f>IFERROR(INDEX(Table2[Treasury OIG Category], MATCH(transfers[[#This Row],[Attachment A Expenditure Subcategory]], Table2[Attachment A Subcategory],0)),"")</f>
        <v/>
      </c>
    </row>
    <row r="214" spans="2:21" x14ac:dyDescent="0.25">
      <c r="B214" s="21"/>
      <c r="C214" s="16"/>
      <c r="D214" s="16"/>
      <c r="E214" s="16"/>
      <c r="F214" s="16"/>
      <c r="G214" s="22"/>
      <c r="H214" s="31" t="s">
        <v>289</v>
      </c>
      <c r="I214" s="16"/>
      <c r="J214" s="16"/>
      <c r="K214" s="17"/>
      <c r="L214" s="49"/>
      <c r="M214" s="49"/>
      <c r="N214" s="154"/>
      <c r="O214" s="81">
        <f>transfers[[#This Row],[Total Transfer  Amount]]</f>
        <v>0</v>
      </c>
      <c r="P214" s="154"/>
      <c r="Q214" s="81">
        <f>transfers[[#This Row],[Total Quarterly Obligation Amount]]</f>
        <v>0</v>
      </c>
      <c r="R214" s="154"/>
      <c r="S214" s="81">
        <f>transfers[[#This Row],[Total Quarterly Expenditure Amount]]</f>
        <v>0</v>
      </c>
      <c r="T214" s="99" t="str">
        <f>IFERROR(INDEX(Table2[Attachment A Category], MATCH(transfers[[#This Row],[Attachment A Expenditure Subcategory]], Table2[Attachment A Subcategory],0)),"")</f>
        <v/>
      </c>
      <c r="U214" s="100" t="str">
        <f>IFERROR(INDEX(Table2[Treasury OIG Category], MATCH(transfers[[#This Row],[Attachment A Expenditure Subcategory]], Table2[Attachment A Subcategory],0)),"")</f>
        <v/>
      </c>
    </row>
    <row r="215" spans="2:21" x14ac:dyDescent="0.25">
      <c r="B215" s="21"/>
      <c r="C215" s="16"/>
      <c r="D215" s="16"/>
      <c r="E215" s="16"/>
      <c r="F215" s="16"/>
      <c r="G215" s="22"/>
      <c r="H215" s="31" t="s">
        <v>290</v>
      </c>
      <c r="I215" s="16"/>
      <c r="J215" s="16"/>
      <c r="K215" s="17"/>
      <c r="L215" s="49"/>
      <c r="M215" s="49"/>
      <c r="N215" s="154"/>
      <c r="O215" s="81">
        <f>transfers[[#This Row],[Total Transfer  Amount]]</f>
        <v>0</v>
      </c>
      <c r="P215" s="154"/>
      <c r="Q215" s="81">
        <f>transfers[[#This Row],[Total Quarterly Obligation Amount]]</f>
        <v>0</v>
      </c>
      <c r="R215" s="154"/>
      <c r="S215" s="81">
        <f>transfers[[#This Row],[Total Quarterly Expenditure Amount]]</f>
        <v>0</v>
      </c>
      <c r="T215" s="99" t="str">
        <f>IFERROR(INDEX(Table2[Attachment A Category], MATCH(transfers[[#This Row],[Attachment A Expenditure Subcategory]], Table2[Attachment A Subcategory],0)),"")</f>
        <v/>
      </c>
      <c r="U215" s="100" t="str">
        <f>IFERROR(INDEX(Table2[Treasury OIG Category], MATCH(transfers[[#This Row],[Attachment A Expenditure Subcategory]], Table2[Attachment A Subcategory],0)),"")</f>
        <v/>
      </c>
    </row>
    <row r="216" spans="2:21" x14ac:dyDescent="0.25">
      <c r="B216" s="21"/>
      <c r="C216" s="16"/>
      <c r="D216" s="16"/>
      <c r="E216" s="16"/>
      <c r="F216" s="16"/>
      <c r="G216" s="22"/>
      <c r="H216" s="31" t="s">
        <v>291</v>
      </c>
      <c r="I216" s="16"/>
      <c r="J216" s="16"/>
      <c r="K216" s="17"/>
      <c r="L216" s="49"/>
      <c r="M216" s="49"/>
      <c r="N216" s="154"/>
      <c r="O216" s="81">
        <f>transfers[[#This Row],[Total Transfer  Amount]]</f>
        <v>0</v>
      </c>
      <c r="P216" s="154"/>
      <c r="Q216" s="81">
        <f>transfers[[#This Row],[Total Quarterly Obligation Amount]]</f>
        <v>0</v>
      </c>
      <c r="R216" s="154"/>
      <c r="S216" s="81">
        <f>transfers[[#This Row],[Total Quarterly Expenditure Amount]]</f>
        <v>0</v>
      </c>
      <c r="T216" s="99" t="str">
        <f>IFERROR(INDEX(Table2[Attachment A Category], MATCH(transfers[[#This Row],[Attachment A Expenditure Subcategory]], Table2[Attachment A Subcategory],0)),"")</f>
        <v/>
      </c>
      <c r="U216" s="100" t="str">
        <f>IFERROR(INDEX(Table2[Treasury OIG Category], MATCH(transfers[[#This Row],[Attachment A Expenditure Subcategory]], Table2[Attachment A Subcategory],0)),"")</f>
        <v/>
      </c>
    </row>
    <row r="217" spans="2:21" x14ac:dyDescent="0.25">
      <c r="B217" s="21"/>
      <c r="C217" s="16"/>
      <c r="D217" s="16"/>
      <c r="E217" s="16"/>
      <c r="F217" s="16"/>
      <c r="G217" s="22"/>
      <c r="H217" s="31" t="s">
        <v>292</v>
      </c>
      <c r="I217" s="16"/>
      <c r="J217" s="16"/>
      <c r="K217" s="17"/>
      <c r="L217" s="49"/>
      <c r="M217" s="49"/>
      <c r="N217" s="154"/>
      <c r="O217" s="81">
        <f>transfers[[#This Row],[Total Transfer  Amount]]</f>
        <v>0</v>
      </c>
      <c r="P217" s="154"/>
      <c r="Q217" s="81">
        <f>transfers[[#This Row],[Total Quarterly Obligation Amount]]</f>
        <v>0</v>
      </c>
      <c r="R217" s="154"/>
      <c r="S217" s="81">
        <f>transfers[[#This Row],[Total Quarterly Expenditure Amount]]</f>
        <v>0</v>
      </c>
      <c r="T217" s="99" t="str">
        <f>IFERROR(INDEX(Table2[Attachment A Category], MATCH(transfers[[#This Row],[Attachment A Expenditure Subcategory]], Table2[Attachment A Subcategory],0)),"")</f>
        <v/>
      </c>
      <c r="U217" s="100" t="str">
        <f>IFERROR(INDEX(Table2[Treasury OIG Category], MATCH(transfers[[#This Row],[Attachment A Expenditure Subcategory]], Table2[Attachment A Subcategory],0)),"")</f>
        <v/>
      </c>
    </row>
    <row r="218" spans="2:21" x14ac:dyDescent="0.25">
      <c r="B218" s="21"/>
      <c r="C218" s="16"/>
      <c r="D218" s="16"/>
      <c r="E218" s="16"/>
      <c r="F218" s="16"/>
      <c r="G218" s="22"/>
      <c r="H218" s="31" t="s">
        <v>293</v>
      </c>
      <c r="I218" s="16"/>
      <c r="J218" s="16"/>
      <c r="K218" s="17"/>
      <c r="L218" s="49"/>
      <c r="M218" s="49"/>
      <c r="N218" s="154"/>
      <c r="O218" s="81">
        <f>transfers[[#This Row],[Total Transfer  Amount]]</f>
        <v>0</v>
      </c>
      <c r="P218" s="154"/>
      <c r="Q218" s="81">
        <f>transfers[[#This Row],[Total Quarterly Obligation Amount]]</f>
        <v>0</v>
      </c>
      <c r="R218" s="154"/>
      <c r="S218" s="81">
        <f>transfers[[#This Row],[Total Quarterly Expenditure Amount]]</f>
        <v>0</v>
      </c>
      <c r="T218" s="99" t="str">
        <f>IFERROR(INDEX(Table2[Attachment A Category], MATCH(transfers[[#This Row],[Attachment A Expenditure Subcategory]], Table2[Attachment A Subcategory],0)),"")</f>
        <v/>
      </c>
      <c r="U218" s="100" t="str">
        <f>IFERROR(INDEX(Table2[Treasury OIG Category], MATCH(transfers[[#This Row],[Attachment A Expenditure Subcategory]], Table2[Attachment A Subcategory],0)),"")</f>
        <v/>
      </c>
    </row>
    <row r="219" spans="2:21" x14ac:dyDescent="0.25">
      <c r="B219" s="21"/>
      <c r="C219" s="16"/>
      <c r="D219" s="16"/>
      <c r="E219" s="16"/>
      <c r="F219" s="16"/>
      <c r="G219" s="22"/>
      <c r="H219" s="31" t="s">
        <v>294</v>
      </c>
      <c r="I219" s="16"/>
      <c r="J219" s="16"/>
      <c r="K219" s="17"/>
      <c r="L219" s="49"/>
      <c r="M219" s="49"/>
      <c r="N219" s="154"/>
      <c r="O219" s="81">
        <f>transfers[[#This Row],[Total Transfer  Amount]]</f>
        <v>0</v>
      </c>
      <c r="P219" s="154"/>
      <c r="Q219" s="81">
        <f>transfers[[#This Row],[Total Quarterly Obligation Amount]]</f>
        <v>0</v>
      </c>
      <c r="R219" s="154"/>
      <c r="S219" s="81">
        <f>transfers[[#This Row],[Total Quarterly Expenditure Amount]]</f>
        <v>0</v>
      </c>
      <c r="T219" s="99" t="str">
        <f>IFERROR(INDEX(Table2[Attachment A Category], MATCH(transfers[[#This Row],[Attachment A Expenditure Subcategory]], Table2[Attachment A Subcategory],0)),"")</f>
        <v/>
      </c>
      <c r="U219" s="100" t="str">
        <f>IFERROR(INDEX(Table2[Treasury OIG Category], MATCH(transfers[[#This Row],[Attachment A Expenditure Subcategory]], Table2[Attachment A Subcategory],0)),"")</f>
        <v/>
      </c>
    </row>
    <row r="220" spans="2:21" x14ac:dyDescent="0.25">
      <c r="B220" s="21"/>
      <c r="C220" s="16"/>
      <c r="D220" s="16"/>
      <c r="E220" s="16"/>
      <c r="F220" s="16"/>
      <c r="G220" s="22"/>
      <c r="H220" s="31" t="s">
        <v>295</v>
      </c>
      <c r="I220" s="16"/>
      <c r="J220" s="16"/>
      <c r="K220" s="17"/>
      <c r="L220" s="49"/>
      <c r="M220" s="49"/>
      <c r="N220" s="154"/>
      <c r="O220" s="81">
        <f>transfers[[#This Row],[Total Transfer  Amount]]</f>
        <v>0</v>
      </c>
      <c r="P220" s="154"/>
      <c r="Q220" s="81">
        <f>transfers[[#This Row],[Total Quarterly Obligation Amount]]</f>
        <v>0</v>
      </c>
      <c r="R220" s="154"/>
      <c r="S220" s="81">
        <f>transfers[[#This Row],[Total Quarterly Expenditure Amount]]</f>
        <v>0</v>
      </c>
      <c r="T220" s="99" t="str">
        <f>IFERROR(INDEX(Table2[Attachment A Category], MATCH(transfers[[#This Row],[Attachment A Expenditure Subcategory]], Table2[Attachment A Subcategory],0)),"")</f>
        <v/>
      </c>
      <c r="U220" s="100" t="str">
        <f>IFERROR(INDEX(Table2[Treasury OIG Category], MATCH(transfers[[#This Row],[Attachment A Expenditure Subcategory]], Table2[Attachment A Subcategory],0)),"")</f>
        <v/>
      </c>
    </row>
    <row r="221" spans="2:21" x14ac:dyDescent="0.25">
      <c r="B221" s="21"/>
      <c r="C221" s="16"/>
      <c r="D221" s="16"/>
      <c r="E221" s="16"/>
      <c r="F221" s="16"/>
      <c r="G221" s="22"/>
      <c r="H221" s="31" t="s">
        <v>296</v>
      </c>
      <c r="I221" s="16"/>
      <c r="J221" s="16"/>
      <c r="K221" s="17"/>
      <c r="L221" s="49"/>
      <c r="M221" s="49"/>
      <c r="N221" s="154"/>
      <c r="O221" s="81">
        <f>transfers[[#This Row],[Total Transfer  Amount]]</f>
        <v>0</v>
      </c>
      <c r="P221" s="154"/>
      <c r="Q221" s="81">
        <f>transfers[[#This Row],[Total Quarterly Obligation Amount]]</f>
        <v>0</v>
      </c>
      <c r="R221" s="154"/>
      <c r="S221" s="81">
        <f>transfers[[#This Row],[Total Quarterly Expenditure Amount]]</f>
        <v>0</v>
      </c>
      <c r="T221" s="99" t="str">
        <f>IFERROR(INDEX(Table2[Attachment A Category], MATCH(transfers[[#This Row],[Attachment A Expenditure Subcategory]], Table2[Attachment A Subcategory],0)),"")</f>
        <v/>
      </c>
      <c r="U221" s="100" t="str">
        <f>IFERROR(INDEX(Table2[Treasury OIG Category], MATCH(transfers[[#This Row],[Attachment A Expenditure Subcategory]], Table2[Attachment A Subcategory],0)),"")</f>
        <v/>
      </c>
    </row>
    <row r="222" spans="2:21" x14ac:dyDescent="0.25">
      <c r="B222" s="21"/>
      <c r="C222" s="16"/>
      <c r="D222" s="16"/>
      <c r="E222" s="16"/>
      <c r="F222" s="16"/>
      <c r="G222" s="22"/>
      <c r="H222" s="31" t="s">
        <v>297</v>
      </c>
      <c r="I222" s="16"/>
      <c r="J222" s="16"/>
      <c r="K222" s="17"/>
      <c r="L222" s="49"/>
      <c r="M222" s="49"/>
      <c r="N222" s="154"/>
      <c r="O222" s="81">
        <f>transfers[[#This Row],[Total Transfer  Amount]]</f>
        <v>0</v>
      </c>
      <c r="P222" s="154"/>
      <c r="Q222" s="81">
        <f>transfers[[#This Row],[Total Quarterly Obligation Amount]]</f>
        <v>0</v>
      </c>
      <c r="R222" s="154"/>
      <c r="S222" s="81">
        <f>transfers[[#This Row],[Total Quarterly Expenditure Amount]]</f>
        <v>0</v>
      </c>
      <c r="T222" s="99" t="str">
        <f>IFERROR(INDEX(Table2[Attachment A Category], MATCH(transfers[[#This Row],[Attachment A Expenditure Subcategory]], Table2[Attachment A Subcategory],0)),"")</f>
        <v/>
      </c>
      <c r="U222" s="100" t="str">
        <f>IFERROR(INDEX(Table2[Treasury OIG Category], MATCH(transfers[[#This Row],[Attachment A Expenditure Subcategory]], Table2[Attachment A Subcategory],0)),"")</f>
        <v/>
      </c>
    </row>
    <row r="223" spans="2:21" x14ac:dyDescent="0.25">
      <c r="B223" s="21"/>
      <c r="C223" s="16"/>
      <c r="D223" s="16"/>
      <c r="E223" s="16"/>
      <c r="F223" s="16"/>
      <c r="G223" s="22"/>
      <c r="H223" s="31" t="s">
        <v>298</v>
      </c>
      <c r="I223" s="16"/>
      <c r="J223" s="16"/>
      <c r="K223" s="17"/>
      <c r="L223" s="49"/>
      <c r="M223" s="49"/>
      <c r="N223" s="154"/>
      <c r="O223" s="81">
        <f>transfers[[#This Row],[Total Transfer  Amount]]</f>
        <v>0</v>
      </c>
      <c r="P223" s="154"/>
      <c r="Q223" s="81">
        <f>transfers[[#This Row],[Total Quarterly Obligation Amount]]</f>
        <v>0</v>
      </c>
      <c r="R223" s="154"/>
      <c r="S223" s="81">
        <f>transfers[[#This Row],[Total Quarterly Expenditure Amount]]</f>
        <v>0</v>
      </c>
      <c r="T223" s="99" t="str">
        <f>IFERROR(INDEX(Table2[Attachment A Category], MATCH(transfers[[#This Row],[Attachment A Expenditure Subcategory]], Table2[Attachment A Subcategory],0)),"")</f>
        <v/>
      </c>
      <c r="U223" s="100" t="str">
        <f>IFERROR(INDEX(Table2[Treasury OIG Category], MATCH(transfers[[#This Row],[Attachment A Expenditure Subcategory]], Table2[Attachment A Subcategory],0)),"")</f>
        <v/>
      </c>
    </row>
    <row r="224" spans="2:21" x14ac:dyDescent="0.25">
      <c r="B224" s="21"/>
      <c r="C224" s="16"/>
      <c r="D224" s="16"/>
      <c r="E224" s="16"/>
      <c r="F224" s="16"/>
      <c r="G224" s="22"/>
      <c r="H224" s="31" t="s">
        <v>299</v>
      </c>
      <c r="I224" s="16"/>
      <c r="J224" s="16"/>
      <c r="K224" s="17"/>
      <c r="L224" s="49"/>
      <c r="M224" s="49"/>
      <c r="N224" s="154"/>
      <c r="O224" s="81">
        <f>transfers[[#This Row],[Total Transfer  Amount]]</f>
        <v>0</v>
      </c>
      <c r="P224" s="154"/>
      <c r="Q224" s="81">
        <f>transfers[[#This Row],[Total Quarterly Obligation Amount]]</f>
        <v>0</v>
      </c>
      <c r="R224" s="154"/>
      <c r="S224" s="81">
        <f>transfers[[#This Row],[Total Quarterly Expenditure Amount]]</f>
        <v>0</v>
      </c>
      <c r="T224" s="99" t="str">
        <f>IFERROR(INDEX(Table2[Attachment A Category], MATCH(transfers[[#This Row],[Attachment A Expenditure Subcategory]], Table2[Attachment A Subcategory],0)),"")</f>
        <v/>
      </c>
      <c r="U224" s="100" t="str">
        <f>IFERROR(INDEX(Table2[Treasury OIG Category], MATCH(transfers[[#This Row],[Attachment A Expenditure Subcategory]], Table2[Attachment A Subcategory],0)),"")</f>
        <v/>
      </c>
    </row>
    <row r="225" spans="2:21" x14ac:dyDescent="0.25">
      <c r="B225" s="21"/>
      <c r="C225" s="16"/>
      <c r="D225" s="16"/>
      <c r="E225" s="16"/>
      <c r="F225" s="16"/>
      <c r="G225" s="22"/>
      <c r="H225" s="31" t="s">
        <v>300</v>
      </c>
      <c r="I225" s="16"/>
      <c r="J225" s="16"/>
      <c r="K225" s="17"/>
      <c r="L225" s="49"/>
      <c r="M225" s="49"/>
      <c r="N225" s="154"/>
      <c r="O225" s="81">
        <f>transfers[[#This Row],[Total Transfer  Amount]]</f>
        <v>0</v>
      </c>
      <c r="P225" s="154"/>
      <c r="Q225" s="81">
        <f>transfers[[#This Row],[Total Quarterly Obligation Amount]]</f>
        <v>0</v>
      </c>
      <c r="R225" s="154"/>
      <c r="S225" s="81">
        <f>transfers[[#This Row],[Total Quarterly Expenditure Amount]]</f>
        <v>0</v>
      </c>
      <c r="T225" s="99" t="str">
        <f>IFERROR(INDEX(Table2[Attachment A Category], MATCH(transfers[[#This Row],[Attachment A Expenditure Subcategory]], Table2[Attachment A Subcategory],0)),"")</f>
        <v/>
      </c>
      <c r="U225" s="100" t="str">
        <f>IFERROR(INDEX(Table2[Treasury OIG Category], MATCH(transfers[[#This Row],[Attachment A Expenditure Subcategory]], Table2[Attachment A Subcategory],0)),"")</f>
        <v/>
      </c>
    </row>
    <row r="226" spans="2:21" x14ac:dyDescent="0.25">
      <c r="B226" s="21"/>
      <c r="C226" s="16"/>
      <c r="D226" s="16"/>
      <c r="E226" s="16"/>
      <c r="F226" s="16"/>
      <c r="G226" s="22"/>
      <c r="H226" s="31" t="s">
        <v>301</v>
      </c>
      <c r="I226" s="16"/>
      <c r="J226" s="16"/>
      <c r="K226" s="17"/>
      <c r="L226" s="49"/>
      <c r="M226" s="49"/>
      <c r="N226" s="154"/>
      <c r="O226" s="81">
        <f>transfers[[#This Row],[Total Transfer  Amount]]</f>
        <v>0</v>
      </c>
      <c r="P226" s="154"/>
      <c r="Q226" s="81">
        <f>transfers[[#This Row],[Total Quarterly Obligation Amount]]</f>
        <v>0</v>
      </c>
      <c r="R226" s="154"/>
      <c r="S226" s="81">
        <f>transfers[[#This Row],[Total Quarterly Expenditure Amount]]</f>
        <v>0</v>
      </c>
      <c r="T226" s="99" t="str">
        <f>IFERROR(INDEX(Table2[Attachment A Category], MATCH(transfers[[#This Row],[Attachment A Expenditure Subcategory]], Table2[Attachment A Subcategory],0)),"")</f>
        <v/>
      </c>
      <c r="U226" s="100" t="str">
        <f>IFERROR(INDEX(Table2[Treasury OIG Category], MATCH(transfers[[#This Row],[Attachment A Expenditure Subcategory]], Table2[Attachment A Subcategory],0)),"")</f>
        <v/>
      </c>
    </row>
    <row r="227" spans="2:21" x14ac:dyDescent="0.25">
      <c r="B227" s="21"/>
      <c r="C227" s="16"/>
      <c r="D227" s="16"/>
      <c r="E227" s="16"/>
      <c r="F227" s="16"/>
      <c r="G227" s="22"/>
      <c r="H227" s="31" t="s">
        <v>302</v>
      </c>
      <c r="I227" s="16"/>
      <c r="J227" s="16"/>
      <c r="K227" s="17"/>
      <c r="L227" s="49"/>
      <c r="M227" s="49"/>
      <c r="N227" s="154"/>
      <c r="O227" s="81">
        <f>transfers[[#This Row],[Total Transfer  Amount]]</f>
        <v>0</v>
      </c>
      <c r="P227" s="154"/>
      <c r="Q227" s="81">
        <f>transfers[[#This Row],[Total Quarterly Obligation Amount]]</f>
        <v>0</v>
      </c>
      <c r="R227" s="154"/>
      <c r="S227" s="81">
        <f>transfers[[#This Row],[Total Quarterly Expenditure Amount]]</f>
        <v>0</v>
      </c>
      <c r="T227" s="99" t="str">
        <f>IFERROR(INDEX(Table2[Attachment A Category], MATCH(transfers[[#This Row],[Attachment A Expenditure Subcategory]], Table2[Attachment A Subcategory],0)),"")</f>
        <v/>
      </c>
      <c r="U227" s="100" t="str">
        <f>IFERROR(INDEX(Table2[Treasury OIG Category], MATCH(transfers[[#This Row],[Attachment A Expenditure Subcategory]], Table2[Attachment A Subcategory],0)),"")</f>
        <v/>
      </c>
    </row>
    <row r="228" spans="2:21" x14ac:dyDescent="0.25">
      <c r="B228" s="21"/>
      <c r="C228" s="16"/>
      <c r="D228" s="16"/>
      <c r="E228" s="16"/>
      <c r="F228" s="16"/>
      <c r="G228" s="22"/>
      <c r="H228" s="31" t="s">
        <v>303</v>
      </c>
      <c r="I228" s="16"/>
      <c r="J228" s="16"/>
      <c r="K228" s="17"/>
      <c r="L228" s="49"/>
      <c r="M228" s="49"/>
      <c r="N228" s="154"/>
      <c r="O228" s="81">
        <f>transfers[[#This Row],[Total Transfer  Amount]]</f>
        <v>0</v>
      </c>
      <c r="P228" s="154"/>
      <c r="Q228" s="81">
        <f>transfers[[#This Row],[Total Quarterly Obligation Amount]]</f>
        <v>0</v>
      </c>
      <c r="R228" s="154"/>
      <c r="S228" s="81">
        <f>transfers[[#This Row],[Total Quarterly Expenditure Amount]]</f>
        <v>0</v>
      </c>
      <c r="T228" s="99" t="str">
        <f>IFERROR(INDEX(Table2[Attachment A Category], MATCH(transfers[[#This Row],[Attachment A Expenditure Subcategory]], Table2[Attachment A Subcategory],0)),"")</f>
        <v/>
      </c>
      <c r="U228" s="100" t="str">
        <f>IFERROR(INDEX(Table2[Treasury OIG Category], MATCH(transfers[[#This Row],[Attachment A Expenditure Subcategory]], Table2[Attachment A Subcategory],0)),"")</f>
        <v/>
      </c>
    </row>
    <row r="229" spans="2:21" x14ac:dyDescent="0.25">
      <c r="B229" s="21"/>
      <c r="C229" s="16"/>
      <c r="D229" s="16"/>
      <c r="E229" s="16"/>
      <c r="F229" s="16"/>
      <c r="G229" s="22"/>
      <c r="H229" s="31" t="s">
        <v>304</v>
      </c>
      <c r="I229" s="16"/>
      <c r="J229" s="16"/>
      <c r="K229" s="17"/>
      <c r="L229" s="49"/>
      <c r="M229" s="49"/>
      <c r="N229" s="154"/>
      <c r="O229" s="81">
        <f>transfers[[#This Row],[Total Transfer  Amount]]</f>
        <v>0</v>
      </c>
      <c r="P229" s="154"/>
      <c r="Q229" s="81">
        <f>transfers[[#This Row],[Total Quarterly Obligation Amount]]</f>
        <v>0</v>
      </c>
      <c r="R229" s="154"/>
      <c r="S229" s="81">
        <f>transfers[[#This Row],[Total Quarterly Expenditure Amount]]</f>
        <v>0</v>
      </c>
      <c r="T229" s="99" t="str">
        <f>IFERROR(INDEX(Table2[Attachment A Category], MATCH(transfers[[#This Row],[Attachment A Expenditure Subcategory]], Table2[Attachment A Subcategory],0)),"")</f>
        <v/>
      </c>
      <c r="U229" s="100" t="str">
        <f>IFERROR(INDEX(Table2[Treasury OIG Category], MATCH(transfers[[#This Row],[Attachment A Expenditure Subcategory]], Table2[Attachment A Subcategory],0)),"")</f>
        <v/>
      </c>
    </row>
    <row r="230" spans="2:21" x14ac:dyDescent="0.25">
      <c r="B230" s="21"/>
      <c r="C230" s="16"/>
      <c r="D230" s="16"/>
      <c r="E230" s="16"/>
      <c r="F230" s="16"/>
      <c r="G230" s="22"/>
      <c r="H230" s="31" t="s">
        <v>305</v>
      </c>
      <c r="I230" s="16"/>
      <c r="J230" s="16"/>
      <c r="K230" s="17"/>
      <c r="L230" s="49"/>
      <c r="M230" s="49"/>
      <c r="N230" s="154"/>
      <c r="O230" s="81">
        <f>transfers[[#This Row],[Total Transfer  Amount]]</f>
        <v>0</v>
      </c>
      <c r="P230" s="154"/>
      <c r="Q230" s="81">
        <f>transfers[[#This Row],[Total Quarterly Obligation Amount]]</f>
        <v>0</v>
      </c>
      <c r="R230" s="154"/>
      <c r="S230" s="81">
        <f>transfers[[#This Row],[Total Quarterly Expenditure Amount]]</f>
        <v>0</v>
      </c>
      <c r="T230" s="99" t="str">
        <f>IFERROR(INDEX(Table2[Attachment A Category], MATCH(transfers[[#This Row],[Attachment A Expenditure Subcategory]], Table2[Attachment A Subcategory],0)),"")</f>
        <v/>
      </c>
      <c r="U230" s="100" t="str">
        <f>IFERROR(INDEX(Table2[Treasury OIG Category], MATCH(transfers[[#This Row],[Attachment A Expenditure Subcategory]], Table2[Attachment A Subcategory],0)),"")</f>
        <v/>
      </c>
    </row>
    <row r="231" spans="2:21" x14ac:dyDescent="0.25">
      <c r="B231" s="21"/>
      <c r="C231" s="16"/>
      <c r="D231" s="16"/>
      <c r="E231" s="16"/>
      <c r="F231" s="16"/>
      <c r="G231" s="22"/>
      <c r="H231" s="31" t="s">
        <v>306</v>
      </c>
      <c r="I231" s="16"/>
      <c r="J231" s="16"/>
      <c r="K231" s="17"/>
      <c r="L231" s="49"/>
      <c r="M231" s="49"/>
      <c r="N231" s="154"/>
      <c r="O231" s="81">
        <f>transfers[[#This Row],[Total Transfer  Amount]]</f>
        <v>0</v>
      </c>
      <c r="P231" s="154"/>
      <c r="Q231" s="81">
        <f>transfers[[#This Row],[Total Quarterly Obligation Amount]]</f>
        <v>0</v>
      </c>
      <c r="R231" s="154"/>
      <c r="S231" s="81">
        <f>transfers[[#This Row],[Total Quarterly Expenditure Amount]]</f>
        <v>0</v>
      </c>
      <c r="T231" s="99" t="str">
        <f>IFERROR(INDEX(Table2[Attachment A Category], MATCH(transfers[[#This Row],[Attachment A Expenditure Subcategory]], Table2[Attachment A Subcategory],0)),"")</f>
        <v/>
      </c>
      <c r="U231" s="100" t="str">
        <f>IFERROR(INDEX(Table2[Treasury OIG Category], MATCH(transfers[[#This Row],[Attachment A Expenditure Subcategory]], Table2[Attachment A Subcategory],0)),"")</f>
        <v/>
      </c>
    </row>
    <row r="232" spans="2:21" x14ac:dyDescent="0.25">
      <c r="B232" s="21"/>
      <c r="C232" s="16"/>
      <c r="D232" s="16"/>
      <c r="E232" s="16"/>
      <c r="F232" s="16"/>
      <c r="G232" s="22"/>
      <c r="H232" s="31" t="s">
        <v>307</v>
      </c>
      <c r="I232" s="16"/>
      <c r="J232" s="16"/>
      <c r="K232" s="17"/>
      <c r="L232" s="49"/>
      <c r="M232" s="49"/>
      <c r="N232" s="154"/>
      <c r="O232" s="81">
        <f>transfers[[#This Row],[Total Transfer  Amount]]</f>
        <v>0</v>
      </c>
      <c r="P232" s="154"/>
      <c r="Q232" s="81">
        <f>transfers[[#This Row],[Total Quarterly Obligation Amount]]</f>
        <v>0</v>
      </c>
      <c r="R232" s="154"/>
      <c r="S232" s="81">
        <f>transfers[[#This Row],[Total Quarterly Expenditure Amount]]</f>
        <v>0</v>
      </c>
      <c r="T232" s="99" t="str">
        <f>IFERROR(INDEX(Table2[Attachment A Category], MATCH(transfers[[#This Row],[Attachment A Expenditure Subcategory]], Table2[Attachment A Subcategory],0)),"")</f>
        <v/>
      </c>
      <c r="U232" s="100" t="str">
        <f>IFERROR(INDEX(Table2[Treasury OIG Category], MATCH(transfers[[#This Row],[Attachment A Expenditure Subcategory]], Table2[Attachment A Subcategory],0)),"")</f>
        <v/>
      </c>
    </row>
    <row r="233" spans="2:21" x14ac:dyDescent="0.25">
      <c r="B233" s="21"/>
      <c r="C233" s="16"/>
      <c r="D233" s="16"/>
      <c r="E233" s="16"/>
      <c r="F233" s="16"/>
      <c r="G233" s="22"/>
      <c r="H233" s="31" t="s">
        <v>308</v>
      </c>
      <c r="I233" s="16"/>
      <c r="J233" s="16"/>
      <c r="K233" s="17"/>
      <c r="L233" s="49"/>
      <c r="M233" s="49"/>
      <c r="N233" s="154"/>
      <c r="O233" s="81">
        <f>transfers[[#This Row],[Total Transfer  Amount]]</f>
        <v>0</v>
      </c>
      <c r="P233" s="154"/>
      <c r="Q233" s="81">
        <f>transfers[[#This Row],[Total Quarterly Obligation Amount]]</f>
        <v>0</v>
      </c>
      <c r="R233" s="154"/>
      <c r="S233" s="81">
        <f>transfers[[#This Row],[Total Quarterly Expenditure Amount]]</f>
        <v>0</v>
      </c>
      <c r="T233" s="99" t="str">
        <f>IFERROR(INDEX(Table2[Attachment A Category], MATCH(transfers[[#This Row],[Attachment A Expenditure Subcategory]], Table2[Attachment A Subcategory],0)),"")</f>
        <v/>
      </c>
      <c r="U233" s="100" t="str">
        <f>IFERROR(INDEX(Table2[Treasury OIG Category], MATCH(transfers[[#This Row],[Attachment A Expenditure Subcategory]], Table2[Attachment A Subcategory],0)),"")</f>
        <v/>
      </c>
    </row>
    <row r="234" spans="2:21" x14ac:dyDescent="0.25">
      <c r="B234" s="21"/>
      <c r="C234" s="16"/>
      <c r="D234" s="16"/>
      <c r="E234" s="16"/>
      <c r="F234" s="16"/>
      <c r="G234" s="22"/>
      <c r="H234" s="31" t="s">
        <v>309</v>
      </c>
      <c r="I234" s="16"/>
      <c r="J234" s="16"/>
      <c r="K234" s="17"/>
      <c r="L234" s="49"/>
      <c r="M234" s="49"/>
      <c r="N234" s="154"/>
      <c r="O234" s="81">
        <f>transfers[[#This Row],[Total Transfer  Amount]]</f>
        <v>0</v>
      </c>
      <c r="P234" s="154"/>
      <c r="Q234" s="81">
        <f>transfers[[#This Row],[Total Quarterly Obligation Amount]]</f>
        <v>0</v>
      </c>
      <c r="R234" s="154"/>
      <c r="S234" s="81">
        <f>transfers[[#This Row],[Total Quarterly Expenditure Amount]]</f>
        <v>0</v>
      </c>
      <c r="T234" s="99" t="str">
        <f>IFERROR(INDEX(Table2[Attachment A Category], MATCH(transfers[[#This Row],[Attachment A Expenditure Subcategory]], Table2[Attachment A Subcategory],0)),"")</f>
        <v/>
      </c>
      <c r="U234" s="100" t="str">
        <f>IFERROR(INDEX(Table2[Treasury OIG Category], MATCH(transfers[[#This Row],[Attachment A Expenditure Subcategory]], Table2[Attachment A Subcategory],0)),"")</f>
        <v/>
      </c>
    </row>
    <row r="235" spans="2:21" x14ac:dyDescent="0.25">
      <c r="B235" s="21"/>
      <c r="C235" s="16"/>
      <c r="D235" s="16"/>
      <c r="E235" s="16"/>
      <c r="F235" s="16"/>
      <c r="G235" s="22"/>
      <c r="H235" s="31" t="s">
        <v>310</v>
      </c>
      <c r="I235" s="16"/>
      <c r="J235" s="16"/>
      <c r="K235" s="17"/>
      <c r="L235" s="49"/>
      <c r="M235" s="49"/>
      <c r="N235" s="154"/>
      <c r="O235" s="81">
        <f>transfers[[#This Row],[Total Transfer  Amount]]</f>
        <v>0</v>
      </c>
      <c r="P235" s="154"/>
      <c r="Q235" s="81">
        <f>transfers[[#This Row],[Total Quarterly Obligation Amount]]</f>
        <v>0</v>
      </c>
      <c r="R235" s="154"/>
      <c r="S235" s="81">
        <f>transfers[[#This Row],[Total Quarterly Expenditure Amount]]</f>
        <v>0</v>
      </c>
      <c r="T235" s="99" t="str">
        <f>IFERROR(INDEX(Table2[Attachment A Category], MATCH(transfers[[#This Row],[Attachment A Expenditure Subcategory]], Table2[Attachment A Subcategory],0)),"")</f>
        <v/>
      </c>
      <c r="U235" s="100" t="str">
        <f>IFERROR(INDEX(Table2[Treasury OIG Category], MATCH(transfers[[#This Row],[Attachment A Expenditure Subcategory]], Table2[Attachment A Subcategory],0)),"")</f>
        <v/>
      </c>
    </row>
    <row r="236" spans="2:21" x14ac:dyDescent="0.25">
      <c r="B236" s="21"/>
      <c r="C236" s="16"/>
      <c r="D236" s="16"/>
      <c r="E236" s="16"/>
      <c r="F236" s="16"/>
      <c r="G236" s="22"/>
      <c r="H236" s="31" t="s">
        <v>311</v>
      </c>
      <c r="I236" s="16"/>
      <c r="J236" s="16"/>
      <c r="K236" s="17"/>
      <c r="L236" s="49"/>
      <c r="M236" s="49"/>
      <c r="N236" s="154"/>
      <c r="O236" s="81">
        <f>transfers[[#This Row],[Total Transfer  Amount]]</f>
        <v>0</v>
      </c>
      <c r="P236" s="154"/>
      <c r="Q236" s="81">
        <f>transfers[[#This Row],[Total Quarterly Obligation Amount]]</f>
        <v>0</v>
      </c>
      <c r="R236" s="154"/>
      <c r="S236" s="81">
        <f>transfers[[#This Row],[Total Quarterly Expenditure Amount]]</f>
        <v>0</v>
      </c>
      <c r="T236" s="99" t="str">
        <f>IFERROR(INDEX(Table2[Attachment A Category], MATCH(transfers[[#This Row],[Attachment A Expenditure Subcategory]], Table2[Attachment A Subcategory],0)),"")</f>
        <v/>
      </c>
      <c r="U236" s="100" t="str">
        <f>IFERROR(INDEX(Table2[Treasury OIG Category], MATCH(transfers[[#This Row],[Attachment A Expenditure Subcategory]], Table2[Attachment A Subcategory],0)),"")</f>
        <v/>
      </c>
    </row>
    <row r="237" spans="2:21" x14ac:dyDescent="0.25">
      <c r="B237" s="21"/>
      <c r="C237" s="16"/>
      <c r="D237" s="16"/>
      <c r="E237" s="16"/>
      <c r="F237" s="16"/>
      <c r="G237" s="22"/>
      <c r="H237" s="31" t="s">
        <v>312</v>
      </c>
      <c r="I237" s="16"/>
      <c r="J237" s="16"/>
      <c r="K237" s="17"/>
      <c r="L237" s="49"/>
      <c r="M237" s="49"/>
      <c r="N237" s="154"/>
      <c r="O237" s="81">
        <f>transfers[[#This Row],[Total Transfer  Amount]]</f>
        <v>0</v>
      </c>
      <c r="P237" s="154"/>
      <c r="Q237" s="81">
        <f>transfers[[#This Row],[Total Quarterly Obligation Amount]]</f>
        <v>0</v>
      </c>
      <c r="R237" s="154"/>
      <c r="S237" s="81">
        <f>transfers[[#This Row],[Total Quarterly Expenditure Amount]]</f>
        <v>0</v>
      </c>
      <c r="T237" s="99" t="str">
        <f>IFERROR(INDEX(Table2[Attachment A Category], MATCH(transfers[[#This Row],[Attachment A Expenditure Subcategory]], Table2[Attachment A Subcategory],0)),"")</f>
        <v/>
      </c>
      <c r="U237" s="100" t="str">
        <f>IFERROR(INDEX(Table2[Treasury OIG Category], MATCH(transfers[[#This Row],[Attachment A Expenditure Subcategory]], Table2[Attachment A Subcategory],0)),"")</f>
        <v/>
      </c>
    </row>
    <row r="238" spans="2:21" x14ac:dyDescent="0.25">
      <c r="B238" s="21"/>
      <c r="C238" s="16"/>
      <c r="D238" s="16"/>
      <c r="E238" s="16"/>
      <c r="F238" s="16"/>
      <c r="G238" s="22"/>
      <c r="H238" s="31" t="s">
        <v>313</v>
      </c>
      <c r="I238" s="16"/>
      <c r="J238" s="16"/>
      <c r="K238" s="17"/>
      <c r="L238" s="49"/>
      <c r="M238" s="49"/>
      <c r="N238" s="154"/>
      <c r="O238" s="81">
        <f>transfers[[#This Row],[Total Transfer  Amount]]</f>
        <v>0</v>
      </c>
      <c r="P238" s="154"/>
      <c r="Q238" s="81">
        <f>transfers[[#This Row],[Total Quarterly Obligation Amount]]</f>
        <v>0</v>
      </c>
      <c r="R238" s="154"/>
      <c r="S238" s="81">
        <f>transfers[[#This Row],[Total Quarterly Expenditure Amount]]</f>
        <v>0</v>
      </c>
      <c r="T238" s="99" t="str">
        <f>IFERROR(INDEX(Table2[Attachment A Category], MATCH(transfers[[#This Row],[Attachment A Expenditure Subcategory]], Table2[Attachment A Subcategory],0)),"")</f>
        <v/>
      </c>
      <c r="U238" s="100" t="str">
        <f>IFERROR(INDEX(Table2[Treasury OIG Category], MATCH(transfers[[#This Row],[Attachment A Expenditure Subcategory]], Table2[Attachment A Subcategory],0)),"")</f>
        <v/>
      </c>
    </row>
    <row r="239" spans="2:21" x14ac:dyDescent="0.25">
      <c r="B239" s="21"/>
      <c r="C239" s="16"/>
      <c r="D239" s="16"/>
      <c r="E239" s="16"/>
      <c r="F239" s="16"/>
      <c r="G239" s="22"/>
      <c r="H239" s="31" t="s">
        <v>314</v>
      </c>
      <c r="I239" s="16"/>
      <c r="J239" s="16"/>
      <c r="K239" s="17"/>
      <c r="L239" s="49"/>
      <c r="M239" s="49"/>
      <c r="N239" s="154"/>
      <c r="O239" s="81">
        <f>transfers[[#This Row],[Total Transfer  Amount]]</f>
        <v>0</v>
      </c>
      <c r="P239" s="154"/>
      <c r="Q239" s="81">
        <f>transfers[[#This Row],[Total Quarterly Obligation Amount]]</f>
        <v>0</v>
      </c>
      <c r="R239" s="154"/>
      <c r="S239" s="81">
        <f>transfers[[#This Row],[Total Quarterly Expenditure Amount]]</f>
        <v>0</v>
      </c>
      <c r="T239" s="99" t="str">
        <f>IFERROR(INDEX(Table2[Attachment A Category], MATCH(transfers[[#This Row],[Attachment A Expenditure Subcategory]], Table2[Attachment A Subcategory],0)),"")</f>
        <v/>
      </c>
      <c r="U239" s="100" t="str">
        <f>IFERROR(INDEX(Table2[Treasury OIG Category], MATCH(transfers[[#This Row],[Attachment A Expenditure Subcategory]], Table2[Attachment A Subcategory],0)),"")</f>
        <v/>
      </c>
    </row>
    <row r="240" spans="2:21" x14ac:dyDescent="0.25">
      <c r="B240" s="21"/>
      <c r="C240" s="16"/>
      <c r="D240" s="16"/>
      <c r="E240" s="16"/>
      <c r="F240" s="16"/>
      <c r="G240" s="22"/>
      <c r="H240" s="31" t="s">
        <v>315</v>
      </c>
      <c r="I240" s="16"/>
      <c r="J240" s="16"/>
      <c r="K240" s="17"/>
      <c r="L240" s="49"/>
      <c r="M240" s="49"/>
      <c r="N240" s="154"/>
      <c r="O240" s="81">
        <f>transfers[[#This Row],[Total Transfer  Amount]]</f>
        <v>0</v>
      </c>
      <c r="P240" s="154"/>
      <c r="Q240" s="81">
        <f>transfers[[#This Row],[Total Quarterly Obligation Amount]]</f>
        <v>0</v>
      </c>
      <c r="R240" s="154"/>
      <c r="S240" s="81">
        <f>transfers[[#This Row],[Total Quarterly Expenditure Amount]]</f>
        <v>0</v>
      </c>
      <c r="T240" s="99" t="str">
        <f>IFERROR(INDEX(Table2[Attachment A Category], MATCH(transfers[[#This Row],[Attachment A Expenditure Subcategory]], Table2[Attachment A Subcategory],0)),"")</f>
        <v/>
      </c>
      <c r="U240" s="100" t="str">
        <f>IFERROR(INDEX(Table2[Treasury OIG Category], MATCH(transfers[[#This Row],[Attachment A Expenditure Subcategory]], Table2[Attachment A Subcategory],0)),"")</f>
        <v/>
      </c>
    </row>
    <row r="241" spans="2:21" x14ac:dyDescent="0.25">
      <c r="B241" s="21"/>
      <c r="C241" s="16"/>
      <c r="D241" s="16"/>
      <c r="E241" s="16"/>
      <c r="F241" s="16"/>
      <c r="G241" s="22"/>
      <c r="H241" s="31" t="s">
        <v>316</v>
      </c>
      <c r="I241" s="16"/>
      <c r="J241" s="16"/>
      <c r="K241" s="17"/>
      <c r="L241" s="49"/>
      <c r="M241" s="49"/>
      <c r="N241" s="154"/>
      <c r="O241" s="81">
        <f>transfers[[#This Row],[Total Transfer  Amount]]</f>
        <v>0</v>
      </c>
      <c r="P241" s="154"/>
      <c r="Q241" s="81">
        <f>transfers[[#This Row],[Total Quarterly Obligation Amount]]</f>
        <v>0</v>
      </c>
      <c r="R241" s="154"/>
      <c r="S241" s="81">
        <f>transfers[[#This Row],[Total Quarterly Expenditure Amount]]</f>
        <v>0</v>
      </c>
      <c r="T241" s="99" t="str">
        <f>IFERROR(INDEX(Table2[Attachment A Category], MATCH(transfers[[#This Row],[Attachment A Expenditure Subcategory]], Table2[Attachment A Subcategory],0)),"")</f>
        <v/>
      </c>
      <c r="U241" s="100" t="str">
        <f>IFERROR(INDEX(Table2[Treasury OIG Category], MATCH(transfers[[#This Row],[Attachment A Expenditure Subcategory]], Table2[Attachment A Subcategory],0)),"")</f>
        <v/>
      </c>
    </row>
    <row r="242" spans="2:21" x14ac:dyDescent="0.25">
      <c r="B242" s="21"/>
      <c r="C242" s="16"/>
      <c r="D242" s="16"/>
      <c r="E242" s="16"/>
      <c r="F242" s="16"/>
      <c r="G242" s="22"/>
      <c r="H242" s="31" t="s">
        <v>317</v>
      </c>
      <c r="I242" s="16"/>
      <c r="J242" s="16"/>
      <c r="K242" s="17"/>
      <c r="L242" s="49"/>
      <c r="M242" s="49"/>
      <c r="N242" s="154"/>
      <c r="O242" s="81">
        <f>transfers[[#This Row],[Total Transfer  Amount]]</f>
        <v>0</v>
      </c>
      <c r="P242" s="154"/>
      <c r="Q242" s="81">
        <f>transfers[[#This Row],[Total Quarterly Obligation Amount]]</f>
        <v>0</v>
      </c>
      <c r="R242" s="154"/>
      <c r="S242" s="81">
        <f>transfers[[#This Row],[Total Quarterly Expenditure Amount]]</f>
        <v>0</v>
      </c>
      <c r="T242" s="99" t="str">
        <f>IFERROR(INDEX(Table2[Attachment A Category], MATCH(transfers[[#This Row],[Attachment A Expenditure Subcategory]], Table2[Attachment A Subcategory],0)),"")</f>
        <v/>
      </c>
      <c r="U242" s="100" t="str">
        <f>IFERROR(INDEX(Table2[Treasury OIG Category], MATCH(transfers[[#This Row],[Attachment A Expenditure Subcategory]], Table2[Attachment A Subcategory],0)),"")</f>
        <v/>
      </c>
    </row>
    <row r="243" spans="2:21" x14ac:dyDescent="0.25">
      <c r="B243" s="21"/>
      <c r="C243" s="16"/>
      <c r="D243" s="16"/>
      <c r="E243" s="16"/>
      <c r="F243" s="16"/>
      <c r="G243" s="22"/>
      <c r="H243" s="31" t="s">
        <v>318</v>
      </c>
      <c r="I243" s="16"/>
      <c r="J243" s="16"/>
      <c r="K243" s="17"/>
      <c r="L243" s="49"/>
      <c r="M243" s="49"/>
      <c r="N243" s="154"/>
      <c r="O243" s="81">
        <f>transfers[[#This Row],[Total Transfer  Amount]]</f>
        <v>0</v>
      </c>
      <c r="P243" s="154"/>
      <c r="Q243" s="81">
        <f>transfers[[#This Row],[Total Quarterly Obligation Amount]]</f>
        <v>0</v>
      </c>
      <c r="R243" s="154"/>
      <c r="S243" s="81">
        <f>transfers[[#This Row],[Total Quarterly Expenditure Amount]]</f>
        <v>0</v>
      </c>
      <c r="T243" s="99" t="str">
        <f>IFERROR(INDEX(Table2[Attachment A Category], MATCH(transfers[[#This Row],[Attachment A Expenditure Subcategory]], Table2[Attachment A Subcategory],0)),"")</f>
        <v/>
      </c>
      <c r="U243" s="100" t="str">
        <f>IFERROR(INDEX(Table2[Treasury OIG Category], MATCH(transfers[[#This Row],[Attachment A Expenditure Subcategory]], Table2[Attachment A Subcategory],0)),"")</f>
        <v/>
      </c>
    </row>
    <row r="244" spans="2:21" x14ac:dyDescent="0.25">
      <c r="B244" s="21"/>
      <c r="C244" s="16"/>
      <c r="D244" s="16"/>
      <c r="E244" s="16"/>
      <c r="F244" s="16"/>
      <c r="G244" s="22"/>
      <c r="H244" s="31" t="s">
        <v>319</v>
      </c>
      <c r="I244" s="16"/>
      <c r="J244" s="16"/>
      <c r="K244" s="17"/>
      <c r="L244" s="49"/>
      <c r="M244" s="49"/>
      <c r="N244" s="154"/>
      <c r="O244" s="81">
        <f>transfers[[#This Row],[Total Transfer  Amount]]</f>
        <v>0</v>
      </c>
      <c r="P244" s="154"/>
      <c r="Q244" s="81">
        <f>transfers[[#This Row],[Total Quarterly Obligation Amount]]</f>
        <v>0</v>
      </c>
      <c r="R244" s="154"/>
      <c r="S244" s="81">
        <f>transfers[[#This Row],[Total Quarterly Expenditure Amount]]</f>
        <v>0</v>
      </c>
      <c r="T244" s="99" t="str">
        <f>IFERROR(INDEX(Table2[Attachment A Category], MATCH(transfers[[#This Row],[Attachment A Expenditure Subcategory]], Table2[Attachment A Subcategory],0)),"")</f>
        <v/>
      </c>
      <c r="U244" s="100" t="str">
        <f>IFERROR(INDEX(Table2[Treasury OIG Category], MATCH(transfers[[#This Row],[Attachment A Expenditure Subcategory]], Table2[Attachment A Subcategory],0)),"")</f>
        <v/>
      </c>
    </row>
    <row r="245" spans="2:21" x14ac:dyDescent="0.25">
      <c r="B245" s="21"/>
      <c r="C245" s="16"/>
      <c r="D245" s="16"/>
      <c r="E245" s="16"/>
      <c r="F245" s="16"/>
      <c r="G245" s="22"/>
      <c r="H245" s="31" t="s">
        <v>320</v>
      </c>
      <c r="I245" s="16"/>
      <c r="J245" s="16"/>
      <c r="K245" s="17"/>
      <c r="L245" s="49"/>
      <c r="M245" s="49"/>
      <c r="N245" s="154"/>
      <c r="O245" s="81">
        <f>transfers[[#This Row],[Total Transfer  Amount]]</f>
        <v>0</v>
      </c>
      <c r="P245" s="154"/>
      <c r="Q245" s="81">
        <f>transfers[[#This Row],[Total Quarterly Obligation Amount]]</f>
        <v>0</v>
      </c>
      <c r="R245" s="154"/>
      <c r="S245" s="81">
        <f>transfers[[#This Row],[Total Quarterly Expenditure Amount]]</f>
        <v>0</v>
      </c>
      <c r="T245" s="99" t="str">
        <f>IFERROR(INDEX(Table2[Attachment A Category], MATCH(transfers[[#This Row],[Attachment A Expenditure Subcategory]], Table2[Attachment A Subcategory],0)),"")</f>
        <v/>
      </c>
      <c r="U245" s="100" t="str">
        <f>IFERROR(INDEX(Table2[Treasury OIG Category], MATCH(transfers[[#This Row],[Attachment A Expenditure Subcategory]], Table2[Attachment A Subcategory],0)),"")</f>
        <v/>
      </c>
    </row>
    <row r="246" spans="2:21" x14ac:dyDescent="0.25">
      <c r="B246" s="21"/>
      <c r="C246" s="16"/>
      <c r="D246" s="16"/>
      <c r="E246" s="16"/>
      <c r="F246" s="16"/>
      <c r="G246" s="22"/>
      <c r="H246" s="31" t="s">
        <v>321</v>
      </c>
      <c r="I246" s="16"/>
      <c r="J246" s="16"/>
      <c r="K246" s="17"/>
      <c r="L246" s="49"/>
      <c r="M246" s="49"/>
      <c r="N246" s="154"/>
      <c r="O246" s="81">
        <f>transfers[[#This Row],[Total Transfer  Amount]]</f>
        <v>0</v>
      </c>
      <c r="P246" s="154"/>
      <c r="Q246" s="81">
        <f>transfers[[#This Row],[Total Quarterly Obligation Amount]]</f>
        <v>0</v>
      </c>
      <c r="R246" s="154"/>
      <c r="S246" s="81">
        <f>transfers[[#This Row],[Total Quarterly Expenditure Amount]]</f>
        <v>0</v>
      </c>
      <c r="T246" s="99" t="str">
        <f>IFERROR(INDEX(Table2[Attachment A Category], MATCH(transfers[[#This Row],[Attachment A Expenditure Subcategory]], Table2[Attachment A Subcategory],0)),"")</f>
        <v/>
      </c>
      <c r="U246" s="100" t="str">
        <f>IFERROR(INDEX(Table2[Treasury OIG Category], MATCH(transfers[[#This Row],[Attachment A Expenditure Subcategory]], Table2[Attachment A Subcategory],0)),"")</f>
        <v/>
      </c>
    </row>
    <row r="247" spans="2:21" x14ac:dyDescent="0.25">
      <c r="B247" s="21"/>
      <c r="C247" s="16"/>
      <c r="D247" s="16"/>
      <c r="E247" s="16"/>
      <c r="F247" s="16"/>
      <c r="G247" s="22"/>
      <c r="H247" s="31" t="s">
        <v>322</v>
      </c>
      <c r="I247" s="16"/>
      <c r="J247" s="16"/>
      <c r="K247" s="17"/>
      <c r="L247" s="49"/>
      <c r="M247" s="49"/>
      <c r="N247" s="154"/>
      <c r="O247" s="81">
        <f>transfers[[#This Row],[Total Transfer  Amount]]</f>
        <v>0</v>
      </c>
      <c r="P247" s="154"/>
      <c r="Q247" s="81">
        <f>transfers[[#This Row],[Total Quarterly Obligation Amount]]</f>
        <v>0</v>
      </c>
      <c r="R247" s="154"/>
      <c r="S247" s="81">
        <f>transfers[[#This Row],[Total Quarterly Expenditure Amount]]</f>
        <v>0</v>
      </c>
      <c r="T247" s="99" t="str">
        <f>IFERROR(INDEX(Table2[Attachment A Category], MATCH(transfers[[#This Row],[Attachment A Expenditure Subcategory]], Table2[Attachment A Subcategory],0)),"")</f>
        <v/>
      </c>
      <c r="U247" s="100" t="str">
        <f>IFERROR(INDEX(Table2[Treasury OIG Category], MATCH(transfers[[#This Row],[Attachment A Expenditure Subcategory]], Table2[Attachment A Subcategory],0)),"")</f>
        <v/>
      </c>
    </row>
    <row r="248" spans="2:21" x14ac:dyDescent="0.25">
      <c r="B248" s="21"/>
      <c r="C248" s="16"/>
      <c r="D248" s="16"/>
      <c r="E248" s="16"/>
      <c r="F248" s="16"/>
      <c r="G248" s="22"/>
      <c r="H248" s="31" t="s">
        <v>323</v>
      </c>
      <c r="I248" s="16"/>
      <c r="J248" s="16"/>
      <c r="K248" s="17"/>
      <c r="L248" s="49"/>
      <c r="M248" s="49"/>
      <c r="N248" s="154"/>
      <c r="O248" s="81">
        <f>transfers[[#This Row],[Total Transfer  Amount]]</f>
        <v>0</v>
      </c>
      <c r="P248" s="154"/>
      <c r="Q248" s="81">
        <f>transfers[[#This Row],[Total Quarterly Obligation Amount]]</f>
        <v>0</v>
      </c>
      <c r="R248" s="154"/>
      <c r="S248" s="81">
        <f>transfers[[#This Row],[Total Quarterly Expenditure Amount]]</f>
        <v>0</v>
      </c>
      <c r="T248" s="99" t="str">
        <f>IFERROR(INDEX(Table2[Attachment A Category], MATCH(transfers[[#This Row],[Attachment A Expenditure Subcategory]], Table2[Attachment A Subcategory],0)),"")</f>
        <v/>
      </c>
      <c r="U248" s="100" t="str">
        <f>IFERROR(INDEX(Table2[Treasury OIG Category], MATCH(transfers[[#This Row],[Attachment A Expenditure Subcategory]], Table2[Attachment A Subcategory],0)),"")</f>
        <v/>
      </c>
    </row>
    <row r="249" spans="2:21" x14ac:dyDescent="0.25">
      <c r="B249" s="21"/>
      <c r="C249" s="16"/>
      <c r="D249" s="16"/>
      <c r="E249" s="16"/>
      <c r="F249" s="16"/>
      <c r="G249" s="22"/>
      <c r="H249" s="31" t="s">
        <v>324</v>
      </c>
      <c r="I249" s="16"/>
      <c r="J249" s="16"/>
      <c r="K249" s="17"/>
      <c r="L249" s="49"/>
      <c r="M249" s="49"/>
      <c r="N249" s="154"/>
      <c r="O249" s="81">
        <f>transfers[[#This Row],[Total Transfer  Amount]]</f>
        <v>0</v>
      </c>
      <c r="P249" s="154"/>
      <c r="Q249" s="81">
        <f>transfers[[#This Row],[Total Quarterly Obligation Amount]]</f>
        <v>0</v>
      </c>
      <c r="R249" s="154"/>
      <c r="S249" s="81">
        <f>transfers[[#This Row],[Total Quarterly Expenditure Amount]]</f>
        <v>0</v>
      </c>
      <c r="T249" s="99" t="str">
        <f>IFERROR(INDEX(Table2[Attachment A Category], MATCH(transfers[[#This Row],[Attachment A Expenditure Subcategory]], Table2[Attachment A Subcategory],0)),"")</f>
        <v/>
      </c>
      <c r="U249" s="100" t="str">
        <f>IFERROR(INDEX(Table2[Treasury OIG Category], MATCH(transfers[[#This Row],[Attachment A Expenditure Subcategory]], Table2[Attachment A Subcategory],0)),"")</f>
        <v/>
      </c>
    </row>
    <row r="250" spans="2:21" x14ac:dyDescent="0.25">
      <c r="B250" s="21"/>
      <c r="C250" s="16"/>
      <c r="D250" s="16"/>
      <c r="E250" s="16"/>
      <c r="F250" s="16"/>
      <c r="G250" s="22"/>
      <c r="H250" s="31" t="s">
        <v>325</v>
      </c>
      <c r="I250" s="16"/>
      <c r="J250" s="16"/>
      <c r="K250" s="17"/>
      <c r="L250" s="49"/>
      <c r="M250" s="49"/>
      <c r="N250" s="154"/>
      <c r="O250" s="81">
        <f>transfers[[#This Row],[Total Transfer  Amount]]</f>
        <v>0</v>
      </c>
      <c r="P250" s="154"/>
      <c r="Q250" s="81">
        <f>transfers[[#This Row],[Total Quarterly Obligation Amount]]</f>
        <v>0</v>
      </c>
      <c r="R250" s="154"/>
      <c r="S250" s="81">
        <f>transfers[[#This Row],[Total Quarterly Expenditure Amount]]</f>
        <v>0</v>
      </c>
      <c r="T250" s="99" t="str">
        <f>IFERROR(INDEX(Table2[Attachment A Category], MATCH(transfers[[#This Row],[Attachment A Expenditure Subcategory]], Table2[Attachment A Subcategory],0)),"")</f>
        <v/>
      </c>
      <c r="U250" s="100" t="str">
        <f>IFERROR(INDEX(Table2[Treasury OIG Category], MATCH(transfers[[#This Row],[Attachment A Expenditure Subcategory]], Table2[Attachment A Subcategory],0)),"")</f>
        <v/>
      </c>
    </row>
    <row r="251" spans="2:21" x14ac:dyDescent="0.25">
      <c r="B251" s="21"/>
      <c r="C251" s="16"/>
      <c r="D251" s="16"/>
      <c r="E251" s="16"/>
      <c r="F251" s="16"/>
      <c r="G251" s="22"/>
      <c r="H251" s="31" t="s">
        <v>326</v>
      </c>
      <c r="I251" s="16"/>
      <c r="J251" s="16"/>
      <c r="K251" s="17"/>
      <c r="L251" s="49"/>
      <c r="M251" s="49"/>
      <c r="N251" s="154"/>
      <c r="O251" s="81">
        <f>transfers[[#This Row],[Total Transfer  Amount]]</f>
        <v>0</v>
      </c>
      <c r="P251" s="154"/>
      <c r="Q251" s="81">
        <f>transfers[[#This Row],[Total Quarterly Obligation Amount]]</f>
        <v>0</v>
      </c>
      <c r="R251" s="154"/>
      <c r="S251" s="81">
        <f>transfers[[#This Row],[Total Quarterly Expenditure Amount]]</f>
        <v>0</v>
      </c>
      <c r="T251" s="99" t="str">
        <f>IFERROR(INDEX(Table2[Attachment A Category], MATCH(transfers[[#This Row],[Attachment A Expenditure Subcategory]], Table2[Attachment A Subcategory],0)),"")</f>
        <v/>
      </c>
      <c r="U251" s="100" t="str">
        <f>IFERROR(INDEX(Table2[Treasury OIG Category], MATCH(transfers[[#This Row],[Attachment A Expenditure Subcategory]], Table2[Attachment A Subcategory],0)),"")</f>
        <v/>
      </c>
    </row>
    <row r="252" spans="2:21" x14ac:dyDescent="0.25">
      <c r="B252" s="21"/>
      <c r="C252" s="16"/>
      <c r="D252" s="16"/>
      <c r="E252" s="16"/>
      <c r="F252" s="16"/>
      <c r="G252" s="22"/>
      <c r="H252" s="31" t="s">
        <v>327</v>
      </c>
      <c r="I252" s="16"/>
      <c r="J252" s="16"/>
      <c r="K252" s="17"/>
      <c r="L252" s="49"/>
      <c r="M252" s="49"/>
      <c r="N252" s="154"/>
      <c r="O252" s="81">
        <f>transfers[[#This Row],[Total Transfer  Amount]]</f>
        <v>0</v>
      </c>
      <c r="P252" s="154"/>
      <c r="Q252" s="81">
        <f>transfers[[#This Row],[Total Quarterly Obligation Amount]]</f>
        <v>0</v>
      </c>
      <c r="R252" s="154"/>
      <c r="S252" s="81">
        <f>transfers[[#This Row],[Total Quarterly Expenditure Amount]]</f>
        <v>0</v>
      </c>
      <c r="T252" s="99" t="str">
        <f>IFERROR(INDEX(Table2[Attachment A Category], MATCH(transfers[[#This Row],[Attachment A Expenditure Subcategory]], Table2[Attachment A Subcategory],0)),"")</f>
        <v/>
      </c>
      <c r="U252" s="100" t="str">
        <f>IFERROR(INDEX(Table2[Treasury OIG Category], MATCH(transfers[[#This Row],[Attachment A Expenditure Subcategory]], Table2[Attachment A Subcategory],0)),"")</f>
        <v/>
      </c>
    </row>
    <row r="253" spans="2:21" x14ac:dyDescent="0.25">
      <c r="B253" s="21"/>
      <c r="C253" s="16"/>
      <c r="D253" s="16"/>
      <c r="E253" s="16"/>
      <c r="F253" s="16"/>
      <c r="G253" s="22"/>
      <c r="H253" s="31" t="s">
        <v>328</v>
      </c>
      <c r="I253" s="16"/>
      <c r="J253" s="16"/>
      <c r="K253" s="17"/>
      <c r="L253" s="49"/>
      <c r="M253" s="49"/>
      <c r="N253" s="154"/>
      <c r="O253" s="81">
        <f>transfers[[#This Row],[Total Transfer  Amount]]</f>
        <v>0</v>
      </c>
      <c r="P253" s="154"/>
      <c r="Q253" s="81">
        <f>transfers[[#This Row],[Total Quarterly Obligation Amount]]</f>
        <v>0</v>
      </c>
      <c r="R253" s="154"/>
      <c r="S253" s="81">
        <f>transfers[[#This Row],[Total Quarterly Expenditure Amount]]</f>
        <v>0</v>
      </c>
      <c r="T253" s="99" t="str">
        <f>IFERROR(INDEX(Table2[Attachment A Category], MATCH(transfers[[#This Row],[Attachment A Expenditure Subcategory]], Table2[Attachment A Subcategory],0)),"")</f>
        <v/>
      </c>
      <c r="U253" s="100" t="str">
        <f>IFERROR(INDEX(Table2[Treasury OIG Category], MATCH(transfers[[#This Row],[Attachment A Expenditure Subcategory]], Table2[Attachment A Subcategory],0)),"")</f>
        <v/>
      </c>
    </row>
    <row r="254" spans="2:21" x14ac:dyDescent="0.25">
      <c r="B254" s="21"/>
      <c r="C254" s="16"/>
      <c r="D254" s="16"/>
      <c r="E254" s="16"/>
      <c r="F254" s="16"/>
      <c r="G254" s="22"/>
      <c r="H254" s="31" t="s">
        <v>329</v>
      </c>
      <c r="I254" s="16"/>
      <c r="J254" s="16"/>
      <c r="K254" s="17"/>
      <c r="L254" s="49"/>
      <c r="M254" s="49"/>
      <c r="N254" s="154"/>
      <c r="O254" s="81">
        <f>transfers[[#This Row],[Total Transfer  Amount]]</f>
        <v>0</v>
      </c>
      <c r="P254" s="154"/>
      <c r="Q254" s="81">
        <f>transfers[[#This Row],[Total Quarterly Obligation Amount]]</f>
        <v>0</v>
      </c>
      <c r="R254" s="154"/>
      <c r="S254" s="81">
        <f>transfers[[#This Row],[Total Quarterly Expenditure Amount]]</f>
        <v>0</v>
      </c>
      <c r="T254" s="99" t="str">
        <f>IFERROR(INDEX(Table2[Attachment A Category], MATCH(transfers[[#This Row],[Attachment A Expenditure Subcategory]], Table2[Attachment A Subcategory],0)),"")</f>
        <v/>
      </c>
      <c r="U254" s="100" t="str">
        <f>IFERROR(INDEX(Table2[Treasury OIG Category], MATCH(transfers[[#This Row],[Attachment A Expenditure Subcategory]], Table2[Attachment A Subcategory],0)),"")</f>
        <v/>
      </c>
    </row>
    <row r="255" spans="2:21" x14ac:dyDescent="0.25">
      <c r="B255" s="21"/>
      <c r="C255" s="16"/>
      <c r="D255" s="16"/>
      <c r="E255" s="16"/>
      <c r="F255" s="16"/>
      <c r="G255" s="22"/>
      <c r="H255" s="31" t="s">
        <v>330</v>
      </c>
      <c r="I255" s="16"/>
      <c r="J255" s="16"/>
      <c r="K255" s="17"/>
      <c r="L255" s="49"/>
      <c r="M255" s="49"/>
      <c r="N255" s="154"/>
      <c r="O255" s="81">
        <f>transfers[[#This Row],[Total Transfer  Amount]]</f>
        <v>0</v>
      </c>
      <c r="P255" s="154"/>
      <c r="Q255" s="81">
        <f>transfers[[#This Row],[Total Quarterly Obligation Amount]]</f>
        <v>0</v>
      </c>
      <c r="R255" s="154"/>
      <c r="S255" s="81">
        <f>transfers[[#This Row],[Total Quarterly Expenditure Amount]]</f>
        <v>0</v>
      </c>
      <c r="T255" s="99" t="str">
        <f>IFERROR(INDEX(Table2[Attachment A Category], MATCH(transfers[[#This Row],[Attachment A Expenditure Subcategory]], Table2[Attachment A Subcategory],0)),"")</f>
        <v/>
      </c>
      <c r="U255" s="100" t="str">
        <f>IFERROR(INDEX(Table2[Treasury OIG Category], MATCH(transfers[[#This Row],[Attachment A Expenditure Subcategory]], Table2[Attachment A Subcategory],0)),"")</f>
        <v/>
      </c>
    </row>
    <row r="256" spans="2:21" x14ac:dyDescent="0.25">
      <c r="B256" s="21"/>
      <c r="C256" s="16"/>
      <c r="D256" s="16"/>
      <c r="E256" s="16"/>
      <c r="F256" s="16"/>
      <c r="G256" s="22"/>
      <c r="H256" s="31" t="s">
        <v>331</v>
      </c>
      <c r="I256" s="16"/>
      <c r="J256" s="16"/>
      <c r="K256" s="17"/>
      <c r="L256" s="49"/>
      <c r="M256" s="49"/>
      <c r="N256" s="154"/>
      <c r="O256" s="81">
        <f>transfers[[#This Row],[Total Transfer  Amount]]</f>
        <v>0</v>
      </c>
      <c r="P256" s="154"/>
      <c r="Q256" s="81">
        <f>transfers[[#This Row],[Total Quarterly Obligation Amount]]</f>
        <v>0</v>
      </c>
      <c r="R256" s="154"/>
      <c r="S256" s="81">
        <f>transfers[[#This Row],[Total Quarterly Expenditure Amount]]</f>
        <v>0</v>
      </c>
      <c r="T256" s="99" t="str">
        <f>IFERROR(INDEX(Table2[Attachment A Category], MATCH(transfers[[#This Row],[Attachment A Expenditure Subcategory]], Table2[Attachment A Subcategory],0)),"")</f>
        <v/>
      </c>
      <c r="U256" s="100" t="str">
        <f>IFERROR(INDEX(Table2[Treasury OIG Category], MATCH(transfers[[#This Row],[Attachment A Expenditure Subcategory]], Table2[Attachment A Subcategory],0)),"")</f>
        <v/>
      </c>
    </row>
    <row r="257" spans="2:21" x14ac:dyDescent="0.25">
      <c r="B257" s="21"/>
      <c r="C257" s="16"/>
      <c r="D257" s="16"/>
      <c r="E257" s="16"/>
      <c r="F257" s="16"/>
      <c r="G257" s="22"/>
      <c r="H257" s="31" t="s">
        <v>332</v>
      </c>
      <c r="I257" s="16"/>
      <c r="J257" s="16"/>
      <c r="K257" s="17"/>
      <c r="L257" s="49"/>
      <c r="M257" s="49"/>
      <c r="N257" s="154"/>
      <c r="O257" s="81">
        <f>transfers[[#This Row],[Total Transfer  Amount]]</f>
        <v>0</v>
      </c>
      <c r="P257" s="154"/>
      <c r="Q257" s="81">
        <f>transfers[[#This Row],[Total Quarterly Obligation Amount]]</f>
        <v>0</v>
      </c>
      <c r="R257" s="154"/>
      <c r="S257" s="81">
        <f>transfers[[#This Row],[Total Quarterly Expenditure Amount]]</f>
        <v>0</v>
      </c>
      <c r="T257" s="99" t="str">
        <f>IFERROR(INDEX(Table2[Attachment A Category], MATCH(transfers[[#This Row],[Attachment A Expenditure Subcategory]], Table2[Attachment A Subcategory],0)),"")</f>
        <v/>
      </c>
      <c r="U257" s="100" t="str">
        <f>IFERROR(INDEX(Table2[Treasury OIG Category], MATCH(transfers[[#This Row],[Attachment A Expenditure Subcategory]], Table2[Attachment A Subcategory],0)),"")</f>
        <v/>
      </c>
    </row>
    <row r="258" spans="2:21" x14ac:dyDescent="0.25">
      <c r="B258" s="21"/>
      <c r="C258" s="16"/>
      <c r="D258" s="16"/>
      <c r="E258" s="16"/>
      <c r="F258" s="16"/>
      <c r="G258" s="22"/>
      <c r="H258" s="31" t="s">
        <v>333</v>
      </c>
      <c r="I258" s="16"/>
      <c r="J258" s="16"/>
      <c r="K258" s="17"/>
      <c r="L258" s="49"/>
      <c r="M258" s="49"/>
      <c r="N258" s="154"/>
      <c r="O258" s="81">
        <f>transfers[[#This Row],[Total Transfer  Amount]]</f>
        <v>0</v>
      </c>
      <c r="P258" s="154"/>
      <c r="Q258" s="81">
        <f>transfers[[#This Row],[Total Quarterly Obligation Amount]]</f>
        <v>0</v>
      </c>
      <c r="R258" s="154"/>
      <c r="S258" s="81">
        <f>transfers[[#This Row],[Total Quarterly Expenditure Amount]]</f>
        <v>0</v>
      </c>
      <c r="T258" s="99" t="str">
        <f>IFERROR(INDEX(Table2[Attachment A Category], MATCH(transfers[[#This Row],[Attachment A Expenditure Subcategory]], Table2[Attachment A Subcategory],0)),"")</f>
        <v/>
      </c>
      <c r="U258" s="100" t="str">
        <f>IFERROR(INDEX(Table2[Treasury OIG Category], MATCH(transfers[[#This Row],[Attachment A Expenditure Subcategory]], Table2[Attachment A Subcategory],0)),"")</f>
        <v/>
      </c>
    </row>
    <row r="259" spans="2:21" x14ac:dyDescent="0.25">
      <c r="B259" s="21"/>
      <c r="C259" s="16"/>
      <c r="D259" s="16"/>
      <c r="E259" s="16"/>
      <c r="F259" s="16"/>
      <c r="G259" s="22"/>
      <c r="H259" s="31" t="s">
        <v>334</v>
      </c>
      <c r="I259" s="16"/>
      <c r="J259" s="16"/>
      <c r="K259" s="17"/>
      <c r="L259" s="49"/>
      <c r="M259" s="49"/>
      <c r="N259" s="154"/>
      <c r="O259" s="81">
        <f>transfers[[#This Row],[Total Transfer  Amount]]</f>
        <v>0</v>
      </c>
      <c r="P259" s="154"/>
      <c r="Q259" s="81">
        <f>transfers[[#This Row],[Total Quarterly Obligation Amount]]</f>
        <v>0</v>
      </c>
      <c r="R259" s="154"/>
      <c r="S259" s="81">
        <f>transfers[[#This Row],[Total Quarterly Expenditure Amount]]</f>
        <v>0</v>
      </c>
      <c r="T259" s="99" t="str">
        <f>IFERROR(INDEX(Table2[Attachment A Category], MATCH(transfers[[#This Row],[Attachment A Expenditure Subcategory]], Table2[Attachment A Subcategory],0)),"")</f>
        <v/>
      </c>
      <c r="U259" s="100" t="str">
        <f>IFERROR(INDEX(Table2[Treasury OIG Category], MATCH(transfers[[#This Row],[Attachment A Expenditure Subcategory]], Table2[Attachment A Subcategory],0)),"")</f>
        <v/>
      </c>
    </row>
    <row r="260" spans="2:21" x14ac:dyDescent="0.25">
      <c r="B260" s="21"/>
      <c r="C260" s="16"/>
      <c r="D260" s="16"/>
      <c r="E260" s="16"/>
      <c r="F260" s="16"/>
      <c r="G260" s="22"/>
      <c r="H260" s="31" t="s">
        <v>335</v>
      </c>
      <c r="I260" s="16"/>
      <c r="J260" s="16"/>
      <c r="K260" s="17"/>
      <c r="L260" s="49"/>
      <c r="M260" s="49"/>
      <c r="N260" s="154"/>
      <c r="O260" s="81">
        <f>transfers[[#This Row],[Total Transfer  Amount]]</f>
        <v>0</v>
      </c>
      <c r="P260" s="154"/>
      <c r="Q260" s="81">
        <f>transfers[[#This Row],[Total Quarterly Obligation Amount]]</f>
        <v>0</v>
      </c>
      <c r="R260" s="154"/>
      <c r="S260" s="81">
        <f>transfers[[#This Row],[Total Quarterly Expenditure Amount]]</f>
        <v>0</v>
      </c>
      <c r="T260" s="99" t="str">
        <f>IFERROR(INDEX(Table2[Attachment A Category], MATCH(transfers[[#This Row],[Attachment A Expenditure Subcategory]], Table2[Attachment A Subcategory],0)),"")</f>
        <v/>
      </c>
      <c r="U260" s="100" t="str">
        <f>IFERROR(INDEX(Table2[Treasury OIG Category], MATCH(transfers[[#This Row],[Attachment A Expenditure Subcategory]], Table2[Attachment A Subcategory],0)),"")</f>
        <v/>
      </c>
    </row>
    <row r="261" spans="2:21" x14ac:dyDescent="0.25">
      <c r="B261" s="21"/>
      <c r="C261" s="16"/>
      <c r="D261" s="16"/>
      <c r="E261" s="16"/>
      <c r="F261" s="16"/>
      <c r="G261" s="22"/>
      <c r="H261" s="31" t="s">
        <v>336</v>
      </c>
      <c r="I261" s="16"/>
      <c r="J261" s="16"/>
      <c r="K261" s="17"/>
      <c r="L261" s="49"/>
      <c r="M261" s="49"/>
      <c r="N261" s="154"/>
      <c r="O261" s="81">
        <f>transfers[[#This Row],[Total Transfer  Amount]]</f>
        <v>0</v>
      </c>
      <c r="P261" s="154"/>
      <c r="Q261" s="81">
        <f>transfers[[#This Row],[Total Quarterly Obligation Amount]]</f>
        <v>0</v>
      </c>
      <c r="R261" s="154"/>
      <c r="S261" s="81">
        <f>transfers[[#This Row],[Total Quarterly Expenditure Amount]]</f>
        <v>0</v>
      </c>
      <c r="T261" s="99" t="str">
        <f>IFERROR(INDEX(Table2[Attachment A Category], MATCH(transfers[[#This Row],[Attachment A Expenditure Subcategory]], Table2[Attachment A Subcategory],0)),"")</f>
        <v/>
      </c>
      <c r="U261" s="100" t="str">
        <f>IFERROR(INDEX(Table2[Treasury OIG Category], MATCH(transfers[[#This Row],[Attachment A Expenditure Subcategory]], Table2[Attachment A Subcategory],0)),"")</f>
        <v/>
      </c>
    </row>
    <row r="262" spans="2:21" x14ac:dyDescent="0.25">
      <c r="B262" s="21"/>
      <c r="C262" s="16"/>
      <c r="D262" s="16"/>
      <c r="E262" s="16"/>
      <c r="F262" s="16"/>
      <c r="G262" s="22"/>
      <c r="H262" s="31" t="s">
        <v>337</v>
      </c>
      <c r="I262" s="16"/>
      <c r="J262" s="16"/>
      <c r="K262" s="17"/>
      <c r="L262" s="49"/>
      <c r="M262" s="49"/>
      <c r="N262" s="154"/>
      <c r="O262" s="81">
        <f>transfers[[#This Row],[Total Transfer  Amount]]</f>
        <v>0</v>
      </c>
      <c r="P262" s="154"/>
      <c r="Q262" s="81">
        <f>transfers[[#This Row],[Total Quarterly Obligation Amount]]</f>
        <v>0</v>
      </c>
      <c r="R262" s="154"/>
      <c r="S262" s="81">
        <f>transfers[[#This Row],[Total Quarterly Expenditure Amount]]</f>
        <v>0</v>
      </c>
      <c r="T262" s="99" t="str">
        <f>IFERROR(INDEX(Table2[Attachment A Category], MATCH(transfers[[#This Row],[Attachment A Expenditure Subcategory]], Table2[Attachment A Subcategory],0)),"")</f>
        <v/>
      </c>
      <c r="U262" s="100" t="str">
        <f>IFERROR(INDEX(Table2[Treasury OIG Category], MATCH(transfers[[#This Row],[Attachment A Expenditure Subcategory]], Table2[Attachment A Subcategory],0)),"")</f>
        <v/>
      </c>
    </row>
    <row r="263" spans="2:21" x14ac:dyDescent="0.25">
      <c r="B263" s="21"/>
      <c r="C263" s="16"/>
      <c r="D263" s="16"/>
      <c r="E263" s="16"/>
      <c r="F263" s="16"/>
      <c r="G263" s="22"/>
      <c r="H263" s="31" t="s">
        <v>338</v>
      </c>
      <c r="I263" s="16"/>
      <c r="J263" s="16"/>
      <c r="K263" s="17"/>
      <c r="L263" s="49"/>
      <c r="M263" s="49"/>
      <c r="N263" s="154"/>
      <c r="O263" s="81">
        <f>transfers[[#This Row],[Total Transfer  Amount]]</f>
        <v>0</v>
      </c>
      <c r="P263" s="154"/>
      <c r="Q263" s="81">
        <f>transfers[[#This Row],[Total Quarterly Obligation Amount]]</f>
        <v>0</v>
      </c>
      <c r="R263" s="154"/>
      <c r="S263" s="81">
        <f>transfers[[#This Row],[Total Quarterly Expenditure Amount]]</f>
        <v>0</v>
      </c>
      <c r="T263" s="99" t="str">
        <f>IFERROR(INDEX(Table2[Attachment A Category], MATCH(transfers[[#This Row],[Attachment A Expenditure Subcategory]], Table2[Attachment A Subcategory],0)),"")</f>
        <v/>
      </c>
      <c r="U263" s="100" t="str">
        <f>IFERROR(INDEX(Table2[Treasury OIG Category], MATCH(transfers[[#This Row],[Attachment A Expenditure Subcategory]], Table2[Attachment A Subcategory],0)),"")</f>
        <v/>
      </c>
    </row>
    <row r="264" spans="2:21" x14ac:dyDescent="0.25">
      <c r="B264" s="21"/>
      <c r="C264" s="16"/>
      <c r="D264" s="16"/>
      <c r="E264" s="16"/>
      <c r="F264" s="16"/>
      <c r="G264" s="22"/>
      <c r="H264" s="31" t="s">
        <v>339</v>
      </c>
      <c r="I264" s="16"/>
      <c r="J264" s="16"/>
      <c r="K264" s="17"/>
      <c r="L264" s="49"/>
      <c r="M264" s="49"/>
      <c r="N264" s="154"/>
      <c r="O264" s="81">
        <f>transfers[[#This Row],[Total Transfer  Amount]]</f>
        <v>0</v>
      </c>
      <c r="P264" s="154"/>
      <c r="Q264" s="81">
        <f>transfers[[#This Row],[Total Quarterly Obligation Amount]]</f>
        <v>0</v>
      </c>
      <c r="R264" s="154"/>
      <c r="S264" s="81">
        <f>transfers[[#This Row],[Total Quarterly Expenditure Amount]]</f>
        <v>0</v>
      </c>
      <c r="T264" s="99" t="str">
        <f>IFERROR(INDEX(Table2[Attachment A Category], MATCH(transfers[[#This Row],[Attachment A Expenditure Subcategory]], Table2[Attachment A Subcategory],0)),"")</f>
        <v/>
      </c>
      <c r="U264" s="100" t="str">
        <f>IFERROR(INDEX(Table2[Treasury OIG Category], MATCH(transfers[[#This Row],[Attachment A Expenditure Subcategory]], Table2[Attachment A Subcategory],0)),"")</f>
        <v/>
      </c>
    </row>
    <row r="265" spans="2:21" x14ac:dyDescent="0.25">
      <c r="B265" s="21"/>
      <c r="C265" s="16"/>
      <c r="D265" s="16"/>
      <c r="E265" s="16"/>
      <c r="F265" s="16"/>
      <c r="G265" s="22"/>
      <c r="H265" s="31" t="s">
        <v>340</v>
      </c>
      <c r="I265" s="16"/>
      <c r="J265" s="16"/>
      <c r="K265" s="17"/>
      <c r="L265" s="49"/>
      <c r="M265" s="49"/>
      <c r="N265" s="154"/>
      <c r="O265" s="81">
        <f>transfers[[#This Row],[Total Transfer  Amount]]</f>
        <v>0</v>
      </c>
      <c r="P265" s="154"/>
      <c r="Q265" s="81">
        <f>transfers[[#This Row],[Total Quarterly Obligation Amount]]</f>
        <v>0</v>
      </c>
      <c r="R265" s="154"/>
      <c r="S265" s="81">
        <f>transfers[[#This Row],[Total Quarterly Expenditure Amount]]</f>
        <v>0</v>
      </c>
      <c r="T265" s="99" t="str">
        <f>IFERROR(INDEX(Table2[Attachment A Category], MATCH(transfers[[#This Row],[Attachment A Expenditure Subcategory]], Table2[Attachment A Subcategory],0)),"")</f>
        <v/>
      </c>
      <c r="U265" s="100" t="str">
        <f>IFERROR(INDEX(Table2[Treasury OIG Category], MATCH(transfers[[#This Row],[Attachment A Expenditure Subcategory]], Table2[Attachment A Subcategory],0)),"")</f>
        <v/>
      </c>
    </row>
    <row r="266" spans="2:21" x14ac:dyDescent="0.25">
      <c r="B266" s="21"/>
      <c r="C266" s="16"/>
      <c r="D266" s="16"/>
      <c r="E266" s="16"/>
      <c r="F266" s="16"/>
      <c r="G266" s="22"/>
      <c r="H266" s="31" t="s">
        <v>341</v>
      </c>
      <c r="I266" s="16"/>
      <c r="J266" s="16"/>
      <c r="K266" s="17"/>
      <c r="L266" s="49"/>
      <c r="M266" s="49"/>
      <c r="N266" s="154"/>
      <c r="O266" s="81">
        <f>transfers[[#This Row],[Total Transfer  Amount]]</f>
        <v>0</v>
      </c>
      <c r="P266" s="154"/>
      <c r="Q266" s="81">
        <f>transfers[[#This Row],[Total Quarterly Obligation Amount]]</f>
        <v>0</v>
      </c>
      <c r="R266" s="154"/>
      <c r="S266" s="81">
        <f>transfers[[#This Row],[Total Quarterly Expenditure Amount]]</f>
        <v>0</v>
      </c>
      <c r="T266" s="99" t="str">
        <f>IFERROR(INDEX(Table2[Attachment A Category], MATCH(transfers[[#This Row],[Attachment A Expenditure Subcategory]], Table2[Attachment A Subcategory],0)),"")</f>
        <v/>
      </c>
      <c r="U266" s="100" t="str">
        <f>IFERROR(INDEX(Table2[Treasury OIG Category], MATCH(transfers[[#This Row],[Attachment A Expenditure Subcategory]], Table2[Attachment A Subcategory],0)),"")</f>
        <v/>
      </c>
    </row>
    <row r="267" spans="2:21" x14ac:dyDescent="0.25">
      <c r="B267" s="21"/>
      <c r="C267" s="16"/>
      <c r="D267" s="16"/>
      <c r="E267" s="16"/>
      <c r="F267" s="16"/>
      <c r="G267" s="22"/>
      <c r="H267" s="31" t="s">
        <v>342</v>
      </c>
      <c r="I267" s="16"/>
      <c r="J267" s="16"/>
      <c r="K267" s="17"/>
      <c r="L267" s="49"/>
      <c r="M267" s="49"/>
      <c r="N267" s="154"/>
      <c r="O267" s="81">
        <f>transfers[[#This Row],[Total Transfer  Amount]]</f>
        <v>0</v>
      </c>
      <c r="P267" s="154"/>
      <c r="Q267" s="81">
        <f>transfers[[#This Row],[Total Quarterly Obligation Amount]]</f>
        <v>0</v>
      </c>
      <c r="R267" s="154"/>
      <c r="S267" s="81">
        <f>transfers[[#This Row],[Total Quarterly Expenditure Amount]]</f>
        <v>0</v>
      </c>
      <c r="T267" s="99" t="str">
        <f>IFERROR(INDEX(Table2[Attachment A Category], MATCH(transfers[[#This Row],[Attachment A Expenditure Subcategory]], Table2[Attachment A Subcategory],0)),"")</f>
        <v/>
      </c>
      <c r="U267" s="100" t="str">
        <f>IFERROR(INDEX(Table2[Treasury OIG Category], MATCH(transfers[[#This Row],[Attachment A Expenditure Subcategory]], Table2[Attachment A Subcategory],0)),"")</f>
        <v/>
      </c>
    </row>
    <row r="268" spans="2:21" x14ac:dyDescent="0.25">
      <c r="B268" s="21"/>
      <c r="C268" s="16"/>
      <c r="D268" s="16"/>
      <c r="E268" s="16"/>
      <c r="F268" s="16"/>
      <c r="G268" s="22"/>
      <c r="H268" s="31" t="s">
        <v>343</v>
      </c>
      <c r="I268" s="16"/>
      <c r="J268" s="16"/>
      <c r="K268" s="17"/>
      <c r="L268" s="49"/>
      <c r="M268" s="49"/>
      <c r="N268" s="154"/>
      <c r="O268" s="81">
        <f>transfers[[#This Row],[Total Transfer  Amount]]</f>
        <v>0</v>
      </c>
      <c r="P268" s="154"/>
      <c r="Q268" s="81">
        <f>transfers[[#This Row],[Total Quarterly Obligation Amount]]</f>
        <v>0</v>
      </c>
      <c r="R268" s="154"/>
      <c r="S268" s="81">
        <f>transfers[[#This Row],[Total Quarterly Expenditure Amount]]</f>
        <v>0</v>
      </c>
      <c r="T268" s="99" t="str">
        <f>IFERROR(INDEX(Table2[Attachment A Category], MATCH(transfers[[#This Row],[Attachment A Expenditure Subcategory]], Table2[Attachment A Subcategory],0)),"")</f>
        <v/>
      </c>
      <c r="U268" s="100" t="str">
        <f>IFERROR(INDEX(Table2[Treasury OIG Category], MATCH(transfers[[#This Row],[Attachment A Expenditure Subcategory]], Table2[Attachment A Subcategory],0)),"")</f>
        <v/>
      </c>
    </row>
    <row r="269" spans="2:21" x14ac:dyDescent="0.25">
      <c r="B269" s="21"/>
      <c r="C269" s="16"/>
      <c r="D269" s="16"/>
      <c r="E269" s="16"/>
      <c r="F269" s="16"/>
      <c r="G269" s="22"/>
      <c r="H269" s="31" t="s">
        <v>344</v>
      </c>
      <c r="I269" s="16"/>
      <c r="J269" s="16"/>
      <c r="K269" s="17"/>
      <c r="L269" s="49"/>
      <c r="M269" s="49"/>
      <c r="N269" s="154"/>
      <c r="O269" s="81">
        <f>transfers[[#This Row],[Total Transfer  Amount]]</f>
        <v>0</v>
      </c>
      <c r="P269" s="154"/>
      <c r="Q269" s="81">
        <f>transfers[[#This Row],[Total Quarterly Obligation Amount]]</f>
        <v>0</v>
      </c>
      <c r="R269" s="154"/>
      <c r="S269" s="81">
        <f>transfers[[#This Row],[Total Quarterly Expenditure Amount]]</f>
        <v>0</v>
      </c>
      <c r="T269" s="99" t="str">
        <f>IFERROR(INDEX(Table2[Attachment A Category], MATCH(transfers[[#This Row],[Attachment A Expenditure Subcategory]], Table2[Attachment A Subcategory],0)),"")</f>
        <v/>
      </c>
      <c r="U269" s="100" t="str">
        <f>IFERROR(INDEX(Table2[Treasury OIG Category], MATCH(transfers[[#This Row],[Attachment A Expenditure Subcategory]], Table2[Attachment A Subcategory],0)),"")</f>
        <v/>
      </c>
    </row>
    <row r="270" spans="2:21" x14ac:dyDescent="0.25">
      <c r="B270" s="21"/>
      <c r="C270" s="16"/>
      <c r="D270" s="16"/>
      <c r="E270" s="16"/>
      <c r="F270" s="16"/>
      <c r="G270" s="22"/>
      <c r="H270" s="31" t="s">
        <v>345</v>
      </c>
      <c r="I270" s="16"/>
      <c r="J270" s="16"/>
      <c r="K270" s="17"/>
      <c r="L270" s="49"/>
      <c r="M270" s="49"/>
      <c r="N270" s="154"/>
      <c r="O270" s="81">
        <f>transfers[[#This Row],[Total Transfer  Amount]]</f>
        <v>0</v>
      </c>
      <c r="P270" s="154"/>
      <c r="Q270" s="81">
        <f>transfers[[#This Row],[Total Quarterly Obligation Amount]]</f>
        <v>0</v>
      </c>
      <c r="R270" s="154"/>
      <c r="S270" s="81">
        <f>transfers[[#This Row],[Total Quarterly Expenditure Amount]]</f>
        <v>0</v>
      </c>
      <c r="T270" s="99" t="str">
        <f>IFERROR(INDEX(Table2[Attachment A Category], MATCH(transfers[[#This Row],[Attachment A Expenditure Subcategory]], Table2[Attachment A Subcategory],0)),"")</f>
        <v/>
      </c>
      <c r="U270" s="100" t="str">
        <f>IFERROR(INDEX(Table2[Treasury OIG Category], MATCH(transfers[[#This Row],[Attachment A Expenditure Subcategory]], Table2[Attachment A Subcategory],0)),"")</f>
        <v/>
      </c>
    </row>
    <row r="271" spans="2:21" x14ac:dyDescent="0.25">
      <c r="B271" s="21"/>
      <c r="C271" s="16"/>
      <c r="D271" s="16"/>
      <c r="E271" s="16"/>
      <c r="F271" s="16"/>
      <c r="G271" s="22"/>
      <c r="H271" s="31" t="s">
        <v>346</v>
      </c>
      <c r="I271" s="16"/>
      <c r="J271" s="16"/>
      <c r="K271" s="17"/>
      <c r="L271" s="49"/>
      <c r="M271" s="49"/>
      <c r="N271" s="154"/>
      <c r="O271" s="81">
        <f>transfers[[#This Row],[Total Transfer  Amount]]</f>
        <v>0</v>
      </c>
      <c r="P271" s="154"/>
      <c r="Q271" s="81">
        <f>transfers[[#This Row],[Total Quarterly Obligation Amount]]</f>
        <v>0</v>
      </c>
      <c r="R271" s="154"/>
      <c r="S271" s="81">
        <f>transfers[[#This Row],[Total Quarterly Expenditure Amount]]</f>
        <v>0</v>
      </c>
      <c r="T271" s="99" t="str">
        <f>IFERROR(INDEX(Table2[Attachment A Category], MATCH(transfers[[#This Row],[Attachment A Expenditure Subcategory]], Table2[Attachment A Subcategory],0)),"")</f>
        <v/>
      </c>
      <c r="U271" s="100" t="str">
        <f>IFERROR(INDEX(Table2[Treasury OIG Category], MATCH(transfers[[#This Row],[Attachment A Expenditure Subcategory]], Table2[Attachment A Subcategory],0)),"")</f>
        <v/>
      </c>
    </row>
    <row r="272" spans="2:21" x14ac:dyDescent="0.25">
      <c r="B272" s="21"/>
      <c r="C272" s="16"/>
      <c r="D272" s="16"/>
      <c r="E272" s="16"/>
      <c r="F272" s="16"/>
      <c r="G272" s="22"/>
      <c r="H272" s="31" t="s">
        <v>347</v>
      </c>
      <c r="I272" s="16"/>
      <c r="J272" s="16"/>
      <c r="K272" s="17"/>
      <c r="L272" s="49"/>
      <c r="M272" s="49"/>
      <c r="N272" s="154"/>
      <c r="O272" s="81">
        <f>transfers[[#This Row],[Total Transfer  Amount]]</f>
        <v>0</v>
      </c>
      <c r="P272" s="154"/>
      <c r="Q272" s="81">
        <f>transfers[[#This Row],[Total Quarterly Obligation Amount]]</f>
        <v>0</v>
      </c>
      <c r="R272" s="154"/>
      <c r="S272" s="81">
        <f>transfers[[#This Row],[Total Quarterly Expenditure Amount]]</f>
        <v>0</v>
      </c>
      <c r="T272" s="99" t="str">
        <f>IFERROR(INDEX(Table2[Attachment A Category], MATCH(transfers[[#This Row],[Attachment A Expenditure Subcategory]], Table2[Attachment A Subcategory],0)),"")</f>
        <v/>
      </c>
      <c r="U272" s="100" t="str">
        <f>IFERROR(INDEX(Table2[Treasury OIG Category], MATCH(transfers[[#This Row],[Attachment A Expenditure Subcategory]], Table2[Attachment A Subcategory],0)),"")</f>
        <v/>
      </c>
    </row>
    <row r="273" spans="2:21" x14ac:dyDescent="0.25">
      <c r="B273" s="21"/>
      <c r="C273" s="16"/>
      <c r="D273" s="16"/>
      <c r="E273" s="16"/>
      <c r="F273" s="16"/>
      <c r="G273" s="22"/>
      <c r="H273" s="31" t="s">
        <v>348</v>
      </c>
      <c r="I273" s="16"/>
      <c r="J273" s="16"/>
      <c r="K273" s="17"/>
      <c r="L273" s="49"/>
      <c r="M273" s="49"/>
      <c r="N273" s="154"/>
      <c r="O273" s="81">
        <f>transfers[[#This Row],[Total Transfer  Amount]]</f>
        <v>0</v>
      </c>
      <c r="P273" s="154"/>
      <c r="Q273" s="81">
        <f>transfers[[#This Row],[Total Quarterly Obligation Amount]]</f>
        <v>0</v>
      </c>
      <c r="R273" s="154"/>
      <c r="S273" s="81">
        <f>transfers[[#This Row],[Total Quarterly Expenditure Amount]]</f>
        <v>0</v>
      </c>
      <c r="T273" s="99" t="str">
        <f>IFERROR(INDEX(Table2[Attachment A Category], MATCH(transfers[[#This Row],[Attachment A Expenditure Subcategory]], Table2[Attachment A Subcategory],0)),"")</f>
        <v/>
      </c>
      <c r="U273" s="100" t="str">
        <f>IFERROR(INDEX(Table2[Treasury OIG Category], MATCH(transfers[[#This Row],[Attachment A Expenditure Subcategory]], Table2[Attachment A Subcategory],0)),"")</f>
        <v/>
      </c>
    </row>
    <row r="274" spans="2:21" x14ac:dyDescent="0.25">
      <c r="B274" s="21"/>
      <c r="C274" s="16"/>
      <c r="D274" s="16"/>
      <c r="E274" s="16"/>
      <c r="F274" s="16"/>
      <c r="G274" s="22"/>
      <c r="H274" s="31" t="s">
        <v>349</v>
      </c>
      <c r="I274" s="16"/>
      <c r="J274" s="16"/>
      <c r="K274" s="17"/>
      <c r="L274" s="49"/>
      <c r="M274" s="49"/>
      <c r="N274" s="154"/>
      <c r="O274" s="81">
        <f>transfers[[#This Row],[Total Transfer  Amount]]</f>
        <v>0</v>
      </c>
      <c r="P274" s="154"/>
      <c r="Q274" s="81">
        <f>transfers[[#This Row],[Total Quarterly Obligation Amount]]</f>
        <v>0</v>
      </c>
      <c r="R274" s="154"/>
      <c r="S274" s="81">
        <f>transfers[[#This Row],[Total Quarterly Expenditure Amount]]</f>
        <v>0</v>
      </c>
      <c r="T274" s="99" t="str">
        <f>IFERROR(INDEX(Table2[Attachment A Category], MATCH(transfers[[#This Row],[Attachment A Expenditure Subcategory]], Table2[Attachment A Subcategory],0)),"")</f>
        <v/>
      </c>
      <c r="U274" s="100" t="str">
        <f>IFERROR(INDEX(Table2[Treasury OIG Category], MATCH(transfers[[#This Row],[Attachment A Expenditure Subcategory]], Table2[Attachment A Subcategory],0)),"")</f>
        <v/>
      </c>
    </row>
    <row r="275" spans="2:21" x14ac:dyDescent="0.25">
      <c r="B275" s="21"/>
      <c r="C275" s="16"/>
      <c r="D275" s="16"/>
      <c r="E275" s="16"/>
      <c r="F275" s="16"/>
      <c r="G275" s="22"/>
      <c r="H275" s="31" t="s">
        <v>350</v>
      </c>
      <c r="I275" s="16"/>
      <c r="J275" s="16"/>
      <c r="K275" s="17"/>
      <c r="L275" s="49"/>
      <c r="M275" s="49"/>
      <c r="N275" s="154"/>
      <c r="O275" s="81">
        <f>transfers[[#This Row],[Total Transfer  Amount]]</f>
        <v>0</v>
      </c>
      <c r="P275" s="154"/>
      <c r="Q275" s="81">
        <f>transfers[[#This Row],[Total Quarterly Obligation Amount]]</f>
        <v>0</v>
      </c>
      <c r="R275" s="154"/>
      <c r="S275" s="81">
        <f>transfers[[#This Row],[Total Quarterly Expenditure Amount]]</f>
        <v>0</v>
      </c>
      <c r="T275" s="99" t="str">
        <f>IFERROR(INDEX(Table2[Attachment A Category], MATCH(transfers[[#This Row],[Attachment A Expenditure Subcategory]], Table2[Attachment A Subcategory],0)),"")</f>
        <v/>
      </c>
      <c r="U275" s="100" t="str">
        <f>IFERROR(INDEX(Table2[Treasury OIG Category], MATCH(transfers[[#This Row],[Attachment A Expenditure Subcategory]], Table2[Attachment A Subcategory],0)),"")</f>
        <v/>
      </c>
    </row>
    <row r="276" spans="2:21" x14ac:dyDescent="0.25">
      <c r="B276" s="21"/>
      <c r="C276" s="16"/>
      <c r="D276" s="16"/>
      <c r="E276" s="16"/>
      <c r="F276" s="16"/>
      <c r="G276" s="22"/>
      <c r="H276" s="31" t="s">
        <v>351</v>
      </c>
      <c r="I276" s="16"/>
      <c r="J276" s="16"/>
      <c r="K276" s="17"/>
      <c r="L276" s="49"/>
      <c r="M276" s="49"/>
      <c r="N276" s="154"/>
      <c r="O276" s="81">
        <f>transfers[[#This Row],[Total Transfer  Amount]]</f>
        <v>0</v>
      </c>
      <c r="P276" s="154"/>
      <c r="Q276" s="81">
        <f>transfers[[#This Row],[Total Quarterly Obligation Amount]]</f>
        <v>0</v>
      </c>
      <c r="R276" s="154"/>
      <c r="S276" s="81">
        <f>transfers[[#This Row],[Total Quarterly Expenditure Amount]]</f>
        <v>0</v>
      </c>
      <c r="T276" s="99" t="str">
        <f>IFERROR(INDEX(Table2[Attachment A Category], MATCH(transfers[[#This Row],[Attachment A Expenditure Subcategory]], Table2[Attachment A Subcategory],0)),"")</f>
        <v/>
      </c>
      <c r="U276" s="100" t="str">
        <f>IFERROR(INDEX(Table2[Treasury OIG Category], MATCH(transfers[[#This Row],[Attachment A Expenditure Subcategory]], Table2[Attachment A Subcategory],0)),"")</f>
        <v/>
      </c>
    </row>
    <row r="277" spans="2:21" x14ac:dyDescent="0.25">
      <c r="B277" s="21"/>
      <c r="C277" s="16"/>
      <c r="D277" s="16"/>
      <c r="E277" s="16"/>
      <c r="F277" s="16"/>
      <c r="G277" s="22"/>
      <c r="H277" s="31" t="s">
        <v>352</v>
      </c>
      <c r="I277" s="16"/>
      <c r="J277" s="16"/>
      <c r="K277" s="17"/>
      <c r="L277" s="49"/>
      <c r="M277" s="49"/>
      <c r="N277" s="154"/>
      <c r="O277" s="81">
        <f>transfers[[#This Row],[Total Transfer  Amount]]</f>
        <v>0</v>
      </c>
      <c r="P277" s="154"/>
      <c r="Q277" s="81">
        <f>transfers[[#This Row],[Total Quarterly Obligation Amount]]</f>
        <v>0</v>
      </c>
      <c r="R277" s="154"/>
      <c r="S277" s="81">
        <f>transfers[[#This Row],[Total Quarterly Expenditure Amount]]</f>
        <v>0</v>
      </c>
      <c r="T277" s="99" t="str">
        <f>IFERROR(INDEX(Table2[Attachment A Category], MATCH(transfers[[#This Row],[Attachment A Expenditure Subcategory]], Table2[Attachment A Subcategory],0)),"")</f>
        <v/>
      </c>
      <c r="U277" s="100" t="str">
        <f>IFERROR(INDEX(Table2[Treasury OIG Category], MATCH(transfers[[#This Row],[Attachment A Expenditure Subcategory]], Table2[Attachment A Subcategory],0)),"")</f>
        <v/>
      </c>
    </row>
    <row r="278" spans="2:21" x14ac:dyDescent="0.25">
      <c r="B278" s="21"/>
      <c r="C278" s="16"/>
      <c r="D278" s="16"/>
      <c r="E278" s="16"/>
      <c r="F278" s="16"/>
      <c r="G278" s="22"/>
      <c r="H278" s="31" t="s">
        <v>353</v>
      </c>
      <c r="I278" s="16"/>
      <c r="J278" s="16"/>
      <c r="K278" s="17"/>
      <c r="L278" s="49"/>
      <c r="M278" s="49"/>
      <c r="N278" s="154"/>
      <c r="O278" s="81">
        <f>transfers[[#This Row],[Total Transfer  Amount]]</f>
        <v>0</v>
      </c>
      <c r="P278" s="154"/>
      <c r="Q278" s="81">
        <f>transfers[[#This Row],[Total Quarterly Obligation Amount]]</f>
        <v>0</v>
      </c>
      <c r="R278" s="154"/>
      <c r="S278" s="81">
        <f>transfers[[#This Row],[Total Quarterly Expenditure Amount]]</f>
        <v>0</v>
      </c>
      <c r="T278" s="99" t="str">
        <f>IFERROR(INDEX(Table2[Attachment A Category], MATCH(transfers[[#This Row],[Attachment A Expenditure Subcategory]], Table2[Attachment A Subcategory],0)),"")</f>
        <v/>
      </c>
      <c r="U278" s="100" t="str">
        <f>IFERROR(INDEX(Table2[Treasury OIG Category], MATCH(transfers[[#This Row],[Attachment A Expenditure Subcategory]], Table2[Attachment A Subcategory],0)),"")</f>
        <v/>
      </c>
    </row>
    <row r="279" spans="2:21" x14ac:dyDescent="0.25">
      <c r="B279" s="21"/>
      <c r="C279" s="16"/>
      <c r="D279" s="16"/>
      <c r="E279" s="16"/>
      <c r="F279" s="16"/>
      <c r="G279" s="22"/>
      <c r="H279" s="31" t="s">
        <v>354</v>
      </c>
      <c r="I279" s="16"/>
      <c r="J279" s="16"/>
      <c r="K279" s="17"/>
      <c r="L279" s="49"/>
      <c r="M279" s="49"/>
      <c r="N279" s="154"/>
      <c r="O279" s="81">
        <f>transfers[[#This Row],[Total Transfer  Amount]]</f>
        <v>0</v>
      </c>
      <c r="P279" s="154"/>
      <c r="Q279" s="81">
        <f>transfers[[#This Row],[Total Quarterly Obligation Amount]]</f>
        <v>0</v>
      </c>
      <c r="R279" s="154"/>
      <c r="S279" s="81">
        <f>transfers[[#This Row],[Total Quarterly Expenditure Amount]]</f>
        <v>0</v>
      </c>
      <c r="T279" s="99" t="str">
        <f>IFERROR(INDEX(Table2[Attachment A Category], MATCH(transfers[[#This Row],[Attachment A Expenditure Subcategory]], Table2[Attachment A Subcategory],0)),"")</f>
        <v/>
      </c>
      <c r="U279" s="100" t="str">
        <f>IFERROR(INDEX(Table2[Treasury OIG Category], MATCH(transfers[[#This Row],[Attachment A Expenditure Subcategory]], Table2[Attachment A Subcategory],0)),"")</f>
        <v/>
      </c>
    </row>
    <row r="280" spans="2:21" x14ac:dyDescent="0.25">
      <c r="B280" s="21"/>
      <c r="C280" s="16"/>
      <c r="D280" s="16"/>
      <c r="E280" s="16"/>
      <c r="F280" s="16"/>
      <c r="G280" s="22"/>
      <c r="H280" s="31" t="s">
        <v>355</v>
      </c>
      <c r="I280" s="16"/>
      <c r="J280" s="16"/>
      <c r="K280" s="17"/>
      <c r="L280" s="49"/>
      <c r="M280" s="49"/>
      <c r="N280" s="154"/>
      <c r="O280" s="81">
        <f>transfers[[#This Row],[Total Transfer  Amount]]</f>
        <v>0</v>
      </c>
      <c r="P280" s="154"/>
      <c r="Q280" s="81">
        <f>transfers[[#This Row],[Total Quarterly Obligation Amount]]</f>
        <v>0</v>
      </c>
      <c r="R280" s="154"/>
      <c r="S280" s="81">
        <f>transfers[[#This Row],[Total Quarterly Expenditure Amount]]</f>
        <v>0</v>
      </c>
      <c r="T280" s="99" t="str">
        <f>IFERROR(INDEX(Table2[Attachment A Category], MATCH(transfers[[#This Row],[Attachment A Expenditure Subcategory]], Table2[Attachment A Subcategory],0)),"")</f>
        <v/>
      </c>
      <c r="U280" s="100" t="str">
        <f>IFERROR(INDEX(Table2[Treasury OIG Category], MATCH(transfers[[#This Row],[Attachment A Expenditure Subcategory]], Table2[Attachment A Subcategory],0)),"")</f>
        <v/>
      </c>
    </row>
    <row r="281" spans="2:21" x14ac:dyDescent="0.25">
      <c r="B281" s="21"/>
      <c r="C281" s="16"/>
      <c r="D281" s="16"/>
      <c r="E281" s="16"/>
      <c r="F281" s="16"/>
      <c r="G281" s="22"/>
      <c r="H281" s="31" t="s">
        <v>356</v>
      </c>
      <c r="I281" s="16"/>
      <c r="J281" s="16"/>
      <c r="K281" s="17"/>
      <c r="L281" s="49"/>
      <c r="M281" s="49"/>
      <c r="N281" s="154"/>
      <c r="O281" s="81">
        <f>transfers[[#This Row],[Total Transfer  Amount]]</f>
        <v>0</v>
      </c>
      <c r="P281" s="154"/>
      <c r="Q281" s="81">
        <f>transfers[[#This Row],[Total Quarterly Obligation Amount]]</f>
        <v>0</v>
      </c>
      <c r="R281" s="154"/>
      <c r="S281" s="81">
        <f>transfers[[#This Row],[Total Quarterly Expenditure Amount]]</f>
        <v>0</v>
      </c>
      <c r="T281" s="99" t="str">
        <f>IFERROR(INDEX(Table2[Attachment A Category], MATCH(transfers[[#This Row],[Attachment A Expenditure Subcategory]], Table2[Attachment A Subcategory],0)),"")</f>
        <v/>
      </c>
      <c r="U281" s="100" t="str">
        <f>IFERROR(INDEX(Table2[Treasury OIG Category], MATCH(transfers[[#This Row],[Attachment A Expenditure Subcategory]], Table2[Attachment A Subcategory],0)),"")</f>
        <v/>
      </c>
    </row>
    <row r="282" spans="2:21" x14ac:dyDescent="0.25">
      <c r="B282" s="21"/>
      <c r="C282" s="16"/>
      <c r="D282" s="16"/>
      <c r="E282" s="16"/>
      <c r="F282" s="16"/>
      <c r="G282" s="22"/>
      <c r="H282" s="31" t="s">
        <v>357</v>
      </c>
      <c r="I282" s="16"/>
      <c r="J282" s="16"/>
      <c r="K282" s="17"/>
      <c r="L282" s="49"/>
      <c r="M282" s="49"/>
      <c r="N282" s="154"/>
      <c r="O282" s="81">
        <f>transfers[[#This Row],[Total Transfer  Amount]]</f>
        <v>0</v>
      </c>
      <c r="P282" s="154"/>
      <c r="Q282" s="81">
        <f>transfers[[#This Row],[Total Quarterly Obligation Amount]]</f>
        <v>0</v>
      </c>
      <c r="R282" s="154"/>
      <c r="S282" s="81">
        <f>transfers[[#This Row],[Total Quarterly Expenditure Amount]]</f>
        <v>0</v>
      </c>
      <c r="T282" s="99" t="str">
        <f>IFERROR(INDEX(Table2[Attachment A Category], MATCH(transfers[[#This Row],[Attachment A Expenditure Subcategory]], Table2[Attachment A Subcategory],0)),"")</f>
        <v/>
      </c>
      <c r="U282" s="100" t="str">
        <f>IFERROR(INDEX(Table2[Treasury OIG Category], MATCH(transfers[[#This Row],[Attachment A Expenditure Subcategory]], Table2[Attachment A Subcategory],0)),"")</f>
        <v/>
      </c>
    </row>
    <row r="283" spans="2:21" x14ac:dyDescent="0.25">
      <c r="B283" s="21"/>
      <c r="C283" s="16"/>
      <c r="D283" s="16"/>
      <c r="E283" s="16"/>
      <c r="F283" s="16"/>
      <c r="G283" s="22"/>
      <c r="H283" s="31" t="s">
        <v>358</v>
      </c>
      <c r="I283" s="16"/>
      <c r="J283" s="16"/>
      <c r="K283" s="17"/>
      <c r="L283" s="49"/>
      <c r="M283" s="49"/>
      <c r="N283" s="154"/>
      <c r="O283" s="81">
        <f>transfers[[#This Row],[Total Transfer  Amount]]</f>
        <v>0</v>
      </c>
      <c r="P283" s="154"/>
      <c r="Q283" s="81">
        <f>transfers[[#This Row],[Total Quarterly Obligation Amount]]</f>
        <v>0</v>
      </c>
      <c r="R283" s="154"/>
      <c r="S283" s="81">
        <f>transfers[[#This Row],[Total Quarterly Expenditure Amount]]</f>
        <v>0</v>
      </c>
      <c r="T283" s="99" t="str">
        <f>IFERROR(INDEX(Table2[Attachment A Category], MATCH(transfers[[#This Row],[Attachment A Expenditure Subcategory]], Table2[Attachment A Subcategory],0)),"")</f>
        <v/>
      </c>
      <c r="U283" s="100" t="str">
        <f>IFERROR(INDEX(Table2[Treasury OIG Category], MATCH(transfers[[#This Row],[Attachment A Expenditure Subcategory]], Table2[Attachment A Subcategory],0)),"")</f>
        <v/>
      </c>
    </row>
    <row r="284" spans="2:21" x14ac:dyDescent="0.25">
      <c r="B284" s="21"/>
      <c r="C284" s="16"/>
      <c r="D284" s="16"/>
      <c r="E284" s="16"/>
      <c r="F284" s="16"/>
      <c r="G284" s="22"/>
      <c r="H284" s="31" t="s">
        <v>359</v>
      </c>
      <c r="I284" s="16"/>
      <c r="J284" s="16"/>
      <c r="K284" s="17"/>
      <c r="L284" s="49"/>
      <c r="M284" s="49"/>
      <c r="N284" s="154"/>
      <c r="O284" s="81">
        <f>transfers[[#This Row],[Total Transfer  Amount]]</f>
        <v>0</v>
      </c>
      <c r="P284" s="154"/>
      <c r="Q284" s="81">
        <f>transfers[[#This Row],[Total Quarterly Obligation Amount]]</f>
        <v>0</v>
      </c>
      <c r="R284" s="154"/>
      <c r="S284" s="81">
        <f>transfers[[#This Row],[Total Quarterly Expenditure Amount]]</f>
        <v>0</v>
      </c>
      <c r="T284" s="99" t="str">
        <f>IFERROR(INDEX(Table2[Attachment A Category], MATCH(transfers[[#This Row],[Attachment A Expenditure Subcategory]], Table2[Attachment A Subcategory],0)),"")</f>
        <v/>
      </c>
      <c r="U284" s="100" t="str">
        <f>IFERROR(INDEX(Table2[Treasury OIG Category], MATCH(transfers[[#This Row],[Attachment A Expenditure Subcategory]], Table2[Attachment A Subcategory],0)),"")</f>
        <v/>
      </c>
    </row>
    <row r="285" spans="2:21" x14ac:dyDescent="0.25">
      <c r="B285" s="21"/>
      <c r="C285" s="16"/>
      <c r="D285" s="16"/>
      <c r="E285" s="16"/>
      <c r="F285" s="16"/>
      <c r="G285" s="22"/>
      <c r="H285" s="31" t="s">
        <v>360</v>
      </c>
      <c r="I285" s="16"/>
      <c r="J285" s="16"/>
      <c r="K285" s="17"/>
      <c r="L285" s="49"/>
      <c r="M285" s="49"/>
      <c r="N285" s="154"/>
      <c r="O285" s="81">
        <f>transfers[[#This Row],[Total Transfer  Amount]]</f>
        <v>0</v>
      </c>
      <c r="P285" s="154"/>
      <c r="Q285" s="81">
        <f>transfers[[#This Row],[Total Quarterly Obligation Amount]]</f>
        <v>0</v>
      </c>
      <c r="R285" s="154"/>
      <c r="S285" s="81">
        <f>transfers[[#This Row],[Total Quarterly Expenditure Amount]]</f>
        <v>0</v>
      </c>
      <c r="T285" s="99" t="str">
        <f>IFERROR(INDEX(Table2[Attachment A Category], MATCH(transfers[[#This Row],[Attachment A Expenditure Subcategory]], Table2[Attachment A Subcategory],0)),"")</f>
        <v/>
      </c>
      <c r="U285" s="100" t="str">
        <f>IFERROR(INDEX(Table2[Treasury OIG Category], MATCH(transfers[[#This Row],[Attachment A Expenditure Subcategory]], Table2[Attachment A Subcategory],0)),"")</f>
        <v/>
      </c>
    </row>
    <row r="286" spans="2:21" x14ac:dyDescent="0.25">
      <c r="B286" s="21"/>
      <c r="C286" s="16"/>
      <c r="D286" s="16"/>
      <c r="E286" s="16"/>
      <c r="F286" s="16"/>
      <c r="G286" s="22"/>
      <c r="H286" s="31" t="s">
        <v>361</v>
      </c>
      <c r="I286" s="16"/>
      <c r="J286" s="16"/>
      <c r="K286" s="17"/>
      <c r="L286" s="49"/>
      <c r="M286" s="49"/>
      <c r="N286" s="154"/>
      <c r="O286" s="81">
        <f>transfers[[#This Row],[Total Transfer  Amount]]</f>
        <v>0</v>
      </c>
      <c r="P286" s="154"/>
      <c r="Q286" s="81">
        <f>transfers[[#This Row],[Total Quarterly Obligation Amount]]</f>
        <v>0</v>
      </c>
      <c r="R286" s="154"/>
      <c r="S286" s="81">
        <f>transfers[[#This Row],[Total Quarterly Expenditure Amount]]</f>
        <v>0</v>
      </c>
      <c r="T286" s="99" t="str">
        <f>IFERROR(INDEX(Table2[Attachment A Category], MATCH(transfers[[#This Row],[Attachment A Expenditure Subcategory]], Table2[Attachment A Subcategory],0)),"")</f>
        <v/>
      </c>
      <c r="U286" s="100" t="str">
        <f>IFERROR(INDEX(Table2[Treasury OIG Category], MATCH(transfers[[#This Row],[Attachment A Expenditure Subcategory]], Table2[Attachment A Subcategory],0)),"")</f>
        <v/>
      </c>
    </row>
    <row r="287" spans="2:21" x14ac:dyDescent="0.25">
      <c r="B287" s="21"/>
      <c r="C287" s="16"/>
      <c r="D287" s="16"/>
      <c r="E287" s="16"/>
      <c r="F287" s="16"/>
      <c r="G287" s="22"/>
      <c r="H287" s="31" t="s">
        <v>362</v>
      </c>
      <c r="I287" s="16"/>
      <c r="J287" s="16"/>
      <c r="K287" s="17"/>
      <c r="L287" s="49"/>
      <c r="M287" s="49"/>
      <c r="N287" s="154"/>
      <c r="O287" s="81">
        <f>transfers[[#This Row],[Total Transfer  Amount]]</f>
        <v>0</v>
      </c>
      <c r="P287" s="154"/>
      <c r="Q287" s="81">
        <f>transfers[[#This Row],[Total Quarterly Obligation Amount]]</f>
        <v>0</v>
      </c>
      <c r="R287" s="154"/>
      <c r="S287" s="81">
        <f>transfers[[#This Row],[Total Quarterly Expenditure Amount]]</f>
        <v>0</v>
      </c>
      <c r="T287" s="99" t="str">
        <f>IFERROR(INDEX(Table2[Attachment A Category], MATCH(transfers[[#This Row],[Attachment A Expenditure Subcategory]], Table2[Attachment A Subcategory],0)),"")</f>
        <v/>
      </c>
      <c r="U287" s="100" t="str">
        <f>IFERROR(INDEX(Table2[Treasury OIG Category], MATCH(transfers[[#This Row],[Attachment A Expenditure Subcategory]], Table2[Attachment A Subcategory],0)),"")</f>
        <v/>
      </c>
    </row>
    <row r="288" spans="2:21" x14ac:dyDescent="0.25">
      <c r="B288" s="21"/>
      <c r="C288" s="16"/>
      <c r="D288" s="16"/>
      <c r="E288" s="16"/>
      <c r="F288" s="16"/>
      <c r="G288" s="22"/>
      <c r="H288" s="31" t="s">
        <v>363</v>
      </c>
      <c r="I288" s="16"/>
      <c r="J288" s="16"/>
      <c r="K288" s="17"/>
      <c r="L288" s="49"/>
      <c r="M288" s="49"/>
      <c r="N288" s="154"/>
      <c r="O288" s="81">
        <f>transfers[[#This Row],[Total Transfer  Amount]]</f>
        <v>0</v>
      </c>
      <c r="P288" s="154"/>
      <c r="Q288" s="81">
        <f>transfers[[#This Row],[Total Quarterly Obligation Amount]]</f>
        <v>0</v>
      </c>
      <c r="R288" s="154"/>
      <c r="S288" s="81">
        <f>transfers[[#This Row],[Total Quarterly Expenditure Amount]]</f>
        <v>0</v>
      </c>
      <c r="T288" s="99" t="str">
        <f>IFERROR(INDEX(Table2[Attachment A Category], MATCH(transfers[[#This Row],[Attachment A Expenditure Subcategory]], Table2[Attachment A Subcategory],0)),"")</f>
        <v/>
      </c>
      <c r="U288" s="100" t="str">
        <f>IFERROR(INDEX(Table2[Treasury OIG Category], MATCH(transfers[[#This Row],[Attachment A Expenditure Subcategory]], Table2[Attachment A Subcategory],0)),"")</f>
        <v/>
      </c>
    </row>
    <row r="289" spans="2:21" x14ac:dyDescent="0.25">
      <c r="B289" s="21"/>
      <c r="C289" s="16"/>
      <c r="D289" s="16"/>
      <c r="E289" s="16"/>
      <c r="F289" s="16"/>
      <c r="G289" s="22"/>
      <c r="H289" s="31" t="s">
        <v>364</v>
      </c>
      <c r="I289" s="16"/>
      <c r="J289" s="16"/>
      <c r="K289" s="17"/>
      <c r="L289" s="49"/>
      <c r="M289" s="49"/>
      <c r="N289" s="154"/>
      <c r="O289" s="81">
        <f>transfers[[#This Row],[Total Transfer  Amount]]</f>
        <v>0</v>
      </c>
      <c r="P289" s="154"/>
      <c r="Q289" s="81">
        <f>transfers[[#This Row],[Total Quarterly Obligation Amount]]</f>
        <v>0</v>
      </c>
      <c r="R289" s="154"/>
      <c r="S289" s="81">
        <f>transfers[[#This Row],[Total Quarterly Expenditure Amount]]</f>
        <v>0</v>
      </c>
      <c r="T289" s="99" t="str">
        <f>IFERROR(INDEX(Table2[Attachment A Category], MATCH(transfers[[#This Row],[Attachment A Expenditure Subcategory]], Table2[Attachment A Subcategory],0)),"")</f>
        <v/>
      </c>
      <c r="U289" s="100" t="str">
        <f>IFERROR(INDEX(Table2[Treasury OIG Category], MATCH(transfers[[#This Row],[Attachment A Expenditure Subcategory]], Table2[Attachment A Subcategory],0)),"")</f>
        <v/>
      </c>
    </row>
    <row r="290" spans="2:21" x14ac:dyDescent="0.25">
      <c r="B290" s="21"/>
      <c r="C290" s="16"/>
      <c r="D290" s="16"/>
      <c r="E290" s="16"/>
      <c r="F290" s="16"/>
      <c r="G290" s="22"/>
      <c r="H290" s="31" t="s">
        <v>365</v>
      </c>
      <c r="I290" s="16"/>
      <c r="J290" s="16"/>
      <c r="K290" s="17"/>
      <c r="L290" s="49"/>
      <c r="M290" s="49"/>
      <c r="N290" s="154"/>
      <c r="O290" s="81">
        <f>transfers[[#This Row],[Total Transfer  Amount]]</f>
        <v>0</v>
      </c>
      <c r="P290" s="154"/>
      <c r="Q290" s="81">
        <f>transfers[[#This Row],[Total Quarterly Obligation Amount]]</f>
        <v>0</v>
      </c>
      <c r="R290" s="154"/>
      <c r="S290" s="81">
        <f>transfers[[#This Row],[Total Quarterly Expenditure Amount]]</f>
        <v>0</v>
      </c>
      <c r="T290" s="99" t="str">
        <f>IFERROR(INDEX(Table2[Attachment A Category], MATCH(transfers[[#This Row],[Attachment A Expenditure Subcategory]], Table2[Attachment A Subcategory],0)),"")</f>
        <v/>
      </c>
      <c r="U290" s="100" t="str">
        <f>IFERROR(INDEX(Table2[Treasury OIG Category], MATCH(transfers[[#This Row],[Attachment A Expenditure Subcategory]], Table2[Attachment A Subcategory],0)),"")</f>
        <v/>
      </c>
    </row>
    <row r="291" spans="2:21" x14ac:dyDescent="0.25">
      <c r="B291" s="21"/>
      <c r="C291" s="16"/>
      <c r="D291" s="16"/>
      <c r="E291" s="16"/>
      <c r="F291" s="16"/>
      <c r="G291" s="22"/>
      <c r="H291" s="31" t="s">
        <v>366</v>
      </c>
      <c r="I291" s="16"/>
      <c r="J291" s="16"/>
      <c r="K291" s="17"/>
      <c r="L291" s="49"/>
      <c r="M291" s="49"/>
      <c r="N291" s="154"/>
      <c r="O291" s="81">
        <f>transfers[[#This Row],[Total Transfer  Amount]]</f>
        <v>0</v>
      </c>
      <c r="P291" s="154"/>
      <c r="Q291" s="81">
        <f>transfers[[#This Row],[Total Quarterly Obligation Amount]]</f>
        <v>0</v>
      </c>
      <c r="R291" s="154"/>
      <c r="S291" s="81">
        <f>transfers[[#This Row],[Total Quarterly Expenditure Amount]]</f>
        <v>0</v>
      </c>
      <c r="T291" s="99" t="str">
        <f>IFERROR(INDEX(Table2[Attachment A Category], MATCH(transfers[[#This Row],[Attachment A Expenditure Subcategory]], Table2[Attachment A Subcategory],0)),"")</f>
        <v/>
      </c>
      <c r="U291" s="100" t="str">
        <f>IFERROR(INDEX(Table2[Treasury OIG Category], MATCH(transfers[[#This Row],[Attachment A Expenditure Subcategory]], Table2[Attachment A Subcategory],0)),"")</f>
        <v/>
      </c>
    </row>
    <row r="292" spans="2:21" x14ac:dyDescent="0.25">
      <c r="B292" s="21"/>
      <c r="C292" s="16"/>
      <c r="D292" s="16"/>
      <c r="E292" s="16"/>
      <c r="F292" s="16"/>
      <c r="G292" s="22"/>
      <c r="H292" s="31" t="s">
        <v>367</v>
      </c>
      <c r="I292" s="16"/>
      <c r="J292" s="16"/>
      <c r="K292" s="17"/>
      <c r="L292" s="49"/>
      <c r="M292" s="49"/>
      <c r="N292" s="154"/>
      <c r="O292" s="81">
        <f>transfers[[#This Row],[Total Transfer  Amount]]</f>
        <v>0</v>
      </c>
      <c r="P292" s="154"/>
      <c r="Q292" s="81">
        <f>transfers[[#This Row],[Total Quarterly Obligation Amount]]</f>
        <v>0</v>
      </c>
      <c r="R292" s="154"/>
      <c r="S292" s="81">
        <f>transfers[[#This Row],[Total Quarterly Expenditure Amount]]</f>
        <v>0</v>
      </c>
      <c r="T292" s="99" t="str">
        <f>IFERROR(INDEX(Table2[Attachment A Category], MATCH(transfers[[#This Row],[Attachment A Expenditure Subcategory]], Table2[Attachment A Subcategory],0)),"")</f>
        <v/>
      </c>
      <c r="U292" s="100" t="str">
        <f>IFERROR(INDEX(Table2[Treasury OIG Category], MATCH(transfers[[#This Row],[Attachment A Expenditure Subcategory]], Table2[Attachment A Subcategory],0)),"")</f>
        <v/>
      </c>
    </row>
    <row r="293" spans="2:21" x14ac:dyDescent="0.25">
      <c r="B293" s="21"/>
      <c r="C293" s="16"/>
      <c r="D293" s="16"/>
      <c r="E293" s="16"/>
      <c r="F293" s="16"/>
      <c r="G293" s="22"/>
      <c r="H293" s="31" t="s">
        <v>368</v>
      </c>
      <c r="I293" s="16"/>
      <c r="J293" s="16"/>
      <c r="K293" s="17"/>
      <c r="L293" s="49"/>
      <c r="M293" s="49"/>
      <c r="N293" s="154"/>
      <c r="O293" s="81">
        <f>transfers[[#This Row],[Total Transfer  Amount]]</f>
        <v>0</v>
      </c>
      <c r="P293" s="154"/>
      <c r="Q293" s="81">
        <f>transfers[[#This Row],[Total Quarterly Obligation Amount]]</f>
        <v>0</v>
      </c>
      <c r="R293" s="154"/>
      <c r="S293" s="81">
        <f>transfers[[#This Row],[Total Quarterly Expenditure Amount]]</f>
        <v>0</v>
      </c>
      <c r="T293" s="99" t="str">
        <f>IFERROR(INDEX(Table2[Attachment A Category], MATCH(transfers[[#This Row],[Attachment A Expenditure Subcategory]], Table2[Attachment A Subcategory],0)),"")</f>
        <v/>
      </c>
      <c r="U293" s="100" t="str">
        <f>IFERROR(INDEX(Table2[Treasury OIG Category], MATCH(transfers[[#This Row],[Attachment A Expenditure Subcategory]], Table2[Attachment A Subcategory],0)),"")</f>
        <v/>
      </c>
    </row>
    <row r="294" spans="2:21" x14ac:dyDescent="0.25">
      <c r="B294" s="21"/>
      <c r="C294" s="16"/>
      <c r="D294" s="16"/>
      <c r="E294" s="16"/>
      <c r="F294" s="16"/>
      <c r="G294" s="22"/>
      <c r="H294" s="31" t="s">
        <v>369</v>
      </c>
      <c r="I294" s="16"/>
      <c r="J294" s="16"/>
      <c r="K294" s="17"/>
      <c r="L294" s="49"/>
      <c r="M294" s="49"/>
      <c r="N294" s="154"/>
      <c r="O294" s="81">
        <f>transfers[[#This Row],[Total Transfer  Amount]]</f>
        <v>0</v>
      </c>
      <c r="P294" s="154"/>
      <c r="Q294" s="81">
        <f>transfers[[#This Row],[Total Quarterly Obligation Amount]]</f>
        <v>0</v>
      </c>
      <c r="R294" s="154"/>
      <c r="S294" s="81">
        <f>transfers[[#This Row],[Total Quarterly Expenditure Amount]]</f>
        <v>0</v>
      </c>
      <c r="T294" s="99" t="str">
        <f>IFERROR(INDEX(Table2[Attachment A Category], MATCH(transfers[[#This Row],[Attachment A Expenditure Subcategory]], Table2[Attachment A Subcategory],0)),"")</f>
        <v/>
      </c>
      <c r="U294" s="100" t="str">
        <f>IFERROR(INDEX(Table2[Treasury OIG Category], MATCH(transfers[[#This Row],[Attachment A Expenditure Subcategory]], Table2[Attachment A Subcategory],0)),"")</f>
        <v/>
      </c>
    </row>
    <row r="295" spans="2:21" x14ac:dyDescent="0.25">
      <c r="B295" s="21"/>
      <c r="C295" s="16"/>
      <c r="D295" s="16"/>
      <c r="E295" s="16"/>
      <c r="F295" s="16"/>
      <c r="G295" s="22"/>
      <c r="H295" s="31" t="s">
        <v>370</v>
      </c>
      <c r="I295" s="16"/>
      <c r="J295" s="16"/>
      <c r="K295" s="17"/>
      <c r="L295" s="49"/>
      <c r="M295" s="49"/>
      <c r="N295" s="154"/>
      <c r="O295" s="81">
        <f>transfers[[#This Row],[Total Transfer  Amount]]</f>
        <v>0</v>
      </c>
      <c r="P295" s="154"/>
      <c r="Q295" s="81">
        <f>transfers[[#This Row],[Total Quarterly Obligation Amount]]</f>
        <v>0</v>
      </c>
      <c r="R295" s="154"/>
      <c r="S295" s="81">
        <f>transfers[[#This Row],[Total Quarterly Expenditure Amount]]</f>
        <v>0</v>
      </c>
      <c r="T295" s="99" t="str">
        <f>IFERROR(INDEX(Table2[Attachment A Category], MATCH(transfers[[#This Row],[Attachment A Expenditure Subcategory]], Table2[Attachment A Subcategory],0)),"")</f>
        <v/>
      </c>
      <c r="U295" s="100" t="str">
        <f>IFERROR(INDEX(Table2[Treasury OIG Category], MATCH(transfers[[#This Row],[Attachment A Expenditure Subcategory]], Table2[Attachment A Subcategory],0)),"")</f>
        <v/>
      </c>
    </row>
    <row r="296" spans="2:21" x14ac:dyDescent="0.25">
      <c r="B296" s="21"/>
      <c r="C296" s="16"/>
      <c r="D296" s="16"/>
      <c r="E296" s="16"/>
      <c r="F296" s="16"/>
      <c r="G296" s="22"/>
      <c r="H296" s="31" t="s">
        <v>371</v>
      </c>
      <c r="I296" s="16"/>
      <c r="J296" s="16"/>
      <c r="K296" s="17"/>
      <c r="L296" s="49"/>
      <c r="M296" s="49"/>
      <c r="N296" s="154"/>
      <c r="O296" s="81">
        <f>transfers[[#This Row],[Total Transfer  Amount]]</f>
        <v>0</v>
      </c>
      <c r="P296" s="154"/>
      <c r="Q296" s="81">
        <f>transfers[[#This Row],[Total Quarterly Obligation Amount]]</f>
        <v>0</v>
      </c>
      <c r="R296" s="154"/>
      <c r="S296" s="81">
        <f>transfers[[#This Row],[Total Quarterly Expenditure Amount]]</f>
        <v>0</v>
      </c>
      <c r="T296" s="99" t="str">
        <f>IFERROR(INDEX(Table2[Attachment A Category], MATCH(transfers[[#This Row],[Attachment A Expenditure Subcategory]], Table2[Attachment A Subcategory],0)),"")</f>
        <v/>
      </c>
      <c r="U296" s="100" t="str">
        <f>IFERROR(INDEX(Table2[Treasury OIG Category], MATCH(transfers[[#This Row],[Attachment A Expenditure Subcategory]], Table2[Attachment A Subcategory],0)),"")</f>
        <v/>
      </c>
    </row>
    <row r="297" spans="2:21" x14ac:dyDescent="0.25">
      <c r="B297" s="21"/>
      <c r="C297" s="16"/>
      <c r="D297" s="16"/>
      <c r="E297" s="16"/>
      <c r="F297" s="16"/>
      <c r="G297" s="22"/>
      <c r="H297" s="31" t="s">
        <v>372</v>
      </c>
      <c r="I297" s="16"/>
      <c r="J297" s="16"/>
      <c r="K297" s="17"/>
      <c r="L297" s="49"/>
      <c r="M297" s="49"/>
      <c r="N297" s="154"/>
      <c r="O297" s="81">
        <f>transfers[[#This Row],[Total Transfer  Amount]]</f>
        <v>0</v>
      </c>
      <c r="P297" s="154"/>
      <c r="Q297" s="81">
        <f>transfers[[#This Row],[Total Quarterly Obligation Amount]]</f>
        <v>0</v>
      </c>
      <c r="R297" s="154"/>
      <c r="S297" s="81">
        <f>transfers[[#This Row],[Total Quarterly Expenditure Amount]]</f>
        <v>0</v>
      </c>
      <c r="T297" s="99" t="str">
        <f>IFERROR(INDEX(Table2[Attachment A Category], MATCH(transfers[[#This Row],[Attachment A Expenditure Subcategory]], Table2[Attachment A Subcategory],0)),"")</f>
        <v/>
      </c>
      <c r="U297" s="100" t="str">
        <f>IFERROR(INDEX(Table2[Treasury OIG Category], MATCH(transfers[[#This Row],[Attachment A Expenditure Subcategory]], Table2[Attachment A Subcategory],0)),"")</f>
        <v/>
      </c>
    </row>
    <row r="298" spans="2:21" x14ac:dyDescent="0.25">
      <c r="B298" s="21"/>
      <c r="C298" s="16"/>
      <c r="D298" s="16"/>
      <c r="E298" s="16"/>
      <c r="F298" s="16"/>
      <c r="G298" s="22"/>
      <c r="H298" s="31" t="s">
        <v>373</v>
      </c>
      <c r="I298" s="16"/>
      <c r="J298" s="16"/>
      <c r="K298" s="17"/>
      <c r="L298" s="49"/>
      <c r="M298" s="49"/>
      <c r="N298" s="154"/>
      <c r="O298" s="81">
        <f>transfers[[#This Row],[Total Transfer  Amount]]</f>
        <v>0</v>
      </c>
      <c r="P298" s="154"/>
      <c r="Q298" s="81">
        <f>transfers[[#This Row],[Total Quarterly Obligation Amount]]</f>
        <v>0</v>
      </c>
      <c r="R298" s="154"/>
      <c r="S298" s="81">
        <f>transfers[[#This Row],[Total Quarterly Expenditure Amount]]</f>
        <v>0</v>
      </c>
      <c r="T298" s="99" t="str">
        <f>IFERROR(INDEX(Table2[Attachment A Category], MATCH(transfers[[#This Row],[Attachment A Expenditure Subcategory]], Table2[Attachment A Subcategory],0)),"")</f>
        <v/>
      </c>
      <c r="U298" s="100" t="str">
        <f>IFERROR(INDEX(Table2[Treasury OIG Category], MATCH(transfers[[#This Row],[Attachment A Expenditure Subcategory]], Table2[Attachment A Subcategory],0)),"")</f>
        <v/>
      </c>
    </row>
    <row r="299" spans="2:21" x14ac:dyDescent="0.25">
      <c r="B299" s="21"/>
      <c r="C299" s="16"/>
      <c r="D299" s="16"/>
      <c r="E299" s="16"/>
      <c r="F299" s="16"/>
      <c r="G299" s="22"/>
      <c r="H299" s="31" t="s">
        <v>374</v>
      </c>
      <c r="I299" s="16"/>
      <c r="J299" s="16"/>
      <c r="K299" s="17"/>
      <c r="L299" s="49"/>
      <c r="M299" s="49"/>
      <c r="N299" s="154"/>
      <c r="O299" s="81">
        <f>transfers[[#This Row],[Total Transfer  Amount]]</f>
        <v>0</v>
      </c>
      <c r="P299" s="154"/>
      <c r="Q299" s="81">
        <f>transfers[[#This Row],[Total Quarterly Obligation Amount]]</f>
        <v>0</v>
      </c>
      <c r="R299" s="154"/>
      <c r="S299" s="81">
        <f>transfers[[#This Row],[Total Quarterly Expenditure Amount]]</f>
        <v>0</v>
      </c>
      <c r="T299" s="99" t="str">
        <f>IFERROR(INDEX(Table2[Attachment A Category], MATCH(transfers[[#This Row],[Attachment A Expenditure Subcategory]], Table2[Attachment A Subcategory],0)),"")</f>
        <v/>
      </c>
      <c r="U299" s="100" t="str">
        <f>IFERROR(INDEX(Table2[Treasury OIG Category], MATCH(transfers[[#This Row],[Attachment A Expenditure Subcategory]], Table2[Attachment A Subcategory],0)),"")</f>
        <v/>
      </c>
    </row>
    <row r="300" spans="2:21" x14ac:dyDescent="0.25">
      <c r="B300" s="21"/>
      <c r="C300" s="16"/>
      <c r="D300" s="16"/>
      <c r="E300" s="16"/>
      <c r="F300" s="16"/>
      <c r="G300" s="22"/>
      <c r="H300" s="31" t="s">
        <v>375</v>
      </c>
      <c r="I300" s="16"/>
      <c r="J300" s="16"/>
      <c r="K300" s="17"/>
      <c r="L300" s="49"/>
      <c r="M300" s="49"/>
      <c r="N300" s="154"/>
      <c r="O300" s="81">
        <f>transfers[[#This Row],[Total Transfer  Amount]]</f>
        <v>0</v>
      </c>
      <c r="P300" s="154"/>
      <c r="Q300" s="81">
        <f>transfers[[#This Row],[Total Quarterly Obligation Amount]]</f>
        <v>0</v>
      </c>
      <c r="R300" s="154"/>
      <c r="S300" s="81">
        <f>transfers[[#This Row],[Total Quarterly Expenditure Amount]]</f>
        <v>0</v>
      </c>
      <c r="T300" s="99" t="str">
        <f>IFERROR(INDEX(Table2[Attachment A Category], MATCH(transfers[[#This Row],[Attachment A Expenditure Subcategory]], Table2[Attachment A Subcategory],0)),"")</f>
        <v/>
      </c>
      <c r="U300" s="100" t="str">
        <f>IFERROR(INDEX(Table2[Treasury OIG Category], MATCH(transfers[[#This Row],[Attachment A Expenditure Subcategory]], Table2[Attachment A Subcategory],0)),"")</f>
        <v/>
      </c>
    </row>
    <row r="301" spans="2:21" x14ac:dyDescent="0.25">
      <c r="B301" s="21"/>
      <c r="C301" s="16"/>
      <c r="D301" s="16"/>
      <c r="E301" s="16"/>
      <c r="F301" s="16"/>
      <c r="G301" s="22"/>
      <c r="H301" s="31" t="s">
        <v>376</v>
      </c>
      <c r="I301" s="16"/>
      <c r="J301" s="16"/>
      <c r="K301" s="17"/>
      <c r="L301" s="49"/>
      <c r="M301" s="49"/>
      <c r="N301" s="154"/>
      <c r="O301" s="81">
        <f>transfers[[#This Row],[Total Transfer  Amount]]</f>
        <v>0</v>
      </c>
      <c r="P301" s="154"/>
      <c r="Q301" s="81">
        <f>transfers[[#This Row],[Total Quarterly Obligation Amount]]</f>
        <v>0</v>
      </c>
      <c r="R301" s="154"/>
      <c r="S301" s="81">
        <f>transfers[[#This Row],[Total Quarterly Expenditure Amount]]</f>
        <v>0</v>
      </c>
      <c r="T301" s="99" t="str">
        <f>IFERROR(INDEX(Table2[Attachment A Category], MATCH(transfers[[#This Row],[Attachment A Expenditure Subcategory]], Table2[Attachment A Subcategory],0)),"")</f>
        <v/>
      </c>
      <c r="U301" s="100" t="str">
        <f>IFERROR(INDEX(Table2[Treasury OIG Category], MATCH(transfers[[#This Row],[Attachment A Expenditure Subcategory]], Table2[Attachment A Subcategory],0)),"")</f>
        <v/>
      </c>
    </row>
    <row r="302" spans="2:21" x14ac:dyDescent="0.25">
      <c r="B302" s="21"/>
      <c r="C302" s="16"/>
      <c r="D302" s="16"/>
      <c r="E302" s="16"/>
      <c r="F302" s="16"/>
      <c r="G302" s="22"/>
      <c r="H302" s="31" t="s">
        <v>377</v>
      </c>
      <c r="I302" s="16"/>
      <c r="J302" s="16"/>
      <c r="K302" s="17"/>
      <c r="L302" s="49"/>
      <c r="M302" s="49"/>
      <c r="N302" s="154"/>
      <c r="O302" s="81">
        <f>transfers[[#This Row],[Total Transfer  Amount]]</f>
        <v>0</v>
      </c>
      <c r="P302" s="154"/>
      <c r="Q302" s="81">
        <f>transfers[[#This Row],[Total Quarterly Obligation Amount]]</f>
        <v>0</v>
      </c>
      <c r="R302" s="154"/>
      <c r="S302" s="81">
        <f>transfers[[#This Row],[Total Quarterly Expenditure Amount]]</f>
        <v>0</v>
      </c>
      <c r="T302" s="99" t="str">
        <f>IFERROR(INDEX(Table2[Attachment A Category], MATCH(transfers[[#This Row],[Attachment A Expenditure Subcategory]], Table2[Attachment A Subcategory],0)),"")</f>
        <v/>
      </c>
      <c r="U302" s="100" t="str">
        <f>IFERROR(INDEX(Table2[Treasury OIG Category], MATCH(transfers[[#This Row],[Attachment A Expenditure Subcategory]], Table2[Attachment A Subcategory],0)),"")</f>
        <v/>
      </c>
    </row>
    <row r="303" spans="2:21" x14ac:dyDescent="0.25">
      <c r="B303" s="21"/>
      <c r="C303" s="16"/>
      <c r="D303" s="16"/>
      <c r="E303" s="16"/>
      <c r="F303" s="16"/>
      <c r="G303" s="22"/>
      <c r="H303" s="31" t="s">
        <v>378</v>
      </c>
      <c r="I303" s="16"/>
      <c r="J303" s="16"/>
      <c r="K303" s="17"/>
      <c r="L303" s="49"/>
      <c r="M303" s="49"/>
      <c r="N303" s="154"/>
      <c r="O303" s="81">
        <f>transfers[[#This Row],[Total Transfer  Amount]]</f>
        <v>0</v>
      </c>
      <c r="P303" s="154"/>
      <c r="Q303" s="81">
        <f>transfers[[#This Row],[Total Quarterly Obligation Amount]]</f>
        <v>0</v>
      </c>
      <c r="R303" s="154"/>
      <c r="S303" s="81">
        <f>transfers[[#This Row],[Total Quarterly Expenditure Amount]]</f>
        <v>0</v>
      </c>
      <c r="T303" s="99" t="str">
        <f>IFERROR(INDEX(Table2[Attachment A Category], MATCH(transfers[[#This Row],[Attachment A Expenditure Subcategory]], Table2[Attachment A Subcategory],0)),"")</f>
        <v/>
      </c>
      <c r="U303" s="100" t="str">
        <f>IFERROR(INDEX(Table2[Treasury OIG Category], MATCH(transfers[[#This Row],[Attachment A Expenditure Subcategory]], Table2[Attachment A Subcategory],0)),"")</f>
        <v/>
      </c>
    </row>
    <row r="304" spans="2:21" x14ac:dyDescent="0.25">
      <c r="B304" s="21"/>
      <c r="C304" s="16"/>
      <c r="D304" s="16"/>
      <c r="E304" s="16"/>
      <c r="F304" s="16"/>
      <c r="G304" s="22"/>
      <c r="H304" s="31" t="s">
        <v>379</v>
      </c>
      <c r="I304" s="16"/>
      <c r="J304" s="16"/>
      <c r="K304" s="17"/>
      <c r="L304" s="49"/>
      <c r="M304" s="49"/>
      <c r="N304" s="154"/>
      <c r="O304" s="81">
        <f>transfers[[#This Row],[Total Transfer  Amount]]</f>
        <v>0</v>
      </c>
      <c r="P304" s="154"/>
      <c r="Q304" s="81">
        <f>transfers[[#This Row],[Total Quarterly Obligation Amount]]</f>
        <v>0</v>
      </c>
      <c r="R304" s="154"/>
      <c r="S304" s="81">
        <f>transfers[[#This Row],[Total Quarterly Expenditure Amount]]</f>
        <v>0</v>
      </c>
      <c r="T304" s="99" t="str">
        <f>IFERROR(INDEX(Table2[Attachment A Category], MATCH(transfers[[#This Row],[Attachment A Expenditure Subcategory]], Table2[Attachment A Subcategory],0)),"")</f>
        <v/>
      </c>
      <c r="U304" s="100" t="str">
        <f>IFERROR(INDEX(Table2[Treasury OIG Category], MATCH(transfers[[#This Row],[Attachment A Expenditure Subcategory]], Table2[Attachment A Subcategory],0)),"")</f>
        <v/>
      </c>
    </row>
    <row r="305" spans="2:21" x14ac:dyDescent="0.25">
      <c r="B305" s="21"/>
      <c r="C305" s="16"/>
      <c r="D305" s="16"/>
      <c r="E305" s="16"/>
      <c r="F305" s="16"/>
      <c r="G305" s="22"/>
      <c r="H305" s="31" t="s">
        <v>380</v>
      </c>
      <c r="I305" s="16"/>
      <c r="J305" s="16"/>
      <c r="K305" s="17"/>
      <c r="L305" s="49"/>
      <c r="M305" s="49"/>
      <c r="N305" s="154"/>
      <c r="O305" s="81">
        <f>transfers[[#This Row],[Total Transfer  Amount]]</f>
        <v>0</v>
      </c>
      <c r="P305" s="154"/>
      <c r="Q305" s="81">
        <f>transfers[[#This Row],[Total Quarterly Obligation Amount]]</f>
        <v>0</v>
      </c>
      <c r="R305" s="154"/>
      <c r="S305" s="81">
        <f>transfers[[#This Row],[Total Quarterly Expenditure Amount]]</f>
        <v>0</v>
      </c>
      <c r="T305" s="99" t="str">
        <f>IFERROR(INDEX(Table2[Attachment A Category], MATCH(transfers[[#This Row],[Attachment A Expenditure Subcategory]], Table2[Attachment A Subcategory],0)),"")</f>
        <v/>
      </c>
      <c r="U305" s="100" t="str">
        <f>IFERROR(INDEX(Table2[Treasury OIG Category], MATCH(transfers[[#This Row],[Attachment A Expenditure Subcategory]], Table2[Attachment A Subcategory],0)),"")</f>
        <v/>
      </c>
    </row>
    <row r="306" spans="2:21" x14ac:dyDescent="0.25">
      <c r="B306" s="21"/>
      <c r="C306" s="16"/>
      <c r="D306" s="16"/>
      <c r="E306" s="16"/>
      <c r="F306" s="16"/>
      <c r="G306" s="22"/>
      <c r="H306" s="31" t="s">
        <v>381</v>
      </c>
      <c r="I306" s="16"/>
      <c r="J306" s="16"/>
      <c r="K306" s="17"/>
      <c r="L306" s="49"/>
      <c r="M306" s="49"/>
      <c r="N306" s="154"/>
      <c r="O306" s="81">
        <f>transfers[[#This Row],[Total Transfer  Amount]]</f>
        <v>0</v>
      </c>
      <c r="P306" s="154"/>
      <c r="Q306" s="81">
        <f>transfers[[#This Row],[Total Quarterly Obligation Amount]]</f>
        <v>0</v>
      </c>
      <c r="R306" s="154"/>
      <c r="S306" s="81">
        <f>transfers[[#This Row],[Total Quarterly Expenditure Amount]]</f>
        <v>0</v>
      </c>
      <c r="T306" s="99" t="str">
        <f>IFERROR(INDEX(Table2[Attachment A Category], MATCH(transfers[[#This Row],[Attachment A Expenditure Subcategory]], Table2[Attachment A Subcategory],0)),"")</f>
        <v/>
      </c>
      <c r="U306" s="100" t="str">
        <f>IFERROR(INDEX(Table2[Treasury OIG Category], MATCH(transfers[[#This Row],[Attachment A Expenditure Subcategory]], Table2[Attachment A Subcategory],0)),"")</f>
        <v/>
      </c>
    </row>
    <row r="307" spans="2:21" x14ac:dyDescent="0.25">
      <c r="B307" s="21"/>
      <c r="C307" s="16"/>
      <c r="D307" s="16"/>
      <c r="E307" s="16"/>
      <c r="F307" s="16"/>
      <c r="G307" s="22"/>
      <c r="H307" s="31" t="s">
        <v>382</v>
      </c>
      <c r="I307" s="16"/>
      <c r="J307" s="16"/>
      <c r="K307" s="17"/>
      <c r="L307" s="49"/>
      <c r="M307" s="49"/>
      <c r="N307" s="154"/>
      <c r="O307" s="81">
        <f>transfers[[#This Row],[Total Transfer  Amount]]</f>
        <v>0</v>
      </c>
      <c r="P307" s="154"/>
      <c r="Q307" s="81">
        <f>transfers[[#This Row],[Total Quarterly Obligation Amount]]</f>
        <v>0</v>
      </c>
      <c r="R307" s="154"/>
      <c r="S307" s="81">
        <f>transfers[[#This Row],[Total Quarterly Expenditure Amount]]</f>
        <v>0</v>
      </c>
      <c r="T307" s="99" t="str">
        <f>IFERROR(INDEX(Table2[Attachment A Category], MATCH(transfers[[#This Row],[Attachment A Expenditure Subcategory]], Table2[Attachment A Subcategory],0)),"")</f>
        <v/>
      </c>
      <c r="U307" s="100" t="str">
        <f>IFERROR(INDEX(Table2[Treasury OIG Category], MATCH(transfers[[#This Row],[Attachment A Expenditure Subcategory]], Table2[Attachment A Subcategory],0)),"")</f>
        <v/>
      </c>
    </row>
    <row r="308" spans="2:21" x14ac:dyDescent="0.25">
      <c r="B308" s="21"/>
      <c r="C308" s="16"/>
      <c r="D308" s="16"/>
      <c r="E308" s="16"/>
      <c r="F308" s="16"/>
      <c r="G308" s="22"/>
      <c r="H308" s="31" t="s">
        <v>383</v>
      </c>
      <c r="I308" s="16"/>
      <c r="J308" s="16"/>
      <c r="K308" s="17"/>
      <c r="L308" s="49"/>
      <c r="M308" s="49"/>
      <c r="N308" s="154"/>
      <c r="O308" s="81">
        <f>transfers[[#This Row],[Total Transfer  Amount]]</f>
        <v>0</v>
      </c>
      <c r="P308" s="154"/>
      <c r="Q308" s="81">
        <f>transfers[[#This Row],[Total Quarterly Obligation Amount]]</f>
        <v>0</v>
      </c>
      <c r="R308" s="154"/>
      <c r="S308" s="81">
        <f>transfers[[#This Row],[Total Quarterly Expenditure Amount]]</f>
        <v>0</v>
      </c>
      <c r="T308" s="99" t="str">
        <f>IFERROR(INDEX(Table2[Attachment A Category], MATCH(transfers[[#This Row],[Attachment A Expenditure Subcategory]], Table2[Attachment A Subcategory],0)),"")</f>
        <v/>
      </c>
      <c r="U308" s="100" t="str">
        <f>IFERROR(INDEX(Table2[Treasury OIG Category], MATCH(transfers[[#This Row],[Attachment A Expenditure Subcategory]], Table2[Attachment A Subcategory],0)),"")</f>
        <v/>
      </c>
    </row>
    <row r="309" spans="2:21" x14ac:dyDescent="0.25">
      <c r="B309" s="21"/>
      <c r="C309" s="16"/>
      <c r="D309" s="16"/>
      <c r="E309" s="16"/>
      <c r="F309" s="16"/>
      <c r="G309" s="22"/>
      <c r="H309" s="31" t="s">
        <v>384</v>
      </c>
      <c r="I309" s="16"/>
      <c r="J309" s="16"/>
      <c r="K309" s="17"/>
      <c r="L309" s="49"/>
      <c r="M309" s="49"/>
      <c r="N309" s="154"/>
      <c r="O309" s="81">
        <f>transfers[[#This Row],[Total Transfer  Amount]]</f>
        <v>0</v>
      </c>
      <c r="P309" s="154"/>
      <c r="Q309" s="81">
        <f>transfers[[#This Row],[Total Quarterly Obligation Amount]]</f>
        <v>0</v>
      </c>
      <c r="R309" s="154"/>
      <c r="S309" s="81">
        <f>transfers[[#This Row],[Total Quarterly Expenditure Amount]]</f>
        <v>0</v>
      </c>
      <c r="T309" s="99" t="str">
        <f>IFERROR(INDEX(Table2[Attachment A Category], MATCH(transfers[[#This Row],[Attachment A Expenditure Subcategory]], Table2[Attachment A Subcategory],0)),"")</f>
        <v/>
      </c>
      <c r="U309" s="100" t="str">
        <f>IFERROR(INDEX(Table2[Treasury OIG Category], MATCH(transfers[[#This Row],[Attachment A Expenditure Subcategory]], Table2[Attachment A Subcategory],0)),"")</f>
        <v/>
      </c>
    </row>
    <row r="310" spans="2:21" x14ac:dyDescent="0.25">
      <c r="B310" s="21"/>
      <c r="C310" s="16"/>
      <c r="D310" s="16"/>
      <c r="E310" s="16"/>
      <c r="F310" s="16"/>
      <c r="G310" s="22"/>
      <c r="H310" s="31" t="s">
        <v>385</v>
      </c>
      <c r="I310" s="16"/>
      <c r="J310" s="16"/>
      <c r="K310" s="17"/>
      <c r="L310" s="49"/>
      <c r="M310" s="49"/>
      <c r="N310" s="154"/>
      <c r="O310" s="81">
        <f>transfers[[#This Row],[Total Transfer  Amount]]</f>
        <v>0</v>
      </c>
      <c r="P310" s="154"/>
      <c r="Q310" s="81">
        <f>transfers[[#This Row],[Total Quarterly Obligation Amount]]</f>
        <v>0</v>
      </c>
      <c r="R310" s="154"/>
      <c r="S310" s="81">
        <f>transfers[[#This Row],[Total Quarterly Expenditure Amount]]</f>
        <v>0</v>
      </c>
      <c r="T310" s="99" t="str">
        <f>IFERROR(INDEX(Table2[Attachment A Category], MATCH(transfers[[#This Row],[Attachment A Expenditure Subcategory]], Table2[Attachment A Subcategory],0)),"")</f>
        <v/>
      </c>
      <c r="U310" s="100" t="str">
        <f>IFERROR(INDEX(Table2[Treasury OIG Category], MATCH(transfers[[#This Row],[Attachment A Expenditure Subcategory]], Table2[Attachment A Subcategory],0)),"")</f>
        <v/>
      </c>
    </row>
    <row r="311" spans="2:21" x14ac:dyDescent="0.25">
      <c r="B311" s="21"/>
      <c r="C311" s="16"/>
      <c r="D311" s="16"/>
      <c r="E311" s="16"/>
      <c r="F311" s="16"/>
      <c r="G311" s="22"/>
      <c r="H311" s="31" t="s">
        <v>386</v>
      </c>
      <c r="I311" s="16"/>
      <c r="J311" s="16"/>
      <c r="K311" s="17"/>
      <c r="L311" s="49"/>
      <c r="M311" s="49"/>
      <c r="N311" s="154"/>
      <c r="O311" s="81">
        <f>transfers[[#This Row],[Total Transfer  Amount]]</f>
        <v>0</v>
      </c>
      <c r="P311" s="154"/>
      <c r="Q311" s="81">
        <f>transfers[[#This Row],[Total Quarterly Obligation Amount]]</f>
        <v>0</v>
      </c>
      <c r="R311" s="154"/>
      <c r="S311" s="81">
        <f>transfers[[#This Row],[Total Quarterly Expenditure Amount]]</f>
        <v>0</v>
      </c>
      <c r="T311" s="99" t="str">
        <f>IFERROR(INDEX(Table2[Attachment A Category], MATCH(transfers[[#This Row],[Attachment A Expenditure Subcategory]], Table2[Attachment A Subcategory],0)),"")</f>
        <v/>
      </c>
      <c r="U311" s="100" t="str">
        <f>IFERROR(INDEX(Table2[Treasury OIG Category], MATCH(transfers[[#This Row],[Attachment A Expenditure Subcategory]], Table2[Attachment A Subcategory],0)),"")</f>
        <v/>
      </c>
    </row>
    <row r="312" spans="2:21" x14ac:dyDescent="0.25">
      <c r="B312" s="21"/>
      <c r="C312" s="16"/>
      <c r="D312" s="16"/>
      <c r="E312" s="16"/>
      <c r="F312" s="16"/>
      <c r="G312" s="22"/>
      <c r="H312" s="31" t="s">
        <v>387</v>
      </c>
      <c r="I312" s="16"/>
      <c r="J312" s="16"/>
      <c r="K312" s="17"/>
      <c r="L312" s="49"/>
      <c r="M312" s="49"/>
      <c r="N312" s="154"/>
      <c r="O312" s="81">
        <f>transfers[[#This Row],[Total Transfer  Amount]]</f>
        <v>0</v>
      </c>
      <c r="P312" s="154"/>
      <c r="Q312" s="81">
        <f>transfers[[#This Row],[Total Quarterly Obligation Amount]]</f>
        <v>0</v>
      </c>
      <c r="R312" s="154"/>
      <c r="S312" s="81">
        <f>transfers[[#This Row],[Total Quarterly Expenditure Amount]]</f>
        <v>0</v>
      </c>
      <c r="T312" s="99" t="str">
        <f>IFERROR(INDEX(Table2[Attachment A Category], MATCH(transfers[[#This Row],[Attachment A Expenditure Subcategory]], Table2[Attachment A Subcategory],0)),"")</f>
        <v/>
      </c>
      <c r="U312" s="100" t="str">
        <f>IFERROR(INDEX(Table2[Treasury OIG Category], MATCH(transfers[[#This Row],[Attachment A Expenditure Subcategory]], Table2[Attachment A Subcategory],0)),"")</f>
        <v/>
      </c>
    </row>
    <row r="313" spans="2:21" x14ac:dyDescent="0.25">
      <c r="B313" s="21"/>
      <c r="C313" s="16"/>
      <c r="D313" s="16"/>
      <c r="E313" s="16"/>
      <c r="F313" s="16"/>
      <c r="G313" s="22"/>
      <c r="H313" s="31" t="s">
        <v>388</v>
      </c>
      <c r="I313" s="16"/>
      <c r="J313" s="16"/>
      <c r="K313" s="17"/>
      <c r="L313" s="49"/>
      <c r="M313" s="49"/>
      <c r="N313" s="154"/>
      <c r="O313" s="81">
        <f>transfers[[#This Row],[Total Transfer  Amount]]</f>
        <v>0</v>
      </c>
      <c r="P313" s="154"/>
      <c r="Q313" s="81">
        <f>transfers[[#This Row],[Total Quarterly Obligation Amount]]</f>
        <v>0</v>
      </c>
      <c r="R313" s="154"/>
      <c r="S313" s="81">
        <f>transfers[[#This Row],[Total Quarterly Expenditure Amount]]</f>
        <v>0</v>
      </c>
      <c r="T313" s="99" t="str">
        <f>IFERROR(INDEX(Table2[Attachment A Category], MATCH(transfers[[#This Row],[Attachment A Expenditure Subcategory]], Table2[Attachment A Subcategory],0)),"")</f>
        <v/>
      </c>
      <c r="U313" s="100" t="str">
        <f>IFERROR(INDEX(Table2[Treasury OIG Category], MATCH(transfers[[#This Row],[Attachment A Expenditure Subcategory]], Table2[Attachment A Subcategory],0)),"")</f>
        <v/>
      </c>
    </row>
    <row r="314" spans="2:21" x14ac:dyDescent="0.25">
      <c r="B314" s="21"/>
      <c r="C314" s="16"/>
      <c r="D314" s="16"/>
      <c r="E314" s="16"/>
      <c r="F314" s="16"/>
      <c r="G314" s="22"/>
      <c r="H314" s="31" t="s">
        <v>389</v>
      </c>
      <c r="I314" s="16"/>
      <c r="J314" s="16"/>
      <c r="K314" s="17"/>
      <c r="L314" s="49"/>
      <c r="M314" s="49"/>
      <c r="N314" s="154"/>
      <c r="O314" s="81">
        <f>transfers[[#This Row],[Total Transfer  Amount]]</f>
        <v>0</v>
      </c>
      <c r="P314" s="154"/>
      <c r="Q314" s="81">
        <f>transfers[[#This Row],[Total Quarterly Obligation Amount]]</f>
        <v>0</v>
      </c>
      <c r="R314" s="154"/>
      <c r="S314" s="81">
        <f>transfers[[#This Row],[Total Quarterly Expenditure Amount]]</f>
        <v>0</v>
      </c>
      <c r="T314" s="99" t="str">
        <f>IFERROR(INDEX(Table2[Attachment A Category], MATCH(transfers[[#This Row],[Attachment A Expenditure Subcategory]], Table2[Attachment A Subcategory],0)),"")</f>
        <v/>
      </c>
      <c r="U314" s="100" t="str">
        <f>IFERROR(INDEX(Table2[Treasury OIG Category], MATCH(transfers[[#This Row],[Attachment A Expenditure Subcategory]], Table2[Attachment A Subcategory],0)),"")</f>
        <v/>
      </c>
    </row>
    <row r="315" spans="2:21" x14ac:dyDescent="0.25">
      <c r="B315" s="21"/>
      <c r="C315" s="16"/>
      <c r="D315" s="16"/>
      <c r="E315" s="16"/>
      <c r="F315" s="16"/>
      <c r="G315" s="22"/>
      <c r="H315" s="31" t="s">
        <v>390</v>
      </c>
      <c r="I315" s="16"/>
      <c r="J315" s="16"/>
      <c r="K315" s="17"/>
      <c r="L315" s="49"/>
      <c r="M315" s="49"/>
      <c r="N315" s="154"/>
      <c r="O315" s="81">
        <f>transfers[[#This Row],[Total Transfer  Amount]]</f>
        <v>0</v>
      </c>
      <c r="P315" s="154"/>
      <c r="Q315" s="81">
        <f>transfers[[#This Row],[Total Quarterly Obligation Amount]]</f>
        <v>0</v>
      </c>
      <c r="R315" s="154"/>
      <c r="S315" s="81">
        <f>transfers[[#This Row],[Total Quarterly Expenditure Amount]]</f>
        <v>0</v>
      </c>
      <c r="T315" s="99" t="str">
        <f>IFERROR(INDEX(Table2[Attachment A Category], MATCH(transfers[[#This Row],[Attachment A Expenditure Subcategory]], Table2[Attachment A Subcategory],0)),"")</f>
        <v/>
      </c>
      <c r="U315" s="100" t="str">
        <f>IFERROR(INDEX(Table2[Treasury OIG Category], MATCH(transfers[[#This Row],[Attachment A Expenditure Subcategory]], Table2[Attachment A Subcategory],0)),"")</f>
        <v/>
      </c>
    </row>
    <row r="316" spans="2:21" x14ac:dyDescent="0.25">
      <c r="B316" s="21"/>
      <c r="C316" s="16"/>
      <c r="D316" s="16"/>
      <c r="E316" s="16"/>
      <c r="F316" s="16"/>
      <c r="G316" s="22"/>
      <c r="H316" s="31" t="s">
        <v>391</v>
      </c>
      <c r="I316" s="16"/>
      <c r="J316" s="16"/>
      <c r="K316" s="17"/>
      <c r="L316" s="49"/>
      <c r="M316" s="49"/>
      <c r="N316" s="154"/>
      <c r="O316" s="81">
        <f>transfers[[#This Row],[Total Transfer  Amount]]</f>
        <v>0</v>
      </c>
      <c r="P316" s="154"/>
      <c r="Q316" s="81">
        <f>transfers[[#This Row],[Total Quarterly Obligation Amount]]</f>
        <v>0</v>
      </c>
      <c r="R316" s="154"/>
      <c r="S316" s="81">
        <f>transfers[[#This Row],[Total Quarterly Expenditure Amount]]</f>
        <v>0</v>
      </c>
      <c r="T316" s="99" t="str">
        <f>IFERROR(INDEX(Table2[Attachment A Category], MATCH(transfers[[#This Row],[Attachment A Expenditure Subcategory]], Table2[Attachment A Subcategory],0)),"")</f>
        <v/>
      </c>
      <c r="U316" s="100" t="str">
        <f>IFERROR(INDEX(Table2[Treasury OIG Category], MATCH(transfers[[#This Row],[Attachment A Expenditure Subcategory]], Table2[Attachment A Subcategory],0)),"")</f>
        <v/>
      </c>
    </row>
    <row r="317" spans="2:21" x14ac:dyDescent="0.25">
      <c r="B317" s="21"/>
      <c r="C317" s="16"/>
      <c r="D317" s="16"/>
      <c r="E317" s="16"/>
      <c r="F317" s="16"/>
      <c r="G317" s="22"/>
      <c r="H317" s="31" t="s">
        <v>392</v>
      </c>
      <c r="I317" s="16"/>
      <c r="J317" s="16"/>
      <c r="K317" s="17"/>
      <c r="L317" s="49"/>
      <c r="M317" s="49"/>
      <c r="N317" s="154"/>
      <c r="O317" s="81">
        <f>transfers[[#This Row],[Total Transfer  Amount]]</f>
        <v>0</v>
      </c>
      <c r="P317" s="154"/>
      <c r="Q317" s="81">
        <f>transfers[[#This Row],[Total Quarterly Obligation Amount]]</f>
        <v>0</v>
      </c>
      <c r="R317" s="154"/>
      <c r="S317" s="81">
        <f>transfers[[#This Row],[Total Quarterly Expenditure Amount]]</f>
        <v>0</v>
      </c>
      <c r="T317" s="99" t="str">
        <f>IFERROR(INDEX(Table2[Attachment A Category], MATCH(transfers[[#This Row],[Attachment A Expenditure Subcategory]], Table2[Attachment A Subcategory],0)),"")</f>
        <v/>
      </c>
      <c r="U317" s="100" t="str">
        <f>IFERROR(INDEX(Table2[Treasury OIG Category], MATCH(transfers[[#This Row],[Attachment A Expenditure Subcategory]], Table2[Attachment A Subcategory],0)),"")</f>
        <v/>
      </c>
    </row>
    <row r="318" spans="2:21" x14ac:dyDescent="0.25">
      <c r="B318" s="21"/>
      <c r="C318" s="16"/>
      <c r="D318" s="16"/>
      <c r="E318" s="16"/>
      <c r="F318" s="16"/>
      <c r="G318" s="22"/>
      <c r="H318" s="31" t="s">
        <v>393</v>
      </c>
      <c r="I318" s="16"/>
      <c r="J318" s="16"/>
      <c r="K318" s="17"/>
      <c r="L318" s="49"/>
      <c r="M318" s="49"/>
      <c r="N318" s="154"/>
      <c r="O318" s="81">
        <f>transfers[[#This Row],[Total Transfer  Amount]]</f>
        <v>0</v>
      </c>
      <c r="P318" s="154"/>
      <c r="Q318" s="81">
        <f>transfers[[#This Row],[Total Quarterly Obligation Amount]]</f>
        <v>0</v>
      </c>
      <c r="R318" s="154"/>
      <c r="S318" s="81">
        <f>transfers[[#This Row],[Total Quarterly Expenditure Amount]]</f>
        <v>0</v>
      </c>
      <c r="T318" s="99" t="str">
        <f>IFERROR(INDEX(Table2[Attachment A Category], MATCH(transfers[[#This Row],[Attachment A Expenditure Subcategory]], Table2[Attachment A Subcategory],0)),"")</f>
        <v/>
      </c>
      <c r="U318" s="100" t="str">
        <f>IFERROR(INDEX(Table2[Treasury OIG Category], MATCH(transfers[[#This Row],[Attachment A Expenditure Subcategory]], Table2[Attachment A Subcategory],0)),"")</f>
        <v/>
      </c>
    </row>
    <row r="319" spans="2:21" x14ac:dyDescent="0.25">
      <c r="B319" s="21"/>
      <c r="C319" s="16"/>
      <c r="D319" s="16"/>
      <c r="E319" s="16"/>
      <c r="F319" s="16"/>
      <c r="G319" s="22"/>
      <c r="H319" s="31" t="s">
        <v>394</v>
      </c>
      <c r="I319" s="16"/>
      <c r="J319" s="16"/>
      <c r="K319" s="17"/>
      <c r="L319" s="49"/>
      <c r="M319" s="49"/>
      <c r="N319" s="154"/>
      <c r="O319" s="81">
        <f>transfers[[#This Row],[Total Transfer  Amount]]</f>
        <v>0</v>
      </c>
      <c r="P319" s="154"/>
      <c r="Q319" s="81">
        <f>transfers[[#This Row],[Total Quarterly Obligation Amount]]</f>
        <v>0</v>
      </c>
      <c r="R319" s="154"/>
      <c r="S319" s="81">
        <f>transfers[[#This Row],[Total Quarterly Expenditure Amount]]</f>
        <v>0</v>
      </c>
      <c r="T319" s="99" t="str">
        <f>IFERROR(INDEX(Table2[Attachment A Category], MATCH(transfers[[#This Row],[Attachment A Expenditure Subcategory]], Table2[Attachment A Subcategory],0)),"")</f>
        <v/>
      </c>
      <c r="U319" s="100" t="str">
        <f>IFERROR(INDEX(Table2[Treasury OIG Category], MATCH(transfers[[#This Row],[Attachment A Expenditure Subcategory]], Table2[Attachment A Subcategory],0)),"")</f>
        <v/>
      </c>
    </row>
    <row r="320" spans="2:21" x14ac:dyDescent="0.25">
      <c r="B320" s="21"/>
      <c r="C320" s="16"/>
      <c r="D320" s="16"/>
      <c r="E320" s="16"/>
      <c r="F320" s="16"/>
      <c r="G320" s="22"/>
      <c r="H320" s="31" t="s">
        <v>395</v>
      </c>
      <c r="I320" s="16"/>
      <c r="J320" s="16"/>
      <c r="K320" s="17"/>
      <c r="L320" s="49"/>
      <c r="M320" s="49"/>
      <c r="N320" s="154"/>
      <c r="O320" s="81">
        <f>transfers[[#This Row],[Total Transfer  Amount]]</f>
        <v>0</v>
      </c>
      <c r="P320" s="154"/>
      <c r="Q320" s="81">
        <f>transfers[[#This Row],[Total Quarterly Obligation Amount]]</f>
        <v>0</v>
      </c>
      <c r="R320" s="154"/>
      <c r="S320" s="81">
        <f>transfers[[#This Row],[Total Quarterly Expenditure Amount]]</f>
        <v>0</v>
      </c>
      <c r="T320" s="99" t="str">
        <f>IFERROR(INDEX(Table2[Attachment A Category], MATCH(transfers[[#This Row],[Attachment A Expenditure Subcategory]], Table2[Attachment A Subcategory],0)),"")</f>
        <v/>
      </c>
      <c r="U320" s="100" t="str">
        <f>IFERROR(INDEX(Table2[Treasury OIG Category], MATCH(transfers[[#This Row],[Attachment A Expenditure Subcategory]], Table2[Attachment A Subcategory],0)),"")</f>
        <v/>
      </c>
    </row>
    <row r="321" spans="2:21" x14ac:dyDescent="0.25">
      <c r="B321" s="21"/>
      <c r="C321" s="16"/>
      <c r="D321" s="16"/>
      <c r="E321" s="16"/>
      <c r="F321" s="16"/>
      <c r="G321" s="22"/>
      <c r="H321" s="31" t="s">
        <v>396</v>
      </c>
      <c r="I321" s="16"/>
      <c r="J321" s="16"/>
      <c r="K321" s="17"/>
      <c r="L321" s="49"/>
      <c r="M321" s="49"/>
      <c r="N321" s="154"/>
      <c r="O321" s="81">
        <f>transfers[[#This Row],[Total Transfer  Amount]]</f>
        <v>0</v>
      </c>
      <c r="P321" s="154"/>
      <c r="Q321" s="81">
        <f>transfers[[#This Row],[Total Quarterly Obligation Amount]]</f>
        <v>0</v>
      </c>
      <c r="R321" s="154"/>
      <c r="S321" s="81">
        <f>transfers[[#This Row],[Total Quarterly Expenditure Amount]]</f>
        <v>0</v>
      </c>
      <c r="T321" s="99" t="str">
        <f>IFERROR(INDEX(Table2[Attachment A Category], MATCH(transfers[[#This Row],[Attachment A Expenditure Subcategory]], Table2[Attachment A Subcategory],0)),"")</f>
        <v/>
      </c>
      <c r="U321" s="100" t="str">
        <f>IFERROR(INDEX(Table2[Treasury OIG Category], MATCH(transfers[[#This Row],[Attachment A Expenditure Subcategory]], Table2[Attachment A Subcategory],0)),"")</f>
        <v/>
      </c>
    </row>
    <row r="322" spans="2:21" x14ac:dyDescent="0.25">
      <c r="B322" s="21"/>
      <c r="C322" s="16"/>
      <c r="D322" s="16"/>
      <c r="E322" s="16"/>
      <c r="F322" s="16"/>
      <c r="G322" s="22"/>
      <c r="H322" s="31" t="s">
        <v>397</v>
      </c>
      <c r="I322" s="16"/>
      <c r="J322" s="16"/>
      <c r="K322" s="17"/>
      <c r="L322" s="49"/>
      <c r="M322" s="49"/>
      <c r="N322" s="154"/>
      <c r="O322" s="81">
        <f>transfers[[#This Row],[Total Transfer  Amount]]</f>
        <v>0</v>
      </c>
      <c r="P322" s="154"/>
      <c r="Q322" s="81">
        <f>transfers[[#This Row],[Total Quarterly Obligation Amount]]</f>
        <v>0</v>
      </c>
      <c r="R322" s="154"/>
      <c r="S322" s="81">
        <f>transfers[[#This Row],[Total Quarterly Expenditure Amount]]</f>
        <v>0</v>
      </c>
      <c r="T322" s="99" t="str">
        <f>IFERROR(INDEX(Table2[Attachment A Category], MATCH(transfers[[#This Row],[Attachment A Expenditure Subcategory]], Table2[Attachment A Subcategory],0)),"")</f>
        <v/>
      </c>
      <c r="U322" s="100" t="str">
        <f>IFERROR(INDEX(Table2[Treasury OIG Category], MATCH(transfers[[#This Row],[Attachment A Expenditure Subcategory]], Table2[Attachment A Subcategory],0)),"")</f>
        <v/>
      </c>
    </row>
    <row r="323" spans="2:21" x14ac:dyDescent="0.25">
      <c r="B323" s="21"/>
      <c r="C323" s="16"/>
      <c r="D323" s="16"/>
      <c r="E323" s="16"/>
      <c r="F323" s="16"/>
      <c r="G323" s="22"/>
      <c r="H323" s="31" t="s">
        <v>398</v>
      </c>
      <c r="I323" s="16"/>
      <c r="J323" s="16"/>
      <c r="K323" s="17"/>
      <c r="L323" s="49"/>
      <c r="M323" s="49"/>
      <c r="N323" s="154"/>
      <c r="O323" s="81">
        <f>transfers[[#This Row],[Total Transfer  Amount]]</f>
        <v>0</v>
      </c>
      <c r="P323" s="154"/>
      <c r="Q323" s="81">
        <f>transfers[[#This Row],[Total Quarterly Obligation Amount]]</f>
        <v>0</v>
      </c>
      <c r="R323" s="154"/>
      <c r="S323" s="81">
        <f>transfers[[#This Row],[Total Quarterly Expenditure Amount]]</f>
        <v>0</v>
      </c>
      <c r="T323" s="99" t="str">
        <f>IFERROR(INDEX(Table2[Attachment A Category], MATCH(transfers[[#This Row],[Attachment A Expenditure Subcategory]], Table2[Attachment A Subcategory],0)),"")</f>
        <v/>
      </c>
      <c r="U323" s="100" t="str">
        <f>IFERROR(INDEX(Table2[Treasury OIG Category], MATCH(transfers[[#This Row],[Attachment A Expenditure Subcategory]], Table2[Attachment A Subcategory],0)),"")</f>
        <v/>
      </c>
    </row>
    <row r="324" spans="2:21" x14ac:dyDescent="0.25">
      <c r="B324" s="21"/>
      <c r="C324" s="16"/>
      <c r="D324" s="16"/>
      <c r="E324" s="16"/>
      <c r="F324" s="16"/>
      <c r="G324" s="22"/>
      <c r="H324" s="31" t="s">
        <v>399</v>
      </c>
      <c r="I324" s="16"/>
      <c r="J324" s="16"/>
      <c r="K324" s="17"/>
      <c r="L324" s="49"/>
      <c r="M324" s="49"/>
      <c r="N324" s="154"/>
      <c r="O324" s="81">
        <f>transfers[[#This Row],[Total Transfer  Amount]]</f>
        <v>0</v>
      </c>
      <c r="P324" s="154"/>
      <c r="Q324" s="81">
        <f>transfers[[#This Row],[Total Quarterly Obligation Amount]]</f>
        <v>0</v>
      </c>
      <c r="R324" s="154"/>
      <c r="S324" s="81">
        <f>transfers[[#This Row],[Total Quarterly Expenditure Amount]]</f>
        <v>0</v>
      </c>
      <c r="T324" s="99" t="str">
        <f>IFERROR(INDEX(Table2[Attachment A Category], MATCH(transfers[[#This Row],[Attachment A Expenditure Subcategory]], Table2[Attachment A Subcategory],0)),"")</f>
        <v/>
      </c>
      <c r="U324" s="100" t="str">
        <f>IFERROR(INDEX(Table2[Treasury OIG Category], MATCH(transfers[[#This Row],[Attachment A Expenditure Subcategory]], Table2[Attachment A Subcategory],0)),"")</f>
        <v/>
      </c>
    </row>
    <row r="325" spans="2:21" x14ac:dyDescent="0.25">
      <c r="B325" s="21"/>
      <c r="C325" s="16"/>
      <c r="D325" s="16"/>
      <c r="E325" s="16"/>
      <c r="F325" s="16"/>
      <c r="G325" s="22"/>
      <c r="H325" s="31" t="s">
        <v>400</v>
      </c>
      <c r="I325" s="16"/>
      <c r="J325" s="16"/>
      <c r="K325" s="17"/>
      <c r="L325" s="49"/>
      <c r="M325" s="49"/>
      <c r="N325" s="154"/>
      <c r="O325" s="81">
        <f>transfers[[#This Row],[Total Transfer  Amount]]</f>
        <v>0</v>
      </c>
      <c r="P325" s="154"/>
      <c r="Q325" s="81">
        <f>transfers[[#This Row],[Total Quarterly Obligation Amount]]</f>
        <v>0</v>
      </c>
      <c r="R325" s="154"/>
      <c r="S325" s="81">
        <f>transfers[[#This Row],[Total Quarterly Expenditure Amount]]</f>
        <v>0</v>
      </c>
      <c r="T325" s="99" t="str">
        <f>IFERROR(INDEX(Table2[Attachment A Category], MATCH(transfers[[#This Row],[Attachment A Expenditure Subcategory]], Table2[Attachment A Subcategory],0)),"")</f>
        <v/>
      </c>
      <c r="U325" s="100" t="str">
        <f>IFERROR(INDEX(Table2[Treasury OIG Category], MATCH(transfers[[#This Row],[Attachment A Expenditure Subcategory]], Table2[Attachment A Subcategory],0)),"")</f>
        <v/>
      </c>
    </row>
    <row r="326" spans="2:21" x14ac:dyDescent="0.25">
      <c r="B326" s="21"/>
      <c r="C326" s="16"/>
      <c r="D326" s="16"/>
      <c r="E326" s="16"/>
      <c r="F326" s="16"/>
      <c r="G326" s="22"/>
      <c r="H326" s="31" t="s">
        <v>401</v>
      </c>
      <c r="I326" s="16"/>
      <c r="J326" s="16"/>
      <c r="K326" s="17"/>
      <c r="L326" s="49"/>
      <c r="M326" s="49"/>
      <c r="N326" s="154"/>
      <c r="O326" s="81">
        <f>transfers[[#This Row],[Total Transfer  Amount]]</f>
        <v>0</v>
      </c>
      <c r="P326" s="154"/>
      <c r="Q326" s="81">
        <f>transfers[[#This Row],[Total Quarterly Obligation Amount]]</f>
        <v>0</v>
      </c>
      <c r="R326" s="154"/>
      <c r="S326" s="81">
        <f>transfers[[#This Row],[Total Quarterly Expenditure Amount]]</f>
        <v>0</v>
      </c>
      <c r="T326" s="99" t="str">
        <f>IFERROR(INDEX(Table2[Attachment A Category], MATCH(transfers[[#This Row],[Attachment A Expenditure Subcategory]], Table2[Attachment A Subcategory],0)),"")</f>
        <v/>
      </c>
      <c r="U326" s="100" t="str">
        <f>IFERROR(INDEX(Table2[Treasury OIG Category], MATCH(transfers[[#This Row],[Attachment A Expenditure Subcategory]], Table2[Attachment A Subcategory],0)),"")</f>
        <v/>
      </c>
    </row>
    <row r="327" spans="2:21" x14ac:dyDescent="0.25">
      <c r="B327" s="21"/>
      <c r="C327" s="16"/>
      <c r="D327" s="16"/>
      <c r="E327" s="16"/>
      <c r="F327" s="16"/>
      <c r="G327" s="22"/>
      <c r="H327" s="31" t="s">
        <v>402</v>
      </c>
      <c r="I327" s="16"/>
      <c r="J327" s="16"/>
      <c r="K327" s="17"/>
      <c r="L327" s="49"/>
      <c r="M327" s="49"/>
      <c r="N327" s="154"/>
      <c r="O327" s="81">
        <f>transfers[[#This Row],[Total Transfer  Amount]]</f>
        <v>0</v>
      </c>
      <c r="P327" s="154"/>
      <c r="Q327" s="81">
        <f>transfers[[#This Row],[Total Quarterly Obligation Amount]]</f>
        <v>0</v>
      </c>
      <c r="R327" s="154"/>
      <c r="S327" s="81">
        <f>transfers[[#This Row],[Total Quarterly Expenditure Amount]]</f>
        <v>0</v>
      </c>
      <c r="T327" s="99" t="str">
        <f>IFERROR(INDEX(Table2[Attachment A Category], MATCH(transfers[[#This Row],[Attachment A Expenditure Subcategory]], Table2[Attachment A Subcategory],0)),"")</f>
        <v/>
      </c>
      <c r="U327" s="100" t="str">
        <f>IFERROR(INDEX(Table2[Treasury OIG Category], MATCH(transfers[[#This Row],[Attachment A Expenditure Subcategory]], Table2[Attachment A Subcategory],0)),"")</f>
        <v/>
      </c>
    </row>
    <row r="328" spans="2:21" x14ac:dyDescent="0.25">
      <c r="B328" s="21"/>
      <c r="C328" s="16"/>
      <c r="D328" s="16"/>
      <c r="E328" s="16"/>
      <c r="F328" s="16"/>
      <c r="G328" s="22"/>
      <c r="H328" s="31" t="s">
        <v>403</v>
      </c>
      <c r="I328" s="16"/>
      <c r="J328" s="16"/>
      <c r="K328" s="17"/>
      <c r="L328" s="49"/>
      <c r="M328" s="49"/>
      <c r="N328" s="154"/>
      <c r="O328" s="81">
        <f>transfers[[#This Row],[Total Transfer  Amount]]</f>
        <v>0</v>
      </c>
      <c r="P328" s="154"/>
      <c r="Q328" s="81">
        <f>transfers[[#This Row],[Total Quarterly Obligation Amount]]</f>
        <v>0</v>
      </c>
      <c r="R328" s="154"/>
      <c r="S328" s="81">
        <f>transfers[[#This Row],[Total Quarterly Expenditure Amount]]</f>
        <v>0</v>
      </c>
      <c r="T328" s="99" t="str">
        <f>IFERROR(INDEX(Table2[Attachment A Category], MATCH(transfers[[#This Row],[Attachment A Expenditure Subcategory]], Table2[Attachment A Subcategory],0)),"")</f>
        <v/>
      </c>
      <c r="U328" s="100" t="str">
        <f>IFERROR(INDEX(Table2[Treasury OIG Category], MATCH(transfers[[#This Row],[Attachment A Expenditure Subcategory]], Table2[Attachment A Subcategory],0)),"")</f>
        <v/>
      </c>
    </row>
    <row r="329" spans="2:21" x14ac:dyDescent="0.25">
      <c r="B329" s="21"/>
      <c r="C329" s="16"/>
      <c r="D329" s="16"/>
      <c r="E329" s="16"/>
      <c r="F329" s="16"/>
      <c r="G329" s="22"/>
      <c r="H329" s="31" t="s">
        <v>404</v>
      </c>
      <c r="I329" s="16"/>
      <c r="J329" s="16"/>
      <c r="K329" s="17"/>
      <c r="L329" s="49"/>
      <c r="M329" s="49"/>
      <c r="N329" s="154"/>
      <c r="O329" s="81">
        <f>transfers[[#This Row],[Total Transfer  Amount]]</f>
        <v>0</v>
      </c>
      <c r="P329" s="154"/>
      <c r="Q329" s="81">
        <f>transfers[[#This Row],[Total Quarterly Obligation Amount]]</f>
        <v>0</v>
      </c>
      <c r="R329" s="154"/>
      <c r="S329" s="81">
        <f>transfers[[#This Row],[Total Quarterly Expenditure Amount]]</f>
        <v>0</v>
      </c>
      <c r="T329" s="99" t="str">
        <f>IFERROR(INDEX(Table2[Attachment A Category], MATCH(transfers[[#This Row],[Attachment A Expenditure Subcategory]], Table2[Attachment A Subcategory],0)),"")</f>
        <v/>
      </c>
      <c r="U329" s="100" t="str">
        <f>IFERROR(INDEX(Table2[Treasury OIG Category], MATCH(transfers[[#This Row],[Attachment A Expenditure Subcategory]], Table2[Attachment A Subcategory],0)),"")</f>
        <v/>
      </c>
    </row>
    <row r="330" spans="2:21" x14ac:dyDescent="0.25">
      <c r="B330" s="21"/>
      <c r="C330" s="16"/>
      <c r="D330" s="16"/>
      <c r="E330" s="16"/>
      <c r="F330" s="16"/>
      <c r="G330" s="22"/>
      <c r="H330" s="31" t="s">
        <v>405</v>
      </c>
      <c r="I330" s="16"/>
      <c r="J330" s="16"/>
      <c r="K330" s="17"/>
      <c r="L330" s="49"/>
      <c r="M330" s="49"/>
      <c r="N330" s="154"/>
      <c r="O330" s="81">
        <f>transfers[[#This Row],[Total Transfer  Amount]]</f>
        <v>0</v>
      </c>
      <c r="P330" s="154"/>
      <c r="Q330" s="81">
        <f>transfers[[#This Row],[Total Quarterly Obligation Amount]]</f>
        <v>0</v>
      </c>
      <c r="R330" s="154"/>
      <c r="S330" s="81">
        <f>transfers[[#This Row],[Total Quarterly Expenditure Amount]]</f>
        <v>0</v>
      </c>
      <c r="T330" s="99" t="str">
        <f>IFERROR(INDEX(Table2[Attachment A Category], MATCH(transfers[[#This Row],[Attachment A Expenditure Subcategory]], Table2[Attachment A Subcategory],0)),"")</f>
        <v/>
      </c>
      <c r="U330" s="100" t="str">
        <f>IFERROR(INDEX(Table2[Treasury OIG Category], MATCH(transfers[[#This Row],[Attachment A Expenditure Subcategory]], Table2[Attachment A Subcategory],0)),"")</f>
        <v/>
      </c>
    </row>
    <row r="331" spans="2:21" x14ac:dyDescent="0.25">
      <c r="B331" s="21"/>
      <c r="C331" s="16"/>
      <c r="D331" s="16"/>
      <c r="E331" s="16"/>
      <c r="F331" s="16"/>
      <c r="G331" s="22"/>
      <c r="H331" s="31" t="s">
        <v>406</v>
      </c>
      <c r="I331" s="16"/>
      <c r="J331" s="16"/>
      <c r="K331" s="17"/>
      <c r="L331" s="49"/>
      <c r="M331" s="49"/>
      <c r="N331" s="154"/>
      <c r="O331" s="81">
        <f>transfers[[#This Row],[Total Transfer  Amount]]</f>
        <v>0</v>
      </c>
      <c r="P331" s="154"/>
      <c r="Q331" s="81">
        <f>transfers[[#This Row],[Total Quarterly Obligation Amount]]</f>
        <v>0</v>
      </c>
      <c r="R331" s="154"/>
      <c r="S331" s="81">
        <f>transfers[[#This Row],[Total Quarterly Expenditure Amount]]</f>
        <v>0</v>
      </c>
      <c r="T331" s="99" t="str">
        <f>IFERROR(INDEX(Table2[Attachment A Category], MATCH(transfers[[#This Row],[Attachment A Expenditure Subcategory]], Table2[Attachment A Subcategory],0)),"")</f>
        <v/>
      </c>
      <c r="U331" s="100" t="str">
        <f>IFERROR(INDEX(Table2[Treasury OIG Category], MATCH(transfers[[#This Row],[Attachment A Expenditure Subcategory]], Table2[Attachment A Subcategory],0)),"")</f>
        <v/>
      </c>
    </row>
    <row r="332" spans="2:21" x14ac:dyDescent="0.25">
      <c r="B332" s="21"/>
      <c r="C332" s="16"/>
      <c r="D332" s="16"/>
      <c r="E332" s="16"/>
      <c r="F332" s="16"/>
      <c r="G332" s="22"/>
      <c r="H332" s="31" t="s">
        <v>407</v>
      </c>
      <c r="I332" s="16"/>
      <c r="J332" s="16"/>
      <c r="K332" s="17"/>
      <c r="L332" s="49"/>
      <c r="M332" s="49"/>
      <c r="N332" s="154"/>
      <c r="O332" s="81">
        <f>transfers[[#This Row],[Total Transfer  Amount]]</f>
        <v>0</v>
      </c>
      <c r="P332" s="154"/>
      <c r="Q332" s="81">
        <f>transfers[[#This Row],[Total Quarterly Obligation Amount]]</f>
        <v>0</v>
      </c>
      <c r="R332" s="154"/>
      <c r="S332" s="81">
        <f>transfers[[#This Row],[Total Quarterly Expenditure Amount]]</f>
        <v>0</v>
      </c>
      <c r="T332" s="99" t="str">
        <f>IFERROR(INDEX(Table2[Attachment A Category], MATCH(transfers[[#This Row],[Attachment A Expenditure Subcategory]], Table2[Attachment A Subcategory],0)),"")</f>
        <v/>
      </c>
      <c r="U332" s="100" t="str">
        <f>IFERROR(INDEX(Table2[Treasury OIG Category], MATCH(transfers[[#This Row],[Attachment A Expenditure Subcategory]], Table2[Attachment A Subcategory],0)),"")</f>
        <v/>
      </c>
    </row>
    <row r="333" spans="2:21" x14ac:dyDescent="0.25">
      <c r="B333" s="21"/>
      <c r="C333" s="16"/>
      <c r="D333" s="16"/>
      <c r="E333" s="16"/>
      <c r="F333" s="16"/>
      <c r="G333" s="22"/>
      <c r="H333" s="31" t="s">
        <v>408</v>
      </c>
      <c r="I333" s="16"/>
      <c r="J333" s="16"/>
      <c r="K333" s="17"/>
      <c r="L333" s="49"/>
      <c r="M333" s="49"/>
      <c r="N333" s="154"/>
      <c r="O333" s="81">
        <f>transfers[[#This Row],[Total Transfer  Amount]]</f>
        <v>0</v>
      </c>
      <c r="P333" s="154"/>
      <c r="Q333" s="81">
        <f>transfers[[#This Row],[Total Quarterly Obligation Amount]]</f>
        <v>0</v>
      </c>
      <c r="R333" s="154"/>
      <c r="S333" s="81">
        <f>transfers[[#This Row],[Total Quarterly Expenditure Amount]]</f>
        <v>0</v>
      </c>
      <c r="T333" s="99" t="str">
        <f>IFERROR(INDEX(Table2[Attachment A Category], MATCH(transfers[[#This Row],[Attachment A Expenditure Subcategory]], Table2[Attachment A Subcategory],0)),"")</f>
        <v/>
      </c>
      <c r="U333" s="100" t="str">
        <f>IFERROR(INDEX(Table2[Treasury OIG Category], MATCH(transfers[[#This Row],[Attachment A Expenditure Subcategory]], Table2[Attachment A Subcategory],0)),"")</f>
        <v/>
      </c>
    </row>
    <row r="334" spans="2:21" x14ac:dyDescent="0.25">
      <c r="B334" s="21"/>
      <c r="C334" s="16"/>
      <c r="D334" s="16"/>
      <c r="E334" s="16"/>
      <c r="F334" s="16"/>
      <c r="G334" s="22"/>
      <c r="H334" s="31" t="s">
        <v>409</v>
      </c>
      <c r="I334" s="16"/>
      <c r="J334" s="16"/>
      <c r="K334" s="17"/>
      <c r="L334" s="49"/>
      <c r="M334" s="49"/>
      <c r="N334" s="154"/>
      <c r="O334" s="81">
        <f>transfers[[#This Row],[Total Transfer  Amount]]</f>
        <v>0</v>
      </c>
      <c r="P334" s="154"/>
      <c r="Q334" s="81">
        <f>transfers[[#This Row],[Total Quarterly Obligation Amount]]</f>
        <v>0</v>
      </c>
      <c r="R334" s="154"/>
      <c r="S334" s="81">
        <f>transfers[[#This Row],[Total Quarterly Expenditure Amount]]</f>
        <v>0</v>
      </c>
      <c r="T334" s="99" t="str">
        <f>IFERROR(INDEX(Table2[Attachment A Category], MATCH(transfers[[#This Row],[Attachment A Expenditure Subcategory]], Table2[Attachment A Subcategory],0)),"")</f>
        <v/>
      </c>
      <c r="U334" s="100" t="str">
        <f>IFERROR(INDEX(Table2[Treasury OIG Category], MATCH(transfers[[#This Row],[Attachment A Expenditure Subcategory]], Table2[Attachment A Subcategory],0)),"")</f>
        <v/>
      </c>
    </row>
    <row r="335" spans="2:21" x14ac:dyDescent="0.25">
      <c r="B335" s="21"/>
      <c r="C335" s="16"/>
      <c r="D335" s="16"/>
      <c r="E335" s="16"/>
      <c r="F335" s="16"/>
      <c r="G335" s="22"/>
      <c r="H335" s="31" t="s">
        <v>410</v>
      </c>
      <c r="I335" s="16"/>
      <c r="J335" s="16"/>
      <c r="K335" s="17"/>
      <c r="L335" s="49"/>
      <c r="M335" s="49"/>
      <c r="N335" s="154"/>
      <c r="O335" s="81">
        <f>transfers[[#This Row],[Total Transfer  Amount]]</f>
        <v>0</v>
      </c>
      <c r="P335" s="154"/>
      <c r="Q335" s="81">
        <f>transfers[[#This Row],[Total Quarterly Obligation Amount]]</f>
        <v>0</v>
      </c>
      <c r="R335" s="154"/>
      <c r="S335" s="81">
        <f>transfers[[#This Row],[Total Quarterly Expenditure Amount]]</f>
        <v>0</v>
      </c>
      <c r="T335" s="99" t="str">
        <f>IFERROR(INDEX(Table2[Attachment A Category], MATCH(transfers[[#This Row],[Attachment A Expenditure Subcategory]], Table2[Attachment A Subcategory],0)),"")</f>
        <v/>
      </c>
      <c r="U335" s="100" t="str">
        <f>IFERROR(INDEX(Table2[Treasury OIG Category], MATCH(transfers[[#This Row],[Attachment A Expenditure Subcategory]], Table2[Attachment A Subcategory],0)),"")</f>
        <v/>
      </c>
    </row>
    <row r="336" spans="2:21" x14ac:dyDescent="0.25">
      <c r="B336" s="21"/>
      <c r="C336" s="16"/>
      <c r="D336" s="16"/>
      <c r="E336" s="16"/>
      <c r="F336" s="16"/>
      <c r="G336" s="22"/>
      <c r="H336" s="31" t="s">
        <v>411</v>
      </c>
      <c r="I336" s="16"/>
      <c r="J336" s="16"/>
      <c r="K336" s="17"/>
      <c r="L336" s="49"/>
      <c r="M336" s="49"/>
      <c r="N336" s="154"/>
      <c r="O336" s="81">
        <f>transfers[[#This Row],[Total Transfer  Amount]]</f>
        <v>0</v>
      </c>
      <c r="P336" s="154"/>
      <c r="Q336" s="81">
        <f>transfers[[#This Row],[Total Quarterly Obligation Amount]]</f>
        <v>0</v>
      </c>
      <c r="R336" s="154"/>
      <c r="S336" s="81">
        <f>transfers[[#This Row],[Total Quarterly Expenditure Amount]]</f>
        <v>0</v>
      </c>
      <c r="T336" s="99" t="str">
        <f>IFERROR(INDEX(Table2[Attachment A Category], MATCH(transfers[[#This Row],[Attachment A Expenditure Subcategory]], Table2[Attachment A Subcategory],0)),"")</f>
        <v/>
      </c>
      <c r="U336" s="100" t="str">
        <f>IFERROR(INDEX(Table2[Treasury OIG Category], MATCH(transfers[[#This Row],[Attachment A Expenditure Subcategory]], Table2[Attachment A Subcategory],0)),"")</f>
        <v/>
      </c>
    </row>
    <row r="337" spans="2:21" x14ac:dyDescent="0.25">
      <c r="B337" s="21"/>
      <c r="C337" s="16"/>
      <c r="D337" s="16"/>
      <c r="E337" s="16"/>
      <c r="F337" s="16"/>
      <c r="G337" s="22"/>
      <c r="H337" s="31" t="s">
        <v>412</v>
      </c>
      <c r="I337" s="16"/>
      <c r="J337" s="16"/>
      <c r="K337" s="17"/>
      <c r="L337" s="49"/>
      <c r="M337" s="49"/>
      <c r="N337" s="154"/>
      <c r="O337" s="81">
        <f>transfers[[#This Row],[Total Transfer  Amount]]</f>
        <v>0</v>
      </c>
      <c r="P337" s="154"/>
      <c r="Q337" s="81">
        <f>transfers[[#This Row],[Total Quarterly Obligation Amount]]</f>
        <v>0</v>
      </c>
      <c r="R337" s="154"/>
      <c r="S337" s="81">
        <f>transfers[[#This Row],[Total Quarterly Expenditure Amount]]</f>
        <v>0</v>
      </c>
      <c r="T337" s="99" t="str">
        <f>IFERROR(INDEX(Table2[Attachment A Category], MATCH(transfers[[#This Row],[Attachment A Expenditure Subcategory]], Table2[Attachment A Subcategory],0)),"")</f>
        <v/>
      </c>
      <c r="U337" s="100" t="str">
        <f>IFERROR(INDEX(Table2[Treasury OIG Category], MATCH(transfers[[#This Row],[Attachment A Expenditure Subcategory]], Table2[Attachment A Subcategory],0)),"")</f>
        <v/>
      </c>
    </row>
    <row r="338" spans="2:21" x14ac:dyDescent="0.25">
      <c r="B338" s="21"/>
      <c r="C338" s="16"/>
      <c r="D338" s="16"/>
      <c r="E338" s="16"/>
      <c r="F338" s="16"/>
      <c r="G338" s="22"/>
      <c r="H338" s="31" t="s">
        <v>413</v>
      </c>
      <c r="I338" s="16"/>
      <c r="J338" s="16"/>
      <c r="K338" s="17"/>
      <c r="L338" s="49"/>
      <c r="M338" s="49"/>
      <c r="N338" s="154"/>
      <c r="O338" s="81">
        <f>transfers[[#This Row],[Total Transfer  Amount]]</f>
        <v>0</v>
      </c>
      <c r="P338" s="154"/>
      <c r="Q338" s="81">
        <f>transfers[[#This Row],[Total Quarterly Obligation Amount]]</f>
        <v>0</v>
      </c>
      <c r="R338" s="154"/>
      <c r="S338" s="81">
        <f>transfers[[#This Row],[Total Quarterly Expenditure Amount]]</f>
        <v>0</v>
      </c>
      <c r="T338" s="99" t="str">
        <f>IFERROR(INDEX(Table2[Attachment A Category], MATCH(transfers[[#This Row],[Attachment A Expenditure Subcategory]], Table2[Attachment A Subcategory],0)),"")</f>
        <v/>
      </c>
      <c r="U338" s="100" t="str">
        <f>IFERROR(INDEX(Table2[Treasury OIG Category], MATCH(transfers[[#This Row],[Attachment A Expenditure Subcategory]], Table2[Attachment A Subcategory],0)),"")</f>
        <v/>
      </c>
    </row>
    <row r="339" spans="2:21" x14ac:dyDescent="0.25">
      <c r="B339" s="21"/>
      <c r="C339" s="16"/>
      <c r="D339" s="16"/>
      <c r="E339" s="16"/>
      <c r="F339" s="16"/>
      <c r="G339" s="22"/>
      <c r="H339" s="31" t="s">
        <v>414</v>
      </c>
      <c r="I339" s="16"/>
      <c r="J339" s="16"/>
      <c r="K339" s="17"/>
      <c r="L339" s="49"/>
      <c r="M339" s="49"/>
      <c r="N339" s="154"/>
      <c r="O339" s="81">
        <f>transfers[[#This Row],[Total Transfer  Amount]]</f>
        <v>0</v>
      </c>
      <c r="P339" s="154"/>
      <c r="Q339" s="81">
        <f>transfers[[#This Row],[Total Quarterly Obligation Amount]]</f>
        <v>0</v>
      </c>
      <c r="R339" s="154"/>
      <c r="S339" s="81">
        <f>transfers[[#This Row],[Total Quarterly Expenditure Amount]]</f>
        <v>0</v>
      </c>
      <c r="T339" s="99" t="str">
        <f>IFERROR(INDEX(Table2[Attachment A Category], MATCH(transfers[[#This Row],[Attachment A Expenditure Subcategory]], Table2[Attachment A Subcategory],0)),"")</f>
        <v/>
      </c>
      <c r="U339" s="100" t="str">
        <f>IFERROR(INDEX(Table2[Treasury OIG Category], MATCH(transfers[[#This Row],[Attachment A Expenditure Subcategory]], Table2[Attachment A Subcategory],0)),"")</f>
        <v/>
      </c>
    </row>
    <row r="340" spans="2:21" x14ac:dyDescent="0.25">
      <c r="B340" s="21"/>
      <c r="C340" s="16"/>
      <c r="D340" s="16"/>
      <c r="E340" s="16"/>
      <c r="F340" s="16"/>
      <c r="G340" s="22"/>
      <c r="H340" s="31" t="s">
        <v>415</v>
      </c>
      <c r="I340" s="16"/>
      <c r="J340" s="16"/>
      <c r="K340" s="17"/>
      <c r="L340" s="49"/>
      <c r="M340" s="49"/>
      <c r="N340" s="154"/>
      <c r="O340" s="81">
        <f>transfers[[#This Row],[Total Transfer  Amount]]</f>
        <v>0</v>
      </c>
      <c r="P340" s="154"/>
      <c r="Q340" s="81">
        <f>transfers[[#This Row],[Total Quarterly Obligation Amount]]</f>
        <v>0</v>
      </c>
      <c r="R340" s="154"/>
      <c r="S340" s="81">
        <f>transfers[[#This Row],[Total Quarterly Expenditure Amount]]</f>
        <v>0</v>
      </c>
      <c r="T340" s="99" t="str">
        <f>IFERROR(INDEX(Table2[Attachment A Category], MATCH(transfers[[#This Row],[Attachment A Expenditure Subcategory]], Table2[Attachment A Subcategory],0)),"")</f>
        <v/>
      </c>
      <c r="U340" s="100" t="str">
        <f>IFERROR(INDEX(Table2[Treasury OIG Category], MATCH(transfers[[#This Row],[Attachment A Expenditure Subcategory]], Table2[Attachment A Subcategory],0)),"")</f>
        <v/>
      </c>
    </row>
    <row r="341" spans="2:21" x14ac:dyDescent="0.25">
      <c r="B341" s="21"/>
      <c r="C341" s="16"/>
      <c r="D341" s="16"/>
      <c r="E341" s="16"/>
      <c r="F341" s="16"/>
      <c r="G341" s="22"/>
      <c r="H341" s="31" t="s">
        <v>416</v>
      </c>
      <c r="I341" s="16"/>
      <c r="J341" s="16"/>
      <c r="K341" s="17"/>
      <c r="L341" s="49"/>
      <c r="M341" s="49"/>
      <c r="N341" s="154"/>
      <c r="O341" s="81">
        <f>transfers[[#This Row],[Total Transfer  Amount]]</f>
        <v>0</v>
      </c>
      <c r="P341" s="154"/>
      <c r="Q341" s="81">
        <f>transfers[[#This Row],[Total Quarterly Obligation Amount]]</f>
        <v>0</v>
      </c>
      <c r="R341" s="154"/>
      <c r="S341" s="81">
        <f>transfers[[#This Row],[Total Quarterly Expenditure Amount]]</f>
        <v>0</v>
      </c>
      <c r="T341" s="99" t="str">
        <f>IFERROR(INDEX(Table2[Attachment A Category], MATCH(transfers[[#This Row],[Attachment A Expenditure Subcategory]], Table2[Attachment A Subcategory],0)),"")</f>
        <v/>
      </c>
      <c r="U341" s="100" t="str">
        <f>IFERROR(INDEX(Table2[Treasury OIG Category], MATCH(transfers[[#This Row],[Attachment A Expenditure Subcategory]], Table2[Attachment A Subcategory],0)),"")</f>
        <v/>
      </c>
    </row>
    <row r="342" spans="2:21" x14ac:dyDescent="0.25">
      <c r="B342" s="21"/>
      <c r="C342" s="16"/>
      <c r="D342" s="16"/>
      <c r="E342" s="16"/>
      <c r="F342" s="16"/>
      <c r="G342" s="22"/>
      <c r="H342" s="31" t="s">
        <v>417</v>
      </c>
      <c r="I342" s="16"/>
      <c r="J342" s="16"/>
      <c r="K342" s="17"/>
      <c r="L342" s="49"/>
      <c r="M342" s="49"/>
      <c r="N342" s="154"/>
      <c r="O342" s="81">
        <f>transfers[[#This Row],[Total Transfer  Amount]]</f>
        <v>0</v>
      </c>
      <c r="P342" s="154"/>
      <c r="Q342" s="81">
        <f>transfers[[#This Row],[Total Quarterly Obligation Amount]]</f>
        <v>0</v>
      </c>
      <c r="R342" s="154"/>
      <c r="S342" s="81">
        <f>transfers[[#This Row],[Total Quarterly Expenditure Amount]]</f>
        <v>0</v>
      </c>
      <c r="T342" s="99" t="str">
        <f>IFERROR(INDEX(Table2[Attachment A Category], MATCH(transfers[[#This Row],[Attachment A Expenditure Subcategory]], Table2[Attachment A Subcategory],0)),"")</f>
        <v/>
      </c>
      <c r="U342" s="100" t="str">
        <f>IFERROR(INDEX(Table2[Treasury OIG Category], MATCH(transfers[[#This Row],[Attachment A Expenditure Subcategory]], Table2[Attachment A Subcategory],0)),"")</f>
        <v/>
      </c>
    </row>
    <row r="343" spans="2:21" x14ac:dyDescent="0.25">
      <c r="B343" s="21"/>
      <c r="C343" s="16"/>
      <c r="D343" s="16"/>
      <c r="E343" s="16"/>
      <c r="F343" s="16"/>
      <c r="G343" s="22"/>
      <c r="H343" s="31" t="s">
        <v>418</v>
      </c>
      <c r="I343" s="16"/>
      <c r="J343" s="16"/>
      <c r="K343" s="17"/>
      <c r="L343" s="49"/>
      <c r="M343" s="49"/>
      <c r="N343" s="154"/>
      <c r="O343" s="81">
        <f>transfers[[#This Row],[Total Transfer  Amount]]</f>
        <v>0</v>
      </c>
      <c r="P343" s="154"/>
      <c r="Q343" s="81">
        <f>transfers[[#This Row],[Total Quarterly Obligation Amount]]</f>
        <v>0</v>
      </c>
      <c r="R343" s="154"/>
      <c r="S343" s="81">
        <f>transfers[[#This Row],[Total Quarterly Expenditure Amount]]</f>
        <v>0</v>
      </c>
      <c r="T343" s="99" t="str">
        <f>IFERROR(INDEX(Table2[Attachment A Category], MATCH(transfers[[#This Row],[Attachment A Expenditure Subcategory]], Table2[Attachment A Subcategory],0)),"")</f>
        <v/>
      </c>
      <c r="U343" s="100" t="str">
        <f>IFERROR(INDEX(Table2[Treasury OIG Category], MATCH(transfers[[#This Row],[Attachment A Expenditure Subcategory]], Table2[Attachment A Subcategory],0)),"")</f>
        <v/>
      </c>
    </row>
    <row r="344" spans="2:21" x14ac:dyDescent="0.25">
      <c r="B344" s="21"/>
      <c r="C344" s="16"/>
      <c r="D344" s="16"/>
      <c r="E344" s="16"/>
      <c r="F344" s="16"/>
      <c r="G344" s="22"/>
      <c r="H344" s="31" t="s">
        <v>419</v>
      </c>
      <c r="I344" s="16"/>
      <c r="J344" s="16"/>
      <c r="K344" s="17"/>
      <c r="L344" s="49"/>
      <c r="M344" s="49"/>
      <c r="N344" s="154"/>
      <c r="O344" s="81">
        <f>transfers[[#This Row],[Total Transfer  Amount]]</f>
        <v>0</v>
      </c>
      <c r="P344" s="154"/>
      <c r="Q344" s="81">
        <f>transfers[[#This Row],[Total Quarterly Obligation Amount]]</f>
        <v>0</v>
      </c>
      <c r="R344" s="154"/>
      <c r="S344" s="81">
        <f>transfers[[#This Row],[Total Quarterly Expenditure Amount]]</f>
        <v>0</v>
      </c>
      <c r="T344" s="99" t="str">
        <f>IFERROR(INDEX(Table2[Attachment A Category], MATCH(transfers[[#This Row],[Attachment A Expenditure Subcategory]], Table2[Attachment A Subcategory],0)),"")</f>
        <v/>
      </c>
      <c r="U344" s="100" t="str">
        <f>IFERROR(INDEX(Table2[Treasury OIG Category], MATCH(transfers[[#This Row],[Attachment A Expenditure Subcategory]], Table2[Attachment A Subcategory],0)),"")</f>
        <v/>
      </c>
    </row>
    <row r="345" spans="2:21" x14ac:dyDescent="0.25">
      <c r="B345" s="21"/>
      <c r="C345" s="16"/>
      <c r="D345" s="16"/>
      <c r="E345" s="16"/>
      <c r="F345" s="16"/>
      <c r="G345" s="22"/>
      <c r="H345" s="31" t="s">
        <v>420</v>
      </c>
      <c r="I345" s="16"/>
      <c r="J345" s="16"/>
      <c r="K345" s="17"/>
      <c r="L345" s="49"/>
      <c r="M345" s="49"/>
      <c r="N345" s="154"/>
      <c r="O345" s="81">
        <f>transfers[[#This Row],[Total Transfer  Amount]]</f>
        <v>0</v>
      </c>
      <c r="P345" s="154"/>
      <c r="Q345" s="81">
        <f>transfers[[#This Row],[Total Quarterly Obligation Amount]]</f>
        <v>0</v>
      </c>
      <c r="R345" s="154"/>
      <c r="S345" s="81">
        <f>transfers[[#This Row],[Total Quarterly Expenditure Amount]]</f>
        <v>0</v>
      </c>
      <c r="T345" s="99" t="str">
        <f>IFERROR(INDEX(Table2[Attachment A Category], MATCH(transfers[[#This Row],[Attachment A Expenditure Subcategory]], Table2[Attachment A Subcategory],0)),"")</f>
        <v/>
      </c>
      <c r="U345" s="100" t="str">
        <f>IFERROR(INDEX(Table2[Treasury OIG Category], MATCH(transfers[[#This Row],[Attachment A Expenditure Subcategory]], Table2[Attachment A Subcategory],0)),"")</f>
        <v/>
      </c>
    </row>
    <row r="346" spans="2:21" x14ac:dyDescent="0.25">
      <c r="B346" s="21"/>
      <c r="C346" s="16"/>
      <c r="D346" s="16"/>
      <c r="E346" s="16"/>
      <c r="F346" s="16"/>
      <c r="G346" s="22"/>
      <c r="H346" s="31" t="s">
        <v>421</v>
      </c>
      <c r="I346" s="16"/>
      <c r="J346" s="16"/>
      <c r="K346" s="17"/>
      <c r="L346" s="49"/>
      <c r="M346" s="49"/>
      <c r="N346" s="154"/>
      <c r="O346" s="81">
        <f>transfers[[#This Row],[Total Transfer  Amount]]</f>
        <v>0</v>
      </c>
      <c r="P346" s="154"/>
      <c r="Q346" s="81">
        <f>transfers[[#This Row],[Total Quarterly Obligation Amount]]</f>
        <v>0</v>
      </c>
      <c r="R346" s="154"/>
      <c r="S346" s="81">
        <f>transfers[[#This Row],[Total Quarterly Expenditure Amount]]</f>
        <v>0</v>
      </c>
      <c r="T346" s="99" t="str">
        <f>IFERROR(INDEX(Table2[Attachment A Category], MATCH(transfers[[#This Row],[Attachment A Expenditure Subcategory]], Table2[Attachment A Subcategory],0)),"")</f>
        <v/>
      </c>
      <c r="U346" s="100" t="str">
        <f>IFERROR(INDEX(Table2[Treasury OIG Category], MATCH(transfers[[#This Row],[Attachment A Expenditure Subcategory]], Table2[Attachment A Subcategory],0)),"")</f>
        <v/>
      </c>
    </row>
    <row r="347" spans="2:21" x14ac:dyDescent="0.25">
      <c r="B347" s="21"/>
      <c r="C347" s="16"/>
      <c r="D347" s="16"/>
      <c r="E347" s="16"/>
      <c r="F347" s="16"/>
      <c r="G347" s="22"/>
      <c r="H347" s="31" t="s">
        <v>422</v>
      </c>
      <c r="I347" s="16"/>
      <c r="J347" s="16"/>
      <c r="K347" s="17"/>
      <c r="L347" s="49"/>
      <c r="M347" s="49"/>
      <c r="N347" s="154"/>
      <c r="O347" s="81">
        <f>transfers[[#This Row],[Total Transfer  Amount]]</f>
        <v>0</v>
      </c>
      <c r="P347" s="154"/>
      <c r="Q347" s="81">
        <f>transfers[[#This Row],[Total Quarterly Obligation Amount]]</f>
        <v>0</v>
      </c>
      <c r="R347" s="154"/>
      <c r="S347" s="81">
        <f>transfers[[#This Row],[Total Quarterly Expenditure Amount]]</f>
        <v>0</v>
      </c>
      <c r="T347" s="99" t="str">
        <f>IFERROR(INDEX(Table2[Attachment A Category], MATCH(transfers[[#This Row],[Attachment A Expenditure Subcategory]], Table2[Attachment A Subcategory],0)),"")</f>
        <v/>
      </c>
      <c r="U347" s="100" t="str">
        <f>IFERROR(INDEX(Table2[Treasury OIG Category], MATCH(transfers[[#This Row],[Attachment A Expenditure Subcategory]], Table2[Attachment A Subcategory],0)),"")</f>
        <v/>
      </c>
    </row>
    <row r="348" spans="2:21" x14ac:dyDescent="0.25">
      <c r="B348" s="21"/>
      <c r="C348" s="16"/>
      <c r="D348" s="16"/>
      <c r="E348" s="16"/>
      <c r="F348" s="16"/>
      <c r="G348" s="22"/>
      <c r="H348" s="31" t="s">
        <v>423</v>
      </c>
      <c r="I348" s="16"/>
      <c r="J348" s="16"/>
      <c r="K348" s="17"/>
      <c r="L348" s="49"/>
      <c r="M348" s="49"/>
      <c r="N348" s="154"/>
      <c r="O348" s="81">
        <f>transfers[[#This Row],[Total Transfer  Amount]]</f>
        <v>0</v>
      </c>
      <c r="P348" s="154"/>
      <c r="Q348" s="81">
        <f>transfers[[#This Row],[Total Quarterly Obligation Amount]]</f>
        <v>0</v>
      </c>
      <c r="R348" s="154"/>
      <c r="S348" s="81">
        <f>transfers[[#This Row],[Total Quarterly Expenditure Amount]]</f>
        <v>0</v>
      </c>
      <c r="T348" s="99" t="str">
        <f>IFERROR(INDEX(Table2[Attachment A Category], MATCH(transfers[[#This Row],[Attachment A Expenditure Subcategory]], Table2[Attachment A Subcategory],0)),"")</f>
        <v/>
      </c>
      <c r="U348" s="100" t="str">
        <f>IFERROR(INDEX(Table2[Treasury OIG Category], MATCH(transfers[[#This Row],[Attachment A Expenditure Subcategory]], Table2[Attachment A Subcategory],0)),"")</f>
        <v/>
      </c>
    </row>
    <row r="349" spans="2:21" x14ac:dyDescent="0.25">
      <c r="B349" s="21"/>
      <c r="C349" s="16"/>
      <c r="D349" s="16"/>
      <c r="E349" s="16"/>
      <c r="F349" s="16"/>
      <c r="G349" s="22"/>
      <c r="H349" s="31" t="s">
        <v>424</v>
      </c>
      <c r="I349" s="16"/>
      <c r="J349" s="16"/>
      <c r="K349" s="17"/>
      <c r="L349" s="49"/>
      <c r="M349" s="49"/>
      <c r="N349" s="154"/>
      <c r="O349" s="81">
        <f>transfers[[#This Row],[Total Transfer  Amount]]</f>
        <v>0</v>
      </c>
      <c r="P349" s="154"/>
      <c r="Q349" s="81">
        <f>transfers[[#This Row],[Total Quarterly Obligation Amount]]</f>
        <v>0</v>
      </c>
      <c r="R349" s="154"/>
      <c r="S349" s="81">
        <f>transfers[[#This Row],[Total Quarterly Expenditure Amount]]</f>
        <v>0</v>
      </c>
      <c r="T349" s="99" t="str">
        <f>IFERROR(INDEX(Table2[Attachment A Category], MATCH(transfers[[#This Row],[Attachment A Expenditure Subcategory]], Table2[Attachment A Subcategory],0)),"")</f>
        <v/>
      </c>
      <c r="U349" s="100" t="str">
        <f>IFERROR(INDEX(Table2[Treasury OIG Category], MATCH(transfers[[#This Row],[Attachment A Expenditure Subcategory]], Table2[Attachment A Subcategory],0)),"")</f>
        <v/>
      </c>
    </row>
    <row r="350" spans="2:21" x14ac:dyDescent="0.25">
      <c r="B350" s="21"/>
      <c r="C350" s="16"/>
      <c r="D350" s="16"/>
      <c r="E350" s="16"/>
      <c r="F350" s="16"/>
      <c r="G350" s="22"/>
      <c r="H350" s="31" t="s">
        <v>425</v>
      </c>
      <c r="I350" s="16"/>
      <c r="J350" s="16"/>
      <c r="K350" s="17"/>
      <c r="L350" s="49"/>
      <c r="M350" s="49"/>
      <c r="N350" s="154"/>
      <c r="O350" s="81">
        <f>transfers[[#This Row],[Total Transfer  Amount]]</f>
        <v>0</v>
      </c>
      <c r="P350" s="154"/>
      <c r="Q350" s="81">
        <f>transfers[[#This Row],[Total Quarterly Obligation Amount]]</f>
        <v>0</v>
      </c>
      <c r="R350" s="154"/>
      <c r="S350" s="81">
        <f>transfers[[#This Row],[Total Quarterly Expenditure Amount]]</f>
        <v>0</v>
      </c>
      <c r="T350" s="99" t="str">
        <f>IFERROR(INDEX(Table2[Attachment A Category], MATCH(transfers[[#This Row],[Attachment A Expenditure Subcategory]], Table2[Attachment A Subcategory],0)),"")</f>
        <v/>
      </c>
      <c r="U350" s="100" t="str">
        <f>IFERROR(INDEX(Table2[Treasury OIG Category], MATCH(transfers[[#This Row],[Attachment A Expenditure Subcategory]], Table2[Attachment A Subcategory],0)),"")</f>
        <v/>
      </c>
    </row>
    <row r="351" spans="2:21" x14ac:dyDescent="0.25">
      <c r="B351" s="21"/>
      <c r="C351" s="16"/>
      <c r="D351" s="16"/>
      <c r="E351" s="16"/>
      <c r="F351" s="16"/>
      <c r="G351" s="22"/>
      <c r="H351" s="31" t="s">
        <v>426</v>
      </c>
      <c r="I351" s="16"/>
      <c r="J351" s="16"/>
      <c r="K351" s="17"/>
      <c r="L351" s="49"/>
      <c r="M351" s="49"/>
      <c r="N351" s="154"/>
      <c r="O351" s="81">
        <f>transfers[[#This Row],[Total Transfer  Amount]]</f>
        <v>0</v>
      </c>
      <c r="P351" s="154"/>
      <c r="Q351" s="81">
        <f>transfers[[#This Row],[Total Quarterly Obligation Amount]]</f>
        <v>0</v>
      </c>
      <c r="R351" s="154"/>
      <c r="S351" s="81">
        <f>transfers[[#This Row],[Total Quarterly Expenditure Amount]]</f>
        <v>0</v>
      </c>
      <c r="T351" s="99" t="str">
        <f>IFERROR(INDEX(Table2[Attachment A Category], MATCH(transfers[[#This Row],[Attachment A Expenditure Subcategory]], Table2[Attachment A Subcategory],0)),"")</f>
        <v/>
      </c>
      <c r="U351" s="100" t="str">
        <f>IFERROR(INDEX(Table2[Treasury OIG Category], MATCH(transfers[[#This Row],[Attachment A Expenditure Subcategory]], Table2[Attachment A Subcategory],0)),"")</f>
        <v/>
      </c>
    </row>
    <row r="352" spans="2:21" x14ac:dyDescent="0.25">
      <c r="B352" s="21"/>
      <c r="C352" s="16"/>
      <c r="D352" s="16"/>
      <c r="E352" s="16"/>
      <c r="F352" s="16"/>
      <c r="G352" s="22"/>
      <c r="H352" s="31" t="s">
        <v>427</v>
      </c>
      <c r="I352" s="16"/>
      <c r="J352" s="16"/>
      <c r="K352" s="17"/>
      <c r="L352" s="49"/>
      <c r="M352" s="49"/>
      <c r="N352" s="154"/>
      <c r="O352" s="81">
        <f>transfers[[#This Row],[Total Transfer  Amount]]</f>
        <v>0</v>
      </c>
      <c r="P352" s="154"/>
      <c r="Q352" s="81">
        <f>transfers[[#This Row],[Total Quarterly Obligation Amount]]</f>
        <v>0</v>
      </c>
      <c r="R352" s="154"/>
      <c r="S352" s="81">
        <f>transfers[[#This Row],[Total Quarterly Expenditure Amount]]</f>
        <v>0</v>
      </c>
      <c r="T352" s="99" t="str">
        <f>IFERROR(INDEX(Table2[Attachment A Category], MATCH(transfers[[#This Row],[Attachment A Expenditure Subcategory]], Table2[Attachment A Subcategory],0)),"")</f>
        <v/>
      </c>
      <c r="U352" s="100" t="str">
        <f>IFERROR(INDEX(Table2[Treasury OIG Category], MATCH(transfers[[#This Row],[Attachment A Expenditure Subcategory]], Table2[Attachment A Subcategory],0)),"")</f>
        <v/>
      </c>
    </row>
    <row r="353" spans="2:21" x14ac:dyDescent="0.25">
      <c r="B353" s="21"/>
      <c r="C353" s="16"/>
      <c r="D353" s="16"/>
      <c r="E353" s="16"/>
      <c r="F353" s="16"/>
      <c r="G353" s="22"/>
      <c r="H353" s="31" t="s">
        <v>428</v>
      </c>
      <c r="I353" s="16"/>
      <c r="J353" s="16"/>
      <c r="K353" s="17"/>
      <c r="L353" s="49"/>
      <c r="M353" s="49"/>
      <c r="N353" s="154"/>
      <c r="O353" s="81">
        <f>transfers[[#This Row],[Total Transfer  Amount]]</f>
        <v>0</v>
      </c>
      <c r="P353" s="154"/>
      <c r="Q353" s="81">
        <f>transfers[[#This Row],[Total Quarterly Obligation Amount]]</f>
        <v>0</v>
      </c>
      <c r="R353" s="154"/>
      <c r="S353" s="81">
        <f>transfers[[#This Row],[Total Quarterly Expenditure Amount]]</f>
        <v>0</v>
      </c>
      <c r="T353" s="99" t="str">
        <f>IFERROR(INDEX(Table2[Attachment A Category], MATCH(transfers[[#This Row],[Attachment A Expenditure Subcategory]], Table2[Attachment A Subcategory],0)),"")</f>
        <v/>
      </c>
      <c r="U353" s="100" t="str">
        <f>IFERROR(INDEX(Table2[Treasury OIG Category], MATCH(transfers[[#This Row],[Attachment A Expenditure Subcategory]], Table2[Attachment A Subcategory],0)),"")</f>
        <v/>
      </c>
    </row>
    <row r="354" spans="2:21" x14ac:dyDescent="0.25">
      <c r="B354" s="21"/>
      <c r="C354" s="16"/>
      <c r="D354" s="16"/>
      <c r="E354" s="16"/>
      <c r="F354" s="16"/>
      <c r="G354" s="22"/>
      <c r="H354" s="31" t="s">
        <v>429</v>
      </c>
      <c r="I354" s="16"/>
      <c r="J354" s="16"/>
      <c r="K354" s="17"/>
      <c r="L354" s="49"/>
      <c r="M354" s="49"/>
      <c r="N354" s="154"/>
      <c r="O354" s="81">
        <f>transfers[[#This Row],[Total Transfer  Amount]]</f>
        <v>0</v>
      </c>
      <c r="P354" s="154"/>
      <c r="Q354" s="81">
        <f>transfers[[#This Row],[Total Quarterly Obligation Amount]]</f>
        <v>0</v>
      </c>
      <c r="R354" s="154"/>
      <c r="S354" s="81">
        <f>transfers[[#This Row],[Total Quarterly Expenditure Amount]]</f>
        <v>0</v>
      </c>
      <c r="T354" s="99" t="str">
        <f>IFERROR(INDEX(Table2[Attachment A Category], MATCH(transfers[[#This Row],[Attachment A Expenditure Subcategory]], Table2[Attachment A Subcategory],0)),"")</f>
        <v/>
      </c>
      <c r="U354" s="100" t="str">
        <f>IFERROR(INDEX(Table2[Treasury OIG Category], MATCH(transfers[[#This Row],[Attachment A Expenditure Subcategory]], Table2[Attachment A Subcategory],0)),"")</f>
        <v/>
      </c>
    </row>
    <row r="355" spans="2:21" x14ac:dyDescent="0.25">
      <c r="B355" s="21"/>
      <c r="C355" s="16"/>
      <c r="D355" s="16"/>
      <c r="E355" s="16"/>
      <c r="F355" s="16"/>
      <c r="G355" s="22"/>
      <c r="H355" s="31" t="s">
        <v>430</v>
      </c>
      <c r="I355" s="16"/>
      <c r="J355" s="16"/>
      <c r="K355" s="17"/>
      <c r="L355" s="49"/>
      <c r="M355" s="49"/>
      <c r="N355" s="154"/>
      <c r="O355" s="81">
        <f>transfers[[#This Row],[Total Transfer  Amount]]</f>
        <v>0</v>
      </c>
      <c r="P355" s="154"/>
      <c r="Q355" s="81">
        <f>transfers[[#This Row],[Total Quarterly Obligation Amount]]</f>
        <v>0</v>
      </c>
      <c r="R355" s="154"/>
      <c r="S355" s="81">
        <f>transfers[[#This Row],[Total Quarterly Expenditure Amount]]</f>
        <v>0</v>
      </c>
      <c r="T355" s="99" t="str">
        <f>IFERROR(INDEX(Table2[Attachment A Category], MATCH(transfers[[#This Row],[Attachment A Expenditure Subcategory]], Table2[Attachment A Subcategory],0)),"")</f>
        <v/>
      </c>
      <c r="U355" s="100" t="str">
        <f>IFERROR(INDEX(Table2[Treasury OIG Category], MATCH(transfers[[#This Row],[Attachment A Expenditure Subcategory]], Table2[Attachment A Subcategory],0)),"")</f>
        <v/>
      </c>
    </row>
    <row r="356" spans="2:21" x14ac:dyDescent="0.25">
      <c r="B356" s="21"/>
      <c r="C356" s="16"/>
      <c r="D356" s="16"/>
      <c r="E356" s="16"/>
      <c r="F356" s="16"/>
      <c r="G356" s="22"/>
      <c r="H356" s="31" t="s">
        <v>431</v>
      </c>
      <c r="I356" s="16"/>
      <c r="J356" s="16"/>
      <c r="K356" s="17"/>
      <c r="L356" s="49"/>
      <c r="M356" s="49"/>
      <c r="N356" s="154"/>
      <c r="O356" s="81">
        <f>transfers[[#This Row],[Total Transfer  Amount]]</f>
        <v>0</v>
      </c>
      <c r="P356" s="154"/>
      <c r="Q356" s="81">
        <f>transfers[[#This Row],[Total Quarterly Obligation Amount]]</f>
        <v>0</v>
      </c>
      <c r="R356" s="154"/>
      <c r="S356" s="81">
        <f>transfers[[#This Row],[Total Quarterly Expenditure Amount]]</f>
        <v>0</v>
      </c>
      <c r="T356" s="99" t="str">
        <f>IFERROR(INDEX(Table2[Attachment A Category], MATCH(transfers[[#This Row],[Attachment A Expenditure Subcategory]], Table2[Attachment A Subcategory],0)),"")</f>
        <v/>
      </c>
      <c r="U356" s="100" t="str">
        <f>IFERROR(INDEX(Table2[Treasury OIG Category], MATCH(transfers[[#This Row],[Attachment A Expenditure Subcategory]], Table2[Attachment A Subcategory],0)),"")</f>
        <v/>
      </c>
    </row>
    <row r="357" spans="2:21" x14ac:dyDescent="0.25">
      <c r="B357" s="21"/>
      <c r="C357" s="16"/>
      <c r="D357" s="16"/>
      <c r="E357" s="16"/>
      <c r="F357" s="16"/>
      <c r="G357" s="22"/>
      <c r="H357" s="31" t="s">
        <v>432</v>
      </c>
      <c r="I357" s="16"/>
      <c r="J357" s="16"/>
      <c r="K357" s="17"/>
      <c r="L357" s="49"/>
      <c r="M357" s="49"/>
      <c r="N357" s="154"/>
      <c r="O357" s="81">
        <f>transfers[[#This Row],[Total Transfer  Amount]]</f>
        <v>0</v>
      </c>
      <c r="P357" s="154"/>
      <c r="Q357" s="81">
        <f>transfers[[#This Row],[Total Quarterly Obligation Amount]]</f>
        <v>0</v>
      </c>
      <c r="R357" s="154"/>
      <c r="S357" s="81">
        <f>transfers[[#This Row],[Total Quarterly Expenditure Amount]]</f>
        <v>0</v>
      </c>
      <c r="T357" s="99" t="str">
        <f>IFERROR(INDEX(Table2[Attachment A Category], MATCH(transfers[[#This Row],[Attachment A Expenditure Subcategory]], Table2[Attachment A Subcategory],0)),"")</f>
        <v/>
      </c>
      <c r="U357" s="100" t="str">
        <f>IFERROR(INDEX(Table2[Treasury OIG Category], MATCH(transfers[[#This Row],[Attachment A Expenditure Subcategory]], Table2[Attachment A Subcategory],0)),"")</f>
        <v/>
      </c>
    </row>
    <row r="358" spans="2:21" x14ac:dyDescent="0.25">
      <c r="B358" s="21"/>
      <c r="C358" s="16"/>
      <c r="D358" s="16"/>
      <c r="E358" s="16"/>
      <c r="F358" s="16"/>
      <c r="G358" s="22"/>
      <c r="H358" s="31" t="s">
        <v>433</v>
      </c>
      <c r="I358" s="16"/>
      <c r="J358" s="16"/>
      <c r="K358" s="17"/>
      <c r="L358" s="49"/>
      <c r="M358" s="49"/>
      <c r="N358" s="154"/>
      <c r="O358" s="81">
        <f>transfers[[#This Row],[Total Transfer  Amount]]</f>
        <v>0</v>
      </c>
      <c r="P358" s="154"/>
      <c r="Q358" s="81">
        <f>transfers[[#This Row],[Total Quarterly Obligation Amount]]</f>
        <v>0</v>
      </c>
      <c r="R358" s="154"/>
      <c r="S358" s="81">
        <f>transfers[[#This Row],[Total Quarterly Expenditure Amount]]</f>
        <v>0</v>
      </c>
      <c r="T358" s="99" t="str">
        <f>IFERROR(INDEX(Table2[Attachment A Category], MATCH(transfers[[#This Row],[Attachment A Expenditure Subcategory]], Table2[Attachment A Subcategory],0)),"")</f>
        <v/>
      </c>
      <c r="U358" s="100" t="str">
        <f>IFERROR(INDEX(Table2[Treasury OIG Category], MATCH(transfers[[#This Row],[Attachment A Expenditure Subcategory]], Table2[Attachment A Subcategory],0)),"")</f>
        <v/>
      </c>
    </row>
    <row r="359" spans="2:21" x14ac:dyDescent="0.25">
      <c r="B359" s="21"/>
      <c r="C359" s="16"/>
      <c r="D359" s="16"/>
      <c r="E359" s="16"/>
      <c r="F359" s="16"/>
      <c r="G359" s="22"/>
      <c r="H359" s="31" t="s">
        <v>434</v>
      </c>
      <c r="I359" s="16"/>
      <c r="J359" s="16"/>
      <c r="K359" s="17"/>
      <c r="L359" s="49"/>
      <c r="M359" s="49"/>
      <c r="N359" s="154"/>
      <c r="O359" s="81">
        <f>transfers[[#This Row],[Total Transfer  Amount]]</f>
        <v>0</v>
      </c>
      <c r="P359" s="154"/>
      <c r="Q359" s="81">
        <f>transfers[[#This Row],[Total Quarterly Obligation Amount]]</f>
        <v>0</v>
      </c>
      <c r="R359" s="154"/>
      <c r="S359" s="81">
        <f>transfers[[#This Row],[Total Quarterly Expenditure Amount]]</f>
        <v>0</v>
      </c>
      <c r="T359" s="99" t="str">
        <f>IFERROR(INDEX(Table2[Attachment A Category], MATCH(transfers[[#This Row],[Attachment A Expenditure Subcategory]], Table2[Attachment A Subcategory],0)),"")</f>
        <v/>
      </c>
      <c r="U359" s="100" t="str">
        <f>IFERROR(INDEX(Table2[Treasury OIG Category], MATCH(transfers[[#This Row],[Attachment A Expenditure Subcategory]], Table2[Attachment A Subcategory],0)),"")</f>
        <v/>
      </c>
    </row>
    <row r="360" spans="2:21" x14ac:dyDescent="0.25">
      <c r="B360" s="21"/>
      <c r="C360" s="16"/>
      <c r="D360" s="16"/>
      <c r="E360" s="16"/>
      <c r="F360" s="16"/>
      <c r="G360" s="22"/>
      <c r="H360" s="31" t="s">
        <v>435</v>
      </c>
      <c r="I360" s="16"/>
      <c r="J360" s="16"/>
      <c r="K360" s="17"/>
      <c r="L360" s="49"/>
      <c r="M360" s="49"/>
      <c r="N360" s="154"/>
      <c r="O360" s="81">
        <f>transfers[[#This Row],[Total Transfer  Amount]]</f>
        <v>0</v>
      </c>
      <c r="P360" s="154"/>
      <c r="Q360" s="81">
        <f>transfers[[#This Row],[Total Quarterly Obligation Amount]]</f>
        <v>0</v>
      </c>
      <c r="R360" s="154"/>
      <c r="S360" s="81">
        <f>transfers[[#This Row],[Total Quarterly Expenditure Amount]]</f>
        <v>0</v>
      </c>
      <c r="T360" s="99" t="str">
        <f>IFERROR(INDEX(Table2[Attachment A Category], MATCH(transfers[[#This Row],[Attachment A Expenditure Subcategory]], Table2[Attachment A Subcategory],0)),"")</f>
        <v/>
      </c>
      <c r="U360" s="100" t="str">
        <f>IFERROR(INDEX(Table2[Treasury OIG Category], MATCH(transfers[[#This Row],[Attachment A Expenditure Subcategory]], Table2[Attachment A Subcategory],0)),"")</f>
        <v/>
      </c>
    </row>
    <row r="361" spans="2:21" x14ac:dyDescent="0.25">
      <c r="B361" s="21"/>
      <c r="C361" s="16"/>
      <c r="D361" s="16"/>
      <c r="E361" s="16"/>
      <c r="F361" s="16"/>
      <c r="G361" s="22"/>
      <c r="H361" s="31" t="s">
        <v>436</v>
      </c>
      <c r="I361" s="16"/>
      <c r="J361" s="16"/>
      <c r="K361" s="17"/>
      <c r="L361" s="49"/>
      <c r="M361" s="49"/>
      <c r="N361" s="154"/>
      <c r="O361" s="81">
        <f>transfers[[#This Row],[Total Transfer  Amount]]</f>
        <v>0</v>
      </c>
      <c r="P361" s="154"/>
      <c r="Q361" s="81">
        <f>transfers[[#This Row],[Total Quarterly Obligation Amount]]</f>
        <v>0</v>
      </c>
      <c r="R361" s="154"/>
      <c r="S361" s="81">
        <f>transfers[[#This Row],[Total Quarterly Expenditure Amount]]</f>
        <v>0</v>
      </c>
      <c r="T361" s="99" t="str">
        <f>IFERROR(INDEX(Table2[Attachment A Category], MATCH(transfers[[#This Row],[Attachment A Expenditure Subcategory]], Table2[Attachment A Subcategory],0)),"")</f>
        <v/>
      </c>
      <c r="U361" s="100" t="str">
        <f>IFERROR(INDEX(Table2[Treasury OIG Category], MATCH(transfers[[#This Row],[Attachment A Expenditure Subcategory]], Table2[Attachment A Subcategory],0)),"")</f>
        <v/>
      </c>
    </row>
    <row r="362" spans="2:21" x14ac:dyDescent="0.25">
      <c r="B362" s="21"/>
      <c r="C362" s="16"/>
      <c r="D362" s="16"/>
      <c r="E362" s="16"/>
      <c r="F362" s="16"/>
      <c r="G362" s="22"/>
      <c r="H362" s="31" t="s">
        <v>437</v>
      </c>
      <c r="I362" s="16"/>
      <c r="J362" s="16"/>
      <c r="K362" s="17"/>
      <c r="L362" s="49"/>
      <c r="M362" s="49"/>
      <c r="N362" s="154"/>
      <c r="O362" s="81">
        <f>transfers[[#This Row],[Total Transfer  Amount]]</f>
        <v>0</v>
      </c>
      <c r="P362" s="154"/>
      <c r="Q362" s="81">
        <f>transfers[[#This Row],[Total Quarterly Obligation Amount]]</f>
        <v>0</v>
      </c>
      <c r="R362" s="154"/>
      <c r="S362" s="81">
        <f>transfers[[#This Row],[Total Quarterly Expenditure Amount]]</f>
        <v>0</v>
      </c>
      <c r="T362" s="99" t="str">
        <f>IFERROR(INDEX(Table2[Attachment A Category], MATCH(transfers[[#This Row],[Attachment A Expenditure Subcategory]], Table2[Attachment A Subcategory],0)),"")</f>
        <v/>
      </c>
      <c r="U362" s="100" t="str">
        <f>IFERROR(INDEX(Table2[Treasury OIG Category], MATCH(transfers[[#This Row],[Attachment A Expenditure Subcategory]], Table2[Attachment A Subcategory],0)),"")</f>
        <v/>
      </c>
    </row>
    <row r="363" spans="2:21" x14ac:dyDescent="0.25">
      <c r="B363" s="21"/>
      <c r="C363" s="16"/>
      <c r="D363" s="16"/>
      <c r="E363" s="16"/>
      <c r="F363" s="16"/>
      <c r="G363" s="22"/>
      <c r="H363" s="31" t="s">
        <v>438</v>
      </c>
      <c r="I363" s="16"/>
      <c r="J363" s="16"/>
      <c r="K363" s="17"/>
      <c r="L363" s="49"/>
      <c r="M363" s="49"/>
      <c r="N363" s="154"/>
      <c r="O363" s="81">
        <f>transfers[[#This Row],[Total Transfer  Amount]]</f>
        <v>0</v>
      </c>
      <c r="P363" s="154"/>
      <c r="Q363" s="81">
        <f>transfers[[#This Row],[Total Quarterly Obligation Amount]]</f>
        <v>0</v>
      </c>
      <c r="R363" s="154"/>
      <c r="S363" s="81">
        <f>transfers[[#This Row],[Total Quarterly Expenditure Amount]]</f>
        <v>0</v>
      </c>
      <c r="T363" s="99" t="str">
        <f>IFERROR(INDEX(Table2[Attachment A Category], MATCH(transfers[[#This Row],[Attachment A Expenditure Subcategory]], Table2[Attachment A Subcategory],0)),"")</f>
        <v/>
      </c>
      <c r="U363" s="100" t="str">
        <f>IFERROR(INDEX(Table2[Treasury OIG Category], MATCH(transfers[[#This Row],[Attachment A Expenditure Subcategory]], Table2[Attachment A Subcategory],0)),"")</f>
        <v/>
      </c>
    </row>
    <row r="364" spans="2:21" x14ac:dyDescent="0.25">
      <c r="B364" s="21"/>
      <c r="C364" s="16"/>
      <c r="D364" s="16"/>
      <c r="E364" s="16"/>
      <c r="F364" s="16"/>
      <c r="G364" s="22"/>
      <c r="H364" s="31" t="s">
        <v>439</v>
      </c>
      <c r="I364" s="16"/>
      <c r="J364" s="16"/>
      <c r="K364" s="17"/>
      <c r="L364" s="49"/>
      <c r="M364" s="49"/>
      <c r="N364" s="154"/>
      <c r="O364" s="81">
        <f>transfers[[#This Row],[Total Transfer  Amount]]</f>
        <v>0</v>
      </c>
      <c r="P364" s="154"/>
      <c r="Q364" s="81">
        <f>transfers[[#This Row],[Total Quarterly Obligation Amount]]</f>
        <v>0</v>
      </c>
      <c r="R364" s="154"/>
      <c r="S364" s="81">
        <f>transfers[[#This Row],[Total Quarterly Expenditure Amount]]</f>
        <v>0</v>
      </c>
      <c r="T364" s="99" t="str">
        <f>IFERROR(INDEX(Table2[Attachment A Category], MATCH(transfers[[#This Row],[Attachment A Expenditure Subcategory]], Table2[Attachment A Subcategory],0)),"")</f>
        <v/>
      </c>
      <c r="U364" s="100" t="str">
        <f>IFERROR(INDEX(Table2[Treasury OIG Category], MATCH(transfers[[#This Row],[Attachment A Expenditure Subcategory]], Table2[Attachment A Subcategory],0)),"")</f>
        <v/>
      </c>
    </row>
    <row r="365" spans="2:21" x14ac:dyDescent="0.25">
      <c r="B365" s="21"/>
      <c r="C365" s="16"/>
      <c r="D365" s="16"/>
      <c r="E365" s="16"/>
      <c r="F365" s="16"/>
      <c r="G365" s="22"/>
      <c r="H365" s="31" t="s">
        <v>440</v>
      </c>
      <c r="I365" s="16"/>
      <c r="J365" s="16"/>
      <c r="K365" s="17"/>
      <c r="L365" s="49"/>
      <c r="M365" s="49"/>
      <c r="N365" s="154"/>
      <c r="O365" s="81">
        <f>transfers[[#This Row],[Total Transfer  Amount]]</f>
        <v>0</v>
      </c>
      <c r="P365" s="154"/>
      <c r="Q365" s="81">
        <f>transfers[[#This Row],[Total Quarterly Obligation Amount]]</f>
        <v>0</v>
      </c>
      <c r="R365" s="154"/>
      <c r="S365" s="81">
        <f>transfers[[#This Row],[Total Quarterly Expenditure Amount]]</f>
        <v>0</v>
      </c>
      <c r="T365" s="99" t="str">
        <f>IFERROR(INDEX(Table2[Attachment A Category], MATCH(transfers[[#This Row],[Attachment A Expenditure Subcategory]], Table2[Attachment A Subcategory],0)),"")</f>
        <v/>
      </c>
      <c r="U365" s="100" t="str">
        <f>IFERROR(INDEX(Table2[Treasury OIG Category], MATCH(transfers[[#This Row],[Attachment A Expenditure Subcategory]], Table2[Attachment A Subcategory],0)),"")</f>
        <v/>
      </c>
    </row>
    <row r="366" spans="2:21" x14ac:dyDescent="0.25">
      <c r="B366" s="21"/>
      <c r="C366" s="16"/>
      <c r="D366" s="16"/>
      <c r="E366" s="16"/>
      <c r="F366" s="16"/>
      <c r="G366" s="22"/>
      <c r="H366" s="31" t="s">
        <v>441</v>
      </c>
      <c r="I366" s="16"/>
      <c r="J366" s="16"/>
      <c r="K366" s="17"/>
      <c r="L366" s="49"/>
      <c r="M366" s="49"/>
      <c r="N366" s="154"/>
      <c r="O366" s="81">
        <f>transfers[[#This Row],[Total Transfer  Amount]]</f>
        <v>0</v>
      </c>
      <c r="P366" s="154"/>
      <c r="Q366" s="81">
        <f>transfers[[#This Row],[Total Quarterly Obligation Amount]]</f>
        <v>0</v>
      </c>
      <c r="R366" s="154"/>
      <c r="S366" s="81">
        <f>transfers[[#This Row],[Total Quarterly Expenditure Amount]]</f>
        <v>0</v>
      </c>
      <c r="T366" s="99" t="str">
        <f>IFERROR(INDEX(Table2[Attachment A Category], MATCH(transfers[[#This Row],[Attachment A Expenditure Subcategory]], Table2[Attachment A Subcategory],0)),"")</f>
        <v/>
      </c>
      <c r="U366" s="100" t="str">
        <f>IFERROR(INDEX(Table2[Treasury OIG Category], MATCH(transfers[[#This Row],[Attachment A Expenditure Subcategory]], Table2[Attachment A Subcategory],0)),"")</f>
        <v/>
      </c>
    </row>
    <row r="367" spans="2:21" x14ac:dyDescent="0.25">
      <c r="B367" s="21"/>
      <c r="C367" s="16"/>
      <c r="D367" s="16"/>
      <c r="E367" s="16"/>
      <c r="F367" s="16"/>
      <c r="G367" s="22"/>
      <c r="H367" s="31" t="s">
        <v>442</v>
      </c>
      <c r="I367" s="16"/>
      <c r="J367" s="16"/>
      <c r="K367" s="17"/>
      <c r="L367" s="49"/>
      <c r="M367" s="49"/>
      <c r="N367" s="154"/>
      <c r="O367" s="81">
        <f>transfers[[#This Row],[Total Transfer  Amount]]</f>
        <v>0</v>
      </c>
      <c r="P367" s="154"/>
      <c r="Q367" s="81">
        <f>transfers[[#This Row],[Total Quarterly Obligation Amount]]</f>
        <v>0</v>
      </c>
      <c r="R367" s="154"/>
      <c r="S367" s="81">
        <f>transfers[[#This Row],[Total Quarterly Expenditure Amount]]</f>
        <v>0</v>
      </c>
      <c r="T367" s="99" t="str">
        <f>IFERROR(INDEX(Table2[Attachment A Category], MATCH(transfers[[#This Row],[Attachment A Expenditure Subcategory]], Table2[Attachment A Subcategory],0)),"")</f>
        <v/>
      </c>
      <c r="U367" s="100" t="str">
        <f>IFERROR(INDEX(Table2[Treasury OIG Category], MATCH(transfers[[#This Row],[Attachment A Expenditure Subcategory]], Table2[Attachment A Subcategory],0)),"")</f>
        <v/>
      </c>
    </row>
    <row r="368" spans="2:21" x14ac:dyDescent="0.25">
      <c r="B368" s="21"/>
      <c r="C368" s="16"/>
      <c r="D368" s="16"/>
      <c r="E368" s="16"/>
      <c r="F368" s="16"/>
      <c r="G368" s="22"/>
      <c r="H368" s="31" t="s">
        <v>443</v>
      </c>
      <c r="I368" s="16"/>
      <c r="J368" s="16"/>
      <c r="K368" s="17"/>
      <c r="L368" s="49"/>
      <c r="M368" s="49"/>
      <c r="N368" s="154"/>
      <c r="O368" s="81">
        <f>transfers[[#This Row],[Total Transfer  Amount]]</f>
        <v>0</v>
      </c>
      <c r="P368" s="154"/>
      <c r="Q368" s="81">
        <f>transfers[[#This Row],[Total Quarterly Obligation Amount]]</f>
        <v>0</v>
      </c>
      <c r="R368" s="154"/>
      <c r="S368" s="81">
        <f>transfers[[#This Row],[Total Quarterly Expenditure Amount]]</f>
        <v>0</v>
      </c>
      <c r="T368" s="99" t="str">
        <f>IFERROR(INDEX(Table2[Attachment A Category], MATCH(transfers[[#This Row],[Attachment A Expenditure Subcategory]], Table2[Attachment A Subcategory],0)),"")</f>
        <v/>
      </c>
      <c r="U368" s="100" t="str">
        <f>IFERROR(INDEX(Table2[Treasury OIG Category], MATCH(transfers[[#This Row],[Attachment A Expenditure Subcategory]], Table2[Attachment A Subcategory],0)),"")</f>
        <v/>
      </c>
    </row>
    <row r="369" spans="2:21" x14ac:dyDescent="0.25">
      <c r="B369" s="21"/>
      <c r="C369" s="16"/>
      <c r="D369" s="16"/>
      <c r="E369" s="16"/>
      <c r="F369" s="16"/>
      <c r="G369" s="22"/>
      <c r="H369" s="31" t="s">
        <v>444</v>
      </c>
      <c r="I369" s="16"/>
      <c r="J369" s="16"/>
      <c r="K369" s="17"/>
      <c r="L369" s="49"/>
      <c r="M369" s="49"/>
      <c r="N369" s="154"/>
      <c r="O369" s="81">
        <f>transfers[[#This Row],[Total Transfer  Amount]]</f>
        <v>0</v>
      </c>
      <c r="P369" s="154"/>
      <c r="Q369" s="81">
        <f>transfers[[#This Row],[Total Quarterly Obligation Amount]]</f>
        <v>0</v>
      </c>
      <c r="R369" s="154"/>
      <c r="S369" s="81">
        <f>transfers[[#This Row],[Total Quarterly Expenditure Amount]]</f>
        <v>0</v>
      </c>
      <c r="T369" s="99" t="str">
        <f>IFERROR(INDEX(Table2[Attachment A Category], MATCH(transfers[[#This Row],[Attachment A Expenditure Subcategory]], Table2[Attachment A Subcategory],0)),"")</f>
        <v/>
      </c>
      <c r="U369" s="100" t="str">
        <f>IFERROR(INDEX(Table2[Treasury OIG Category], MATCH(transfers[[#This Row],[Attachment A Expenditure Subcategory]], Table2[Attachment A Subcategory],0)),"")</f>
        <v/>
      </c>
    </row>
    <row r="370" spans="2:21" x14ac:dyDescent="0.25">
      <c r="B370" s="21"/>
      <c r="C370" s="16"/>
      <c r="D370" s="16"/>
      <c r="E370" s="16"/>
      <c r="F370" s="16"/>
      <c r="G370" s="22"/>
      <c r="H370" s="31" t="s">
        <v>445</v>
      </c>
      <c r="I370" s="16"/>
      <c r="J370" s="16"/>
      <c r="K370" s="17"/>
      <c r="L370" s="49"/>
      <c r="M370" s="49"/>
      <c r="N370" s="154"/>
      <c r="O370" s="81">
        <f>transfers[[#This Row],[Total Transfer  Amount]]</f>
        <v>0</v>
      </c>
      <c r="P370" s="154"/>
      <c r="Q370" s="81">
        <f>transfers[[#This Row],[Total Quarterly Obligation Amount]]</f>
        <v>0</v>
      </c>
      <c r="R370" s="154"/>
      <c r="S370" s="81">
        <f>transfers[[#This Row],[Total Quarterly Expenditure Amount]]</f>
        <v>0</v>
      </c>
      <c r="T370" s="99" t="str">
        <f>IFERROR(INDEX(Table2[Attachment A Category], MATCH(transfers[[#This Row],[Attachment A Expenditure Subcategory]], Table2[Attachment A Subcategory],0)),"")</f>
        <v/>
      </c>
      <c r="U370" s="100" t="str">
        <f>IFERROR(INDEX(Table2[Treasury OIG Category], MATCH(transfers[[#This Row],[Attachment A Expenditure Subcategory]], Table2[Attachment A Subcategory],0)),"")</f>
        <v/>
      </c>
    </row>
    <row r="371" spans="2:21" x14ac:dyDescent="0.25">
      <c r="B371" s="21"/>
      <c r="C371" s="16"/>
      <c r="D371" s="16"/>
      <c r="E371" s="16"/>
      <c r="F371" s="16"/>
      <c r="G371" s="22"/>
      <c r="H371" s="31" t="s">
        <v>446</v>
      </c>
      <c r="I371" s="16"/>
      <c r="J371" s="16"/>
      <c r="K371" s="17"/>
      <c r="L371" s="49"/>
      <c r="M371" s="49"/>
      <c r="N371" s="154"/>
      <c r="O371" s="81">
        <f>transfers[[#This Row],[Total Transfer  Amount]]</f>
        <v>0</v>
      </c>
      <c r="P371" s="154"/>
      <c r="Q371" s="81">
        <f>transfers[[#This Row],[Total Quarterly Obligation Amount]]</f>
        <v>0</v>
      </c>
      <c r="R371" s="154"/>
      <c r="S371" s="81">
        <f>transfers[[#This Row],[Total Quarterly Expenditure Amount]]</f>
        <v>0</v>
      </c>
      <c r="T371" s="99" t="str">
        <f>IFERROR(INDEX(Table2[Attachment A Category], MATCH(transfers[[#This Row],[Attachment A Expenditure Subcategory]], Table2[Attachment A Subcategory],0)),"")</f>
        <v/>
      </c>
      <c r="U371" s="100" t="str">
        <f>IFERROR(INDEX(Table2[Treasury OIG Category], MATCH(transfers[[#This Row],[Attachment A Expenditure Subcategory]], Table2[Attachment A Subcategory],0)),"")</f>
        <v/>
      </c>
    </row>
    <row r="372" spans="2:21" x14ac:dyDescent="0.25">
      <c r="B372" s="21"/>
      <c r="C372" s="16"/>
      <c r="D372" s="16"/>
      <c r="E372" s="16"/>
      <c r="F372" s="16"/>
      <c r="G372" s="22"/>
      <c r="H372" s="31" t="s">
        <v>447</v>
      </c>
      <c r="I372" s="16"/>
      <c r="J372" s="16"/>
      <c r="K372" s="17"/>
      <c r="L372" s="49"/>
      <c r="M372" s="49"/>
      <c r="N372" s="154"/>
      <c r="O372" s="81">
        <f>transfers[[#This Row],[Total Transfer  Amount]]</f>
        <v>0</v>
      </c>
      <c r="P372" s="154"/>
      <c r="Q372" s="81">
        <f>transfers[[#This Row],[Total Quarterly Obligation Amount]]</f>
        <v>0</v>
      </c>
      <c r="R372" s="154"/>
      <c r="S372" s="81">
        <f>transfers[[#This Row],[Total Quarterly Expenditure Amount]]</f>
        <v>0</v>
      </c>
      <c r="T372" s="99" t="str">
        <f>IFERROR(INDEX(Table2[Attachment A Category], MATCH(transfers[[#This Row],[Attachment A Expenditure Subcategory]], Table2[Attachment A Subcategory],0)),"")</f>
        <v/>
      </c>
      <c r="U372" s="100" t="str">
        <f>IFERROR(INDEX(Table2[Treasury OIG Category], MATCH(transfers[[#This Row],[Attachment A Expenditure Subcategory]], Table2[Attachment A Subcategory],0)),"")</f>
        <v/>
      </c>
    </row>
    <row r="373" spans="2:21" x14ac:dyDescent="0.25">
      <c r="B373" s="21"/>
      <c r="C373" s="16"/>
      <c r="D373" s="16"/>
      <c r="E373" s="16"/>
      <c r="F373" s="16"/>
      <c r="G373" s="22"/>
      <c r="H373" s="31" t="s">
        <v>448</v>
      </c>
      <c r="I373" s="16"/>
      <c r="J373" s="16"/>
      <c r="K373" s="17"/>
      <c r="L373" s="49"/>
      <c r="M373" s="49"/>
      <c r="N373" s="154"/>
      <c r="O373" s="81">
        <f>transfers[[#This Row],[Total Transfer  Amount]]</f>
        <v>0</v>
      </c>
      <c r="P373" s="154"/>
      <c r="Q373" s="81">
        <f>transfers[[#This Row],[Total Quarterly Obligation Amount]]</f>
        <v>0</v>
      </c>
      <c r="R373" s="154"/>
      <c r="S373" s="81">
        <f>transfers[[#This Row],[Total Quarterly Expenditure Amount]]</f>
        <v>0</v>
      </c>
      <c r="T373" s="99" t="str">
        <f>IFERROR(INDEX(Table2[Attachment A Category], MATCH(transfers[[#This Row],[Attachment A Expenditure Subcategory]], Table2[Attachment A Subcategory],0)),"")</f>
        <v/>
      </c>
      <c r="U373" s="100" t="str">
        <f>IFERROR(INDEX(Table2[Treasury OIG Category], MATCH(transfers[[#This Row],[Attachment A Expenditure Subcategory]], Table2[Attachment A Subcategory],0)),"")</f>
        <v/>
      </c>
    </row>
    <row r="374" spans="2:21" x14ac:dyDescent="0.25">
      <c r="B374" s="21"/>
      <c r="C374" s="16"/>
      <c r="D374" s="16"/>
      <c r="E374" s="16"/>
      <c r="F374" s="16"/>
      <c r="G374" s="22"/>
      <c r="H374" s="31" t="s">
        <v>449</v>
      </c>
      <c r="I374" s="16"/>
      <c r="J374" s="16"/>
      <c r="K374" s="17"/>
      <c r="L374" s="49"/>
      <c r="M374" s="49"/>
      <c r="N374" s="154"/>
      <c r="O374" s="81">
        <f>transfers[[#This Row],[Total Transfer  Amount]]</f>
        <v>0</v>
      </c>
      <c r="P374" s="154"/>
      <c r="Q374" s="81">
        <f>transfers[[#This Row],[Total Quarterly Obligation Amount]]</f>
        <v>0</v>
      </c>
      <c r="R374" s="154"/>
      <c r="S374" s="81">
        <f>transfers[[#This Row],[Total Quarterly Expenditure Amount]]</f>
        <v>0</v>
      </c>
      <c r="T374" s="99" t="str">
        <f>IFERROR(INDEX(Table2[Attachment A Category], MATCH(transfers[[#This Row],[Attachment A Expenditure Subcategory]], Table2[Attachment A Subcategory],0)),"")</f>
        <v/>
      </c>
      <c r="U374" s="100" t="str">
        <f>IFERROR(INDEX(Table2[Treasury OIG Category], MATCH(transfers[[#This Row],[Attachment A Expenditure Subcategory]], Table2[Attachment A Subcategory],0)),"")</f>
        <v/>
      </c>
    </row>
    <row r="375" spans="2:21" x14ac:dyDescent="0.25">
      <c r="B375" s="21"/>
      <c r="C375" s="16"/>
      <c r="D375" s="16"/>
      <c r="E375" s="16"/>
      <c r="F375" s="16"/>
      <c r="G375" s="22"/>
      <c r="H375" s="31" t="s">
        <v>450</v>
      </c>
      <c r="I375" s="16"/>
      <c r="J375" s="16"/>
      <c r="K375" s="17"/>
      <c r="L375" s="49"/>
      <c r="M375" s="49"/>
      <c r="N375" s="154"/>
      <c r="O375" s="81">
        <f>transfers[[#This Row],[Total Transfer  Amount]]</f>
        <v>0</v>
      </c>
      <c r="P375" s="154"/>
      <c r="Q375" s="81">
        <f>transfers[[#This Row],[Total Quarterly Obligation Amount]]</f>
        <v>0</v>
      </c>
      <c r="R375" s="154"/>
      <c r="S375" s="81">
        <f>transfers[[#This Row],[Total Quarterly Expenditure Amount]]</f>
        <v>0</v>
      </c>
      <c r="T375" s="99" t="str">
        <f>IFERROR(INDEX(Table2[Attachment A Category], MATCH(transfers[[#This Row],[Attachment A Expenditure Subcategory]], Table2[Attachment A Subcategory],0)),"")</f>
        <v/>
      </c>
      <c r="U375" s="100" t="str">
        <f>IFERROR(INDEX(Table2[Treasury OIG Category], MATCH(transfers[[#This Row],[Attachment A Expenditure Subcategory]], Table2[Attachment A Subcategory],0)),"")</f>
        <v/>
      </c>
    </row>
    <row r="376" spans="2:21" x14ac:dyDescent="0.25">
      <c r="B376" s="21"/>
      <c r="C376" s="16"/>
      <c r="D376" s="16"/>
      <c r="E376" s="16"/>
      <c r="F376" s="16"/>
      <c r="G376" s="22"/>
      <c r="H376" s="31" t="s">
        <v>451</v>
      </c>
      <c r="I376" s="16"/>
      <c r="J376" s="16"/>
      <c r="K376" s="17"/>
      <c r="L376" s="49"/>
      <c r="M376" s="49"/>
      <c r="N376" s="154"/>
      <c r="O376" s="81">
        <f>transfers[[#This Row],[Total Transfer  Amount]]</f>
        <v>0</v>
      </c>
      <c r="P376" s="154"/>
      <c r="Q376" s="81">
        <f>transfers[[#This Row],[Total Quarterly Obligation Amount]]</f>
        <v>0</v>
      </c>
      <c r="R376" s="154"/>
      <c r="S376" s="81">
        <f>transfers[[#This Row],[Total Quarterly Expenditure Amount]]</f>
        <v>0</v>
      </c>
      <c r="T376" s="99" t="str">
        <f>IFERROR(INDEX(Table2[Attachment A Category], MATCH(transfers[[#This Row],[Attachment A Expenditure Subcategory]], Table2[Attachment A Subcategory],0)),"")</f>
        <v/>
      </c>
      <c r="U376" s="100" t="str">
        <f>IFERROR(INDEX(Table2[Treasury OIG Category], MATCH(transfers[[#This Row],[Attachment A Expenditure Subcategory]], Table2[Attachment A Subcategory],0)),"")</f>
        <v/>
      </c>
    </row>
    <row r="377" spans="2:21" x14ac:dyDescent="0.25">
      <c r="B377" s="21"/>
      <c r="C377" s="16"/>
      <c r="D377" s="16"/>
      <c r="E377" s="16"/>
      <c r="F377" s="16"/>
      <c r="G377" s="22"/>
      <c r="H377" s="31" t="s">
        <v>452</v>
      </c>
      <c r="I377" s="16"/>
      <c r="J377" s="16"/>
      <c r="K377" s="17"/>
      <c r="L377" s="49"/>
      <c r="M377" s="49"/>
      <c r="N377" s="154"/>
      <c r="O377" s="81">
        <f>transfers[[#This Row],[Total Transfer  Amount]]</f>
        <v>0</v>
      </c>
      <c r="P377" s="154"/>
      <c r="Q377" s="81">
        <f>transfers[[#This Row],[Total Quarterly Obligation Amount]]</f>
        <v>0</v>
      </c>
      <c r="R377" s="154"/>
      <c r="S377" s="81">
        <f>transfers[[#This Row],[Total Quarterly Expenditure Amount]]</f>
        <v>0</v>
      </c>
      <c r="T377" s="99" t="str">
        <f>IFERROR(INDEX(Table2[Attachment A Category], MATCH(transfers[[#This Row],[Attachment A Expenditure Subcategory]], Table2[Attachment A Subcategory],0)),"")</f>
        <v/>
      </c>
      <c r="U377" s="100" t="str">
        <f>IFERROR(INDEX(Table2[Treasury OIG Category], MATCH(transfers[[#This Row],[Attachment A Expenditure Subcategory]], Table2[Attachment A Subcategory],0)),"")</f>
        <v/>
      </c>
    </row>
    <row r="378" spans="2:21" x14ac:dyDescent="0.25">
      <c r="B378" s="21"/>
      <c r="C378" s="16"/>
      <c r="D378" s="16"/>
      <c r="E378" s="16"/>
      <c r="F378" s="16"/>
      <c r="G378" s="22"/>
      <c r="H378" s="31" t="s">
        <v>453</v>
      </c>
      <c r="I378" s="16"/>
      <c r="J378" s="16"/>
      <c r="K378" s="17"/>
      <c r="L378" s="49"/>
      <c r="M378" s="49"/>
      <c r="N378" s="154"/>
      <c r="O378" s="81">
        <f>transfers[[#This Row],[Total Transfer  Amount]]</f>
        <v>0</v>
      </c>
      <c r="P378" s="154"/>
      <c r="Q378" s="81">
        <f>transfers[[#This Row],[Total Quarterly Obligation Amount]]</f>
        <v>0</v>
      </c>
      <c r="R378" s="154"/>
      <c r="S378" s="81">
        <f>transfers[[#This Row],[Total Quarterly Expenditure Amount]]</f>
        <v>0</v>
      </c>
      <c r="T378" s="99" t="str">
        <f>IFERROR(INDEX(Table2[Attachment A Category], MATCH(transfers[[#This Row],[Attachment A Expenditure Subcategory]], Table2[Attachment A Subcategory],0)),"")</f>
        <v/>
      </c>
      <c r="U378" s="100" t="str">
        <f>IFERROR(INDEX(Table2[Treasury OIG Category], MATCH(transfers[[#This Row],[Attachment A Expenditure Subcategory]], Table2[Attachment A Subcategory],0)),"")</f>
        <v/>
      </c>
    </row>
    <row r="379" spans="2:21" x14ac:dyDescent="0.25">
      <c r="B379" s="21"/>
      <c r="C379" s="16"/>
      <c r="D379" s="16"/>
      <c r="E379" s="16"/>
      <c r="F379" s="16"/>
      <c r="G379" s="22"/>
      <c r="H379" s="31" t="s">
        <v>454</v>
      </c>
      <c r="I379" s="16"/>
      <c r="J379" s="16"/>
      <c r="K379" s="17"/>
      <c r="L379" s="49"/>
      <c r="M379" s="49"/>
      <c r="N379" s="154"/>
      <c r="O379" s="81">
        <f>transfers[[#This Row],[Total Transfer  Amount]]</f>
        <v>0</v>
      </c>
      <c r="P379" s="154"/>
      <c r="Q379" s="81">
        <f>transfers[[#This Row],[Total Quarterly Obligation Amount]]</f>
        <v>0</v>
      </c>
      <c r="R379" s="154"/>
      <c r="S379" s="81">
        <f>transfers[[#This Row],[Total Quarterly Expenditure Amount]]</f>
        <v>0</v>
      </c>
      <c r="T379" s="99" t="str">
        <f>IFERROR(INDEX(Table2[Attachment A Category], MATCH(transfers[[#This Row],[Attachment A Expenditure Subcategory]], Table2[Attachment A Subcategory],0)),"")</f>
        <v/>
      </c>
      <c r="U379" s="100" t="str">
        <f>IFERROR(INDEX(Table2[Treasury OIG Category], MATCH(transfers[[#This Row],[Attachment A Expenditure Subcategory]], Table2[Attachment A Subcategory],0)),"")</f>
        <v/>
      </c>
    </row>
    <row r="380" spans="2:21" x14ac:dyDescent="0.25">
      <c r="B380" s="21"/>
      <c r="C380" s="16"/>
      <c r="D380" s="16"/>
      <c r="E380" s="16"/>
      <c r="F380" s="16"/>
      <c r="G380" s="22"/>
      <c r="H380" s="31" t="s">
        <v>455</v>
      </c>
      <c r="I380" s="16"/>
      <c r="J380" s="16"/>
      <c r="K380" s="17"/>
      <c r="L380" s="49"/>
      <c r="M380" s="49"/>
      <c r="N380" s="154"/>
      <c r="O380" s="81">
        <f>transfers[[#This Row],[Total Transfer  Amount]]</f>
        <v>0</v>
      </c>
      <c r="P380" s="154"/>
      <c r="Q380" s="81">
        <f>transfers[[#This Row],[Total Quarterly Obligation Amount]]</f>
        <v>0</v>
      </c>
      <c r="R380" s="154"/>
      <c r="S380" s="81">
        <f>transfers[[#This Row],[Total Quarterly Expenditure Amount]]</f>
        <v>0</v>
      </c>
      <c r="T380" s="99" t="str">
        <f>IFERROR(INDEX(Table2[Attachment A Category], MATCH(transfers[[#This Row],[Attachment A Expenditure Subcategory]], Table2[Attachment A Subcategory],0)),"")</f>
        <v/>
      </c>
      <c r="U380" s="100" t="str">
        <f>IFERROR(INDEX(Table2[Treasury OIG Category], MATCH(transfers[[#This Row],[Attachment A Expenditure Subcategory]], Table2[Attachment A Subcategory],0)),"")</f>
        <v/>
      </c>
    </row>
    <row r="381" spans="2:21" x14ac:dyDescent="0.25">
      <c r="B381" s="21"/>
      <c r="C381" s="16"/>
      <c r="D381" s="16"/>
      <c r="E381" s="16"/>
      <c r="F381" s="16"/>
      <c r="G381" s="22"/>
      <c r="H381" s="31" t="s">
        <v>456</v>
      </c>
      <c r="I381" s="16"/>
      <c r="J381" s="16"/>
      <c r="K381" s="17"/>
      <c r="L381" s="49"/>
      <c r="M381" s="49"/>
      <c r="N381" s="154"/>
      <c r="O381" s="81">
        <f>transfers[[#This Row],[Total Transfer  Amount]]</f>
        <v>0</v>
      </c>
      <c r="P381" s="154"/>
      <c r="Q381" s="81">
        <f>transfers[[#This Row],[Total Quarterly Obligation Amount]]</f>
        <v>0</v>
      </c>
      <c r="R381" s="154"/>
      <c r="S381" s="81">
        <f>transfers[[#This Row],[Total Quarterly Expenditure Amount]]</f>
        <v>0</v>
      </c>
      <c r="T381" s="99" t="str">
        <f>IFERROR(INDEX(Table2[Attachment A Category], MATCH(transfers[[#This Row],[Attachment A Expenditure Subcategory]], Table2[Attachment A Subcategory],0)),"")</f>
        <v/>
      </c>
      <c r="U381" s="100" t="str">
        <f>IFERROR(INDEX(Table2[Treasury OIG Category], MATCH(transfers[[#This Row],[Attachment A Expenditure Subcategory]], Table2[Attachment A Subcategory],0)),"")</f>
        <v/>
      </c>
    </row>
    <row r="382" spans="2:21" x14ac:dyDescent="0.25">
      <c r="B382" s="21"/>
      <c r="C382" s="16"/>
      <c r="D382" s="16"/>
      <c r="E382" s="16"/>
      <c r="F382" s="16"/>
      <c r="G382" s="22"/>
      <c r="H382" s="31" t="s">
        <v>457</v>
      </c>
      <c r="I382" s="16"/>
      <c r="J382" s="16"/>
      <c r="K382" s="17"/>
      <c r="L382" s="49"/>
      <c r="M382" s="49"/>
      <c r="N382" s="154"/>
      <c r="O382" s="81">
        <f>transfers[[#This Row],[Total Transfer  Amount]]</f>
        <v>0</v>
      </c>
      <c r="P382" s="154"/>
      <c r="Q382" s="81">
        <f>transfers[[#This Row],[Total Quarterly Obligation Amount]]</f>
        <v>0</v>
      </c>
      <c r="R382" s="154"/>
      <c r="S382" s="81">
        <f>transfers[[#This Row],[Total Quarterly Expenditure Amount]]</f>
        <v>0</v>
      </c>
      <c r="T382" s="99" t="str">
        <f>IFERROR(INDEX(Table2[Attachment A Category], MATCH(transfers[[#This Row],[Attachment A Expenditure Subcategory]], Table2[Attachment A Subcategory],0)),"")</f>
        <v/>
      </c>
      <c r="U382" s="100" t="str">
        <f>IFERROR(INDEX(Table2[Treasury OIG Category], MATCH(transfers[[#This Row],[Attachment A Expenditure Subcategory]], Table2[Attachment A Subcategory],0)),"")</f>
        <v/>
      </c>
    </row>
    <row r="383" spans="2:21" x14ac:dyDescent="0.25">
      <c r="B383" s="21"/>
      <c r="C383" s="16"/>
      <c r="D383" s="16"/>
      <c r="E383" s="16"/>
      <c r="F383" s="16"/>
      <c r="G383" s="22"/>
      <c r="H383" s="31" t="s">
        <v>458</v>
      </c>
      <c r="I383" s="16"/>
      <c r="J383" s="16"/>
      <c r="K383" s="17"/>
      <c r="L383" s="49"/>
      <c r="M383" s="49"/>
      <c r="N383" s="154"/>
      <c r="O383" s="81">
        <f>transfers[[#This Row],[Total Transfer  Amount]]</f>
        <v>0</v>
      </c>
      <c r="P383" s="154"/>
      <c r="Q383" s="81">
        <f>transfers[[#This Row],[Total Quarterly Obligation Amount]]</f>
        <v>0</v>
      </c>
      <c r="R383" s="154"/>
      <c r="S383" s="81">
        <f>transfers[[#This Row],[Total Quarterly Expenditure Amount]]</f>
        <v>0</v>
      </c>
      <c r="T383" s="99" t="str">
        <f>IFERROR(INDEX(Table2[Attachment A Category], MATCH(transfers[[#This Row],[Attachment A Expenditure Subcategory]], Table2[Attachment A Subcategory],0)),"")</f>
        <v/>
      </c>
      <c r="U383" s="100" t="str">
        <f>IFERROR(INDEX(Table2[Treasury OIG Category], MATCH(transfers[[#This Row],[Attachment A Expenditure Subcategory]], Table2[Attachment A Subcategory],0)),"")</f>
        <v/>
      </c>
    </row>
    <row r="384" spans="2:21" x14ac:dyDescent="0.25">
      <c r="B384" s="21"/>
      <c r="C384" s="16"/>
      <c r="D384" s="16"/>
      <c r="E384" s="16"/>
      <c r="F384" s="16"/>
      <c r="G384" s="22"/>
      <c r="H384" s="31" t="s">
        <v>459</v>
      </c>
      <c r="I384" s="16"/>
      <c r="J384" s="16"/>
      <c r="K384" s="17"/>
      <c r="L384" s="49"/>
      <c r="M384" s="49"/>
      <c r="N384" s="154"/>
      <c r="O384" s="81">
        <f>transfers[[#This Row],[Total Transfer  Amount]]</f>
        <v>0</v>
      </c>
      <c r="P384" s="154"/>
      <c r="Q384" s="81">
        <f>transfers[[#This Row],[Total Quarterly Obligation Amount]]</f>
        <v>0</v>
      </c>
      <c r="R384" s="154"/>
      <c r="S384" s="81">
        <f>transfers[[#This Row],[Total Quarterly Expenditure Amount]]</f>
        <v>0</v>
      </c>
      <c r="T384" s="99" t="str">
        <f>IFERROR(INDEX(Table2[Attachment A Category], MATCH(transfers[[#This Row],[Attachment A Expenditure Subcategory]], Table2[Attachment A Subcategory],0)),"")</f>
        <v/>
      </c>
      <c r="U384" s="100" t="str">
        <f>IFERROR(INDEX(Table2[Treasury OIG Category], MATCH(transfers[[#This Row],[Attachment A Expenditure Subcategory]], Table2[Attachment A Subcategory],0)),"")</f>
        <v/>
      </c>
    </row>
    <row r="385" spans="2:21" x14ac:dyDescent="0.25">
      <c r="B385" s="21"/>
      <c r="C385" s="16"/>
      <c r="D385" s="16"/>
      <c r="E385" s="16"/>
      <c r="F385" s="16"/>
      <c r="G385" s="22"/>
      <c r="H385" s="31" t="s">
        <v>460</v>
      </c>
      <c r="I385" s="16"/>
      <c r="J385" s="16"/>
      <c r="K385" s="17"/>
      <c r="L385" s="49"/>
      <c r="M385" s="49"/>
      <c r="N385" s="154"/>
      <c r="O385" s="81">
        <f>transfers[[#This Row],[Total Transfer  Amount]]</f>
        <v>0</v>
      </c>
      <c r="P385" s="154"/>
      <c r="Q385" s="81">
        <f>transfers[[#This Row],[Total Quarterly Obligation Amount]]</f>
        <v>0</v>
      </c>
      <c r="R385" s="154"/>
      <c r="S385" s="81">
        <f>transfers[[#This Row],[Total Quarterly Expenditure Amount]]</f>
        <v>0</v>
      </c>
      <c r="T385" s="99" t="str">
        <f>IFERROR(INDEX(Table2[Attachment A Category], MATCH(transfers[[#This Row],[Attachment A Expenditure Subcategory]], Table2[Attachment A Subcategory],0)),"")</f>
        <v/>
      </c>
      <c r="U385" s="100" t="str">
        <f>IFERROR(INDEX(Table2[Treasury OIG Category], MATCH(transfers[[#This Row],[Attachment A Expenditure Subcategory]], Table2[Attachment A Subcategory],0)),"")</f>
        <v/>
      </c>
    </row>
    <row r="386" spans="2:21" x14ac:dyDescent="0.25">
      <c r="B386" s="21"/>
      <c r="C386" s="16"/>
      <c r="D386" s="16"/>
      <c r="E386" s="16"/>
      <c r="F386" s="16"/>
      <c r="G386" s="22"/>
      <c r="H386" s="31" t="s">
        <v>461</v>
      </c>
      <c r="I386" s="16"/>
      <c r="J386" s="16"/>
      <c r="K386" s="17"/>
      <c r="L386" s="49"/>
      <c r="M386" s="49"/>
      <c r="N386" s="154"/>
      <c r="O386" s="81">
        <f>transfers[[#This Row],[Total Transfer  Amount]]</f>
        <v>0</v>
      </c>
      <c r="P386" s="154"/>
      <c r="Q386" s="81">
        <f>transfers[[#This Row],[Total Quarterly Obligation Amount]]</f>
        <v>0</v>
      </c>
      <c r="R386" s="154"/>
      <c r="S386" s="81">
        <f>transfers[[#This Row],[Total Quarterly Expenditure Amount]]</f>
        <v>0</v>
      </c>
      <c r="T386" s="99" t="str">
        <f>IFERROR(INDEX(Table2[Attachment A Category], MATCH(transfers[[#This Row],[Attachment A Expenditure Subcategory]], Table2[Attachment A Subcategory],0)),"")</f>
        <v/>
      </c>
      <c r="U386" s="100" t="str">
        <f>IFERROR(INDEX(Table2[Treasury OIG Category], MATCH(transfers[[#This Row],[Attachment A Expenditure Subcategory]], Table2[Attachment A Subcategory],0)),"")</f>
        <v/>
      </c>
    </row>
    <row r="387" spans="2:21" x14ac:dyDescent="0.25">
      <c r="B387" s="21"/>
      <c r="C387" s="16"/>
      <c r="D387" s="16"/>
      <c r="E387" s="16"/>
      <c r="F387" s="16"/>
      <c r="G387" s="22"/>
      <c r="H387" s="31" t="s">
        <v>462</v>
      </c>
      <c r="I387" s="16"/>
      <c r="J387" s="16"/>
      <c r="K387" s="17"/>
      <c r="L387" s="49"/>
      <c r="M387" s="49"/>
      <c r="N387" s="154"/>
      <c r="O387" s="81">
        <f>transfers[[#This Row],[Total Transfer  Amount]]</f>
        <v>0</v>
      </c>
      <c r="P387" s="154"/>
      <c r="Q387" s="81">
        <f>transfers[[#This Row],[Total Quarterly Obligation Amount]]</f>
        <v>0</v>
      </c>
      <c r="R387" s="154"/>
      <c r="S387" s="81">
        <f>transfers[[#This Row],[Total Quarterly Expenditure Amount]]</f>
        <v>0</v>
      </c>
      <c r="T387" s="99" t="str">
        <f>IFERROR(INDEX(Table2[Attachment A Category], MATCH(transfers[[#This Row],[Attachment A Expenditure Subcategory]], Table2[Attachment A Subcategory],0)),"")</f>
        <v/>
      </c>
      <c r="U387" s="100" t="str">
        <f>IFERROR(INDEX(Table2[Treasury OIG Category], MATCH(transfers[[#This Row],[Attachment A Expenditure Subcategory]], Table2[Attachment A Subcategory],0)),"")</f>
        <v/>
      </c>
    </row>
    <row r="388" spans="2:21" x14ac:dyDescent="0.25">
      <c r="B388" s="21"/>
      <c r="C388" s="16"/>
      <c r="D388" s="16"/>
      <c r="E388" s="16"/>
      <c r="F388" s="16"/>
      <c r="G388" s="22"/>
      <c r="H388" s="31" t="s">
        <v>463</v>
      </c>
      <c r="I388" s="16"/>
      <c r="J388" s="16"/>
      <c r="K388" s="17"/>
      <c r="L388" s="49"/>
      <c r="M388" s="49"/>
      <c r="N388" s="154"/>
      <c r="O388" s="81">
        <f>transfers[[#This Row],[Total Transfer  Amount]]</f>
        <v>0</v>
      </c>
      <c r="P388" s="154"/>
      <c r="Q388" s="81">
        <f>transfers[[#This Row],[Total Quarterly Obligation Amount]]</f>
        <v>0</v>
      </c>
      <c r="R388" s="154"/>
      <c r="S388" s="81">
        <f>transfers[[#This Row],[Total Quarterly Expenditure Amount]]</f>
        <v>0</v>
      </c>
      <c r="T388" s="99" t="str">
        <f>IFERROR(INDEX(Table2[Attachment A Category], MATCH(transfers[[#This Row],[Attachment A Expenditure Subcategory]], Table2[Attachment A Subcategory],0)),"")</f>
        <v/>
      </c>
      <c r="U388" s="100" t="str">
        <f>IFERROR(INDEX(Table2[Treasury OIG Category], MATCH(transfers[[#This Row],[Attachment A Expenditure Subcategory]], Table2[Attachment A Subcategory],0)),"")</f>
        <v/>
      </c>
    </row>
    <row r="389" spans="2:21" x14ac:dyDescent="0.25">
      <c r="B389" s="21"/>
      <c r="C389" s="16"/>
      <c r="D389" s="16"/>
      <c r="E389" s="16"/>
      <c r="F389" s="16"/>
      <c r="G389" s="22"/>
      <c r="H389" s="31" t="s">
        <v>464</v>
      </c>
      <c r="I389" s="16"/>
      <c r="J389" s="16"/>
      <c r="K389" s="17"/>
      <c r="L389" s="49"/>
      <c r="M389" s="49"/>
      <c r="N389" s="154"/>
      <c r="O389" s="81">
        <f>transfers[[#This Row],[Total Transfer  Amount]]</f>
        <v>0</v>
      </c>
      <c r="P389" s="154"/>
      <c r="Q389" s="81">
        <f>transfers[[#This Row],[Total Quarterly Obligation Amount]]</f>
        <v>0</v>
      </c>
      <c r="R389" s="154"/>
      <c r="S389" s="81">
        <f>transfers[[#This Row],[Total Quarterly Expenditure Amount]]</f>
        <v>0</v>
      </c>
      <c r="T389" s="99" t="str">
        <f>IFERROR(INDEX(Table2[Attachment A Category], MATCH(transfers[[#This Row],[Attachment A Expenditure Subcategory]], Table2[Attachment A Subcategory],0)),"")</f>
        <v/>
      </c>
      <c r="U389" s="100" t="str">
        <f>IFERROR(INDEX(Table2[Treasury OIG Category], MATCH(transfers[[#This Row],[Attachment A Expenditure Subcategory]], Table2[Attachment A Subcategory],0)),"")</f>
        <v/>
      </c>
    </row>
    <row r="390" spans="2:21" x14ac:dyDescent="0.25">
      <c r="B390" s="21"/>
      <c r="C390" s="16"/>
      <c r="D390" s="16"/>
      <c r="E390" s="16"/>
      <c r="F390" s="16"/>
      <c r="G390" s="22"/>
      <c r="H390" s="31" t="s">
        <v>465</v>
      </c>
      <c r="I390" s="16"/>
      <c r="J390" s="16"/>
      <c r="K390" s="17"/>
      <c r="L390" s="49"/>
      <c r="M390" s="49"/>
      <c r="N390" s="154"/>
      <c r="O390" s="81">
        <f>transfers[[#This Row],[Total Transfer  Amount]]</f>
        <v>0</v>
      </c>
      <c r="P390" s="154"/>
      <c r="Q390" s="81">
        <f>transfers[[#This Row],[Total Quarterly Obligation Amount]]</f>
        <v>0</v>
      </c>
      <c r="R390" s="154"/>
      <c r="S390" s="81">
        <f>transfers[[#This Row],[Total Quarterly Expenditure Amount]]</f>
        <v>0</v>
      </c>
      <c r="T390" s="99" t="str">
        <f>IFERROR(INDEX(Table2[Attachment A Category], MATCH(transfers[[#This Row],[Attachment A Expenditure Subcategory]], Table2[Attachment A Subcategory],0)),"")</f>
        <v/>
      </c>
      <c r="U390" s="100" t="str">
        <f>IFERROR(INDEX(Table2[Treasury OIG Category], MATCH(transfers[[#This Row],[Attachment A Expenditure Subcategory]], Table2[Attachment A Subcategory],0)),"")</f>
        <v/>
      </c>
    </row>
    <row r="391" spans="2:21" x14ac:dyDescent="0.25">
      <c r="B391" s="21"/>
      <c r="C391" s="16"/>
      <c r="D391" s="16"/>
      <c r="E391" s="16"/>
      <c r="F391" s="16"/>
      <c r="G391" s="22"/>
      <c r="H391" s="31" t="s">
        <v>466</v>
      </c>
      <c r="I391" s="16"/>
      <c r="J391" s="16"/>
      <c r="K391" s="17"/>
      <c r="L391" s="49"/>
      <c r="M391" s="49"/>
      <c r="N391" s="154"/>
      <c r="O391" s="81">
        <f>transfers[[#This Row],[Total Transfer  Amount]]</f>
        <v>0</v>
      </c>
      <c r="P391" s="154"/>
      <c r="Q391" s="81">
        <f>transfers[[#This Row],[Total Quarterly Obligation Amount]]</f>
        <v>0</v>
      </c>
      <c r="R391" s="154"/>
      <c r="S391" s="81">
        <f>transfers[[#This Row],[Total Quarterly Expenditure Amount]]</f>
        <v>0</v>
      </c>
      <c r="T391" s="99" t="str">
        <f>IFERROR(INDEX(Table2[Attachment A Category], MATCH(transfers[[#This Row],[Attachment A Expenditure Subcategory]], Table2[Attachment A Subcategory],0)),"")</f>
        <v/>
      </c>
      <c r="U391" s="100" t="str">
        <f>IFERROR(INDEX(Table2[Treasury OIG Category], MATCH(transfers[[#This Row],[Attachment A Expenditure Subcategory]], Table2[Attachment A Subcategory],0)),"")</f>
        <v/>
      </c>
    </row>
    <row r="392" spans="2:21" x14ac:dyDescent="0.25">
      <c r="B392" s="21"/>
      <c r="C392" s="16"/>
      <c r="D392" s="16"/>
      <c r="E392" s="16"/>
      <c r="F392" s="16"/>
      <c r="G392" s="22"/>
      <c r="H392" s="31" t="s">
        <v>467</v>
      </c>
      <c r="I392" s="16"/>
      <c r="J392" s="16"/>
      <c r="K392" s="17"/>
      <c r="L392" s="49"/>
      <c r="M392" s="49"/>
      <c r="N392" s="154"/>
      <c r="O392" s="81">
        <f>transfers[[#This Row],[Total Transfer  Amount]]</f>
        <v>0</v>
      </c>
      <c r="P392" s="154"/>
      <c r="Q392" s="81">
        <f>transfers[[#This Row],[Total Quarterly Obligation Amount]]</f>
        <v>0</v>
      </c>
      <c r="R392" s="154"/>
      <c r="S392" s="81">
        <f>transfers[[#This Row],[Total Quarterly Expenditure Amount]]</f>
        <v>0</v>
      </c>
      <c r="T392" s="99" t="str">
        <f>IFERROR(INDEX(Table2[Attachment A Category], MATCH(transfers[[#This Row],[Attachment A Expenditure Subcategory]], Table2[Attachment A Subcategory],0)),"")</f>
        <v/>
      </c>
      <c r="U392" s="100" t="str">
        <f>IFERROR(INDEX(Table2[Treasury OIG Category], MATCH(transfers[[#This Row],[Attachment A Expenditure Subcategory]], Table2[Attachment A Subcategory],0)),"")</f>
        <v/>
      </c>
    </row>
    <row r="393" spans="2:21" x14ac:dyDescent="0.25">
      <c r="B393" s="21"/>
      <c r="C393" s="16"/>
      <c r="D393" s="16"/>
      <c r="E393" s="16"/>
      <c r="F393" s="16"/>
      <c r="G393" s="22"/>
      <c r="H393" s="31" t="s">
        <v>468</v>
      </c>
      <c r="I393" s="16"/>
      <c r="J393" s="16"/>
      <c r="K393" s="17"/>
      <c r="L393" s="49"/>
      <c r="M393" s="49"/>
      <c r="N393" s="154"/>
      <c r="O393" s="81">
        <f>transfers[[#This Row],[Total Transfer  Amount]]</f>
        <v>0</v>
      </c>
      <c r="P393" s="154"/>
      <c r="Q393" s="81">
        <f>transfers[[#This Row],[Total Quarterly Obligation Amount]]</f>
        <v>0</v>
      </c>
      <c r="R393" s="154"/>
      <c r="S393" s="81">
        <f>transfers[[#This Row],[Total Quarterly Expenditure Amount]]</f>
        <v>0</v>
      </c>
      <c r="T393" s="99" t="str">
        <f>IFERROR(INDEX(Table2[Attachment A Category], MATCH(transfers[[#This Row],[Attachment A Expenditure Subcategory]], Table2[Attachment A Subcategory],0)),"")</f>
        <v/>
      </c>
      <c r="U393" s="100" t="str">
        <f>IFERROR(INDEX(Table2[Treasury OIG Category], MATCH(transfers[[#This Row],[Attachment A Expenditure Subcategory]], Table2[Attachment A Subcategory],0)),"")</f>
        <v/>
      </c>
    </row>
    <row r="394" spans="2:21" x14ac:dyDescent="0.25">
      <c r="B394" s="21"/>
      <c r="C394" s="16"/>
      <c r="D394" s="16"/>
      <c r="E394" s="16"/>
      <c r="F394" s="16"/>
      <c r="G394" s="22"/>
      <c r="H394" s="31" t="s">
        <v>469</v>
      </c>
      <c r="I394" s="16"/>
      <c r="J394" s="16"/>
      <c r="K394" s="17"/>
      <c r="L394" s="49"/>
      <c r="M394" s="49"/>
      <c r="N394" s="154"/>
      <c r="O394" s="81">
        <f>transfers[[#This Row],[Total Transfer  Amount]]</f>
        <v>0</v>
      </c>
      <c r="P394" s="154"/>
      <c r="Q394" s="81">
        <f>transfers[[#This Row],[Total Quarterly Obligation Amount]]</f>
        <v>0</v>
      </c>
      <c r="R394" s="154"/>
      <c r="S394" s="81">
        <f>transfers[[#This Row],[Total Quarterly Expenditure Amount]]</f>
        <v>0</v>
      </c>
      <c r="T394" s="99" t="str">
        <f>IFERROR(INDEX(Table2[Attachment A Category], MATCH(transfers[[#This Row],[Attachment A Expenditure Subcategory]], Table2[Attachment A Subcategory],0)),"")</f>
        <v/>
      </c>
      <c r="U394" s="100" t="str">
        <f>IFERROR(INDEX(Table2[Treasury OIG Category], MATCH(transfers[[#This Row],[Attachment A Expenditure Subcategory]], Table2[Attachment A Subcategory],0)),"")</f>
        <v/>
      </c>
    </row>
    <row r="395" spans="2:21" x14ac:dyDescent="0.25">
      <c r="B395" s="21"/>
      <c r="C395" s="16"/>
      <c r="D395" s="16"/>
      <c r="E395" s="16"/>
      <c r="F395" s="16"/>
      <c r="G395" s="22"/>
      <c r="H395" s="31" t="s">
        <v>470</v>
      </c>
      <c r="I395" s="16"/>
      <c r="J395" s="16"/>
      <c r="K395" s="17"/>
      <c r="L395" s="49"/>
      <c r="M395" s="49"/>
      <c r="N395" s="154"/>
      <c r="O395" s="81">
        <f>transfers[[#This Row],[Total Transfer  Amount]]</f>
        <v>0</v>
      </c>
      <c r="P395" s="154"/>
      <c r="Q395" s="81">
        <f>transfers[[#This Row],[Total Quarterly Obligation Amount]]</f>
        <v>0</v>
      </c>
      <c r="R395" s="154"/>
      <c r="S395" s="81">
        <f>transfers[[#This Row],[Total Quarterly Expenditure Amount]]</f>
        <v>0</v>
      </c>
      <c r="T395" s="99" t="str">
        <f>IFERROR(INDEX(Table2[Attachment A Category], MATCH(transfers[[#This Row],[Attachment A Expenditure Subcategory]], Table2[Attachment A Subcategory],0)),"")</f>
        <v/>
      </c>
      <c r="U395" s="100" t="str">
        <f>IFERROR(INDEX(Table2[Treasury OIG Category], MATCH(transfers[[#This Row],[Attachment A Expenditure Subcategory]], Table2[Attachment A Subcategory],0)),"")</f>
        <v/>
      </c>
    </row>
    <row r="396" spans="2:21" x14ac:dyDescent="0.25">
      <c r="B396" s="21"/>
      <c r="C396" s="16"/>
      <c r="D396" s="16"/>
      <c r="E396" s="16"/>
      <c r="F396" s="16"/>
      <c r="G396" s="22"/>
      <c r="H396" s="31" t="s">
        <v>471</v>
      </c>
      <c r="I396" s="16"/>
      <c r="J396" s="16"/>
      <c r="K396" s="17"/>
      <c r="L396" s="49"/>
      <c r="M396" s="49"/>
      <c r="N396" s="154"/>
      <c r="O396" s="81">
        <f>transfers[[#This Row],[Total Transfer  Amount]]</f>
        <v>0</v>
      </c>
      <c r="P396" s="154"/>
      <c r="Q396" s="81">
        <f>transfers[[#This Row],[Total Quarterly Obligation Amount]]</f>
        <v>0</v>
      </c>
      <c r="R396" s="154"/>
      <c r="S396" s="81">
        <f>transfers[[#This Row],[Total Quarterly Expenditure Amount]]</f>
        <v>0</v>
      </c>
      <c r="T396" s="99" t="str">
        <f>IFERROR(INDEX(Table2[Attachment A Category], MATCH(transfers[[#This Row],[Attachment A Expenditure Subcategory]], Table2[Attachment A Subcategory],0)),"")</f>
        <v/>
      </c>
      <c r="U396" s="100" t="str">
        <f>IFERROR(INDEX(Table2[Treasury OIG Category], MATCH(transfers[[#This Row],[Attachment A Expenditure Subcategory]], Table2[Attachment A Subcategory],0)),"")</f>
        <v/>
      </c>
    </row>
    <row r="397" spans="2:21" x14ac:dyDescent="0.25">
      <c r="B397" s="21"/>
      <c r="C397" s="16"/>
      <c r="D397" s="16"/>
      <c r="E397" s="16"/>
      <c r="F397" s="16"/>
      <c r="G397" s="22"/>
      <c r="H397" s="31" t="s">
        <v>472</v>
      </c>
      <c r="I397" s="16"/>
      <c r="J397" s="16"/>
      <c r="K397" s="17"/>
      <c r="L397" s="49"/>
      <c r="M397" s="49"/>
      <c r="N397" s="154"/>
      <c r="O397" s="81">
        <f>transfers[[#This Row],[Total Transfer  Amount]]</f>
        <v>0</v>
      </c>
      <c r="P397" s="154"/>
      <c r="Q397" s="81">
        <f>transfers[[#This Row],[Total Quarterly Obligation Amount]]</f>
        <v>0</v>
      </c>
      <c r="R397" s="154"/>
      <c r="S397" s="81">
        <f>transfers[[#This Row],[Total Quarterly Expenditure Amount]]</f>
        <v>0</v>
      </c>
      <c r="T397" s="99" t="str">
        <f>IFERROR(INDEX(Table2[Attachment A Category], MATCH(transfers[[#This Row],[Attachment A Expenditure Subcategory]], Table2[Attachment A Subcategory],0)),"")</f>
        <v/>
      </c>
      <c r="U397" s="100" t="str">
        <f>IFERROR(INDEX(Table2[Treasury OIG Category], MATCH(transfers[[#This Row],[Attachment A Expenditure Subcategory]], Table2[Attachment A Subcategory],0)),"")</f>
        <v/>
      </c>
    </row>
    <row r="398" spans="2:21" x14ac:dyDescent="0.25">
      <c r="B398" s="21"/>
      <c r="C398" s="16"/>
      <c r="D398" s="16"/>
      <c r="E398" s="16"/>
      <c r="F398" s="16"/>
      <c r="G398" s="22"/>
      <c r="H398" s="31" t="s">
        <v>473</v>
      </c>
      <c r="I398" s="16"/>
      <c r="J398" s="16"/>
      <c r="K398" s="17"/>
      <c r="L398" s="49"/>
      <c r="M398" s="49"/>
      <c r="N398" s="154"/>
      <c r="O398" s="81">
        <f>transfers[[#This Row],[Total Transfer  Amount]]</f>
        <v>0</v>
      </c>
      <c r="P398" s="154"/>
      <c r="Q398" s="81">
        <f>transfers[[#This Row],[Total Quarterly Obligation Amount]]</f>
        <v>0</v>
      </c>
      <c r="R398" s="154"/>
      <c r="S398" s="81">
        <f>transfers[[#This Row],[Total Quarterly Expenditure Amount]]</f>
        <v>0</v>
      </c>
      <c r="T398" s="99" t="str">
        <f>IFERROR(INDEX(Table2[Attachment A Category], MATCH(transfers[[#This Row],[Attachment A Expenditure Subcategory]], Table2[Attachment A Subcategory],0)),"")</f>
        <v/>
      </c>
      <c r="U398" s="100" t="str">
        <f>IFERROR(INDEX(Table2[Treasury OIG Category], MATCH(transfers[[#This Row],[Attachment A Expenditure Subcategory]], Table2[Attachment A Subcategory],0)),"")</f>
        <v/>
      </c>
    </row>
    <row r="399" spans="2:21" x14ac:dyDescent="0.25">
      <c r="B399" s="21"/>
      <c r="C399" s="16"/>
      <c r="D399" s="16"/>
      <c r="E399" s="16"/>
      <c r="F399" s="16"/>
      <c r="G399" s="22"/>
      <c r="H399" s="31" t="s">
        <v>474</v>
      </c>
      <c r="I399" s="16"/>
      <c r="J399" s="16"/>
      <c r="K399" s="17"/>
      <c r="L399" s="49"/>
      <c r="M399" s="49"/>
      <c r="N399" s="154"/>
      <c r="O399" s="81">
        <f>transfers[[#This Row],[Total Transfer  Amount]]</f>
        <v>0</v>
      </c>
      <c r="P399" s="154"/>
      <c r="Q399" s="81">
        <f>transfers[[#This Row],[Total Quarterly Obligation Amount]]</f>
        <v>0</v>
      </c>
      <c r="R399" s="154"/>
      <c r="S399" s="81">
        <f>transfers[[#This Row],[Total Quarterly Expenditure Amount]]</f>
        <v>0</v>
      </c>
      <c r="T399" s="99" t="str">
        <f>IFERROR(INDEX(Table2[Attachment A Category], MATCH(transfers[[#This Row],[Attachment A Expenditure Subcategory]], Table2[Attachment A Subcategory],0)),"")</f>
        <v/>
      </c>
      <c r="U399" s="100" t="str">
        <f>IFERROR(INDEX(Table2[Treasury OIG Category], MATCH(transfers[[#This Row],[Attachment A Expenditure Subcategory]], Table2[Attachment A Subcategory],0)),"")</f>
        <v/>
      </c>
    </row>
    <row r="400" spans="2:21" x14ac:dyDescent="0.25">
      <c r="B400" s="21"/>
      <c r="C400" s="16"/>
      <c r="D400" s="16"/>
      <c r="E400" s="16"/>
      <c r="F400" s="16"/>
      <c r="G400" s="22"/>
      <c r="H400" s="31" t="s">
        <v>475</v>
      </c>
      <c r="I400" s="16"/>
      <c r="J400" s="16"/>
      <c r="K400" s="17"/>
      <c r="L400" s="49"/>
      <c r="M400" s="49"/>
      <c r="N400" s="154"/>
      <c r="O400" s="81">
        <f>transfers[[#This Row],[Total Transfer  Amount]]</f>
        <v>0</v>
      </c>
      <c r="P400" s="154"/>
      <c r="Q400" s="81">
        <f>transfers[[#This Row],[Total Quarterly Obligation Amount]]</f>
        <v>0</v>
      </c>
      <c r="R400" s="154"/>
      <c r="S400" s="81">
        <f>transfers[[#This Row],[Total Quarterly Expenditure Amount]]</f>
        <v>0</v>
      </c>
      <c r="T400" s="99" t="str">
        <f>IFERROR(INDEX(Table2[Attachment A Category], MATCH(transfers[[#This Row],[Attachment A Expenditure Subcategory]], Table2[Attachment A Subcategory],0)),"")</f>
        <v/>
      </c>
      <c r="U400" s="100" t="str">
        <f>IFERROR(INDEX(Table2[Treasury OIG Category], MATCH(transfers[[#This Row],[Attachment A Expenditure Subcategory]], Table2[Attachment A Subcategory],0)),"")</f>
        <v/>
      </c>
    </row>
    <row r="401" spans="2:21" x14ac:dyDescent="0.25">
      <c r="B401" s="21"/>
      <c r="C401" s="16"/>
      <c r="D401" s="16"/>
      <c r="E401" s="16"/>
      <c r="F401" s="16"/>
      <c r="G401" s="22"/>
      <c r="H401" s="31" t="s">
        <v>476</v>
      </c>
      <c r="I401" s="16"/>
      <c r="J401" s="16"/>
      <c r="K401" s="17"/>
      <c r="L401" s="49"/>
      <c r="M401" s="49"/>
      <c r="N401" s="154"/>
      <c r="O401" s="81">
        <f>transfers[[#This Row],[Total Transfer  Amount]]</f>
        <v>0</v>
      </c>
      <c r="P401" s="154"/>
      <c r="Q401" s="81">
        <f>transfers[[#This Row],[Total Quarterly Obligation Amount]]</f>
        <v>0</v>
      </c>
      <c r="R401" s="154"/>
      <c r="S401" s="81">
        <f>transfers[[#This Row],[Total Quarterly Expenditure Amount]]</f>
        <v>0</v>
      </c>
      <c r="T401" s="99" t="str">
        <f>IFERROR(INDEX(Table2[Attachment A Category], MATCH(transfers[[#This Row],[Attachment A Expenditure Subcategory]], Table2[Attachment A Subcategory],0)),"")</f>
        <v/>
      </c>
      <c r="U401" s="100" t="str">
        <f>IFERROR(INDEX(Table2[Treasury OIG Category], MATCH(transfers[[#This Row],[Attachment A Expenditure Subcategory]], Table2[Attachment A Subcategory],0)),"")</f>
        <v/>
      </c>
    </row>
    <row r="402" spans="2:21" x14ac:dyDescent="0.25">
      <c r="B402" s="21"/>
      <c r="C402" s="16"/>
      <c r="D402" s="16"/>
      <c r="E402" s="16"/>
      <c r="F402" s="16"/>
      <c r="G402" s="22"/>
      <c r="H402" s="31" t="s">
        <v>477</v>
      </c>
      <c r="I402" s="16"/>
      <c r="J402" s="16"/>
      <c r="K402" s="17"/>
      <c r="L402" s="49"/>
      <c r="M402" s="49"/>
      <c r="N402" s="154"/>
      <c r="O402" s="81">
        <f>transfers[[#This Row],[Total Transfer  Amount]]</f>
        <v>0</v>
      </c>
      <c r="P402" s="154"/>
      <c r="Q402" s="81">
        <f>transfers[[#This Row],[Total Quarterly Obligation Amount]]</f>
        <v>0</v>
      </c>
      <c r="R402" s="154"/>
      <c r="S402" s="81">
        <f>transfers[[#This Row],[Total Quarterly Expenditure Amount]]</f>
        <v>0</v>
      </c>
      <c r="T402" s="99" t="str">
        <f>IFERROR(INDEX(Table2[Attachment A Category], MATCH(transfers[[#This Row],[Attachment A Expenditure Subcategory]], Table2[Attachment A Subcategory],0)),"")</f>
        <v/>
      </c>
      <c r="U402" s="100" t="str">
        <f>IFERROR(INDEX(Table2[Treasury OIG Category], MATCH(transfers[[#This Row],[Attachment A Expenditure Subcategory]], Table2[Attachment A Subcategory],0)),"")</f>
        <v/>
      </c>
    </row>
    <row r="403" spans="2:21" x14ac:dyDescent="0.25">
      <c r="B403" s="21"/>
      <c r="C403" s="16"/>
      <c r="D403" s="16"/>
      <c r="E403" s="16"/>
      <c r="F403" s="16"/>
      <c r="G403" s="22"/>
      <c r="H403" s="31" t="s">
        <v>478</v>
      </c>
      <c r="I403" s="16"/>
      <c r="J403" s="16"/>
      <c r="K403" s="17"/>
      <c r="L403" s="49"/>
      <c r="M403" s="49"/>
      <c r="N403" s="154"/>
      <c r="O403" s="81">
        <f>transfers[[#This Row],[Total Transfer  Amount]]</f>
        <v>0</v>
      </c>
      <c r="P403" s="154"/>
      <c r="Q403" s="81">
        <f>transfers[[#This Row],[Total Quarterly Obligation Amount]]</f>
        <v>0</v>
      </c>
      <c r="R403" s="154"/>
      <c r="S403" s="81">
        <f>transfers[[#This Row],[Total Quarterly Expenditure Amount]]</f>
        <v>0</v>
      </c>
      <c r="T403" s="99" t="str">
        <f>IFERROR(INDEX(Table2[Attachment A Category], MATCH(transfers[[#This Row],[Attachment A Expenditure Subcategory]], Table2[Attachment A Subcategory],0)),"")</f>
        <v/>
      </c>
      <c r="U403" s="100" t="str">
        <f>IFERROR(INDEX(Table2[Treasury OIG Category], MATCH(transfers[[#This Row],[Attachment A Expenditure Subcategory]], Table2[Attachment A Subcategory],0)),"")</f>
        <v/>
      </c>
    </row>
    <row r="404" spans="2:21" x14ac:dyDescent="0.25">
      <c r="B404" s="21"/>
      <c r="C404" s="16"/>
      <c r="D404" s="16"/>
      <c r="E404" s="16"/>
      <c r="F404" s="16"/>
      <c r="G404" s="22"/>
      <c r="H404" s="31" t="s">
        <v>479</v>
      </c>
      <c r="I404" s="16"/>
      <c r="J404" s="16"/>
      <c r="K404" s="17"/>
      <c r="L404" s="49"/>
      <c r="M404" s="49"/>
      <c r="N404" s="154"/>
      <c r="O404" s="81">
        <f>transfers[[#This Row],[Total Transfer  Amount]]</f>
        <v>0</v>
      </c>
      <c r="P404" s="154"/>
      <c r="Q404" s="81">
        <f>transfers[[#This Row],[Total Quarterly Obligation Amount]]</f>
        <v>0</v>
      </c>
      <c r="R404" s="154"/>
      <c r="S404" s="81">
        <f>transfers[[#This Row],[Total Quarterly Expenditure Amount]]</f>
        <v>0</v>
      </c>
      <c r="T404" s="99" t="str">
        <f>IFERROR(INDEX(Table2[Attachment A Category], MATCH(transfers[[#This Row],[Attachment A Expenditure Subcategory]], Table2[Attachment A Subcategory],0)),"")</f>
        <v/>
      </c>
      <c r="U404" s="100" t="str">
        <f>IFERROR(INDEX(Table2[Treasury OIG Category], MATCH(transfers[[#This Row],[Attachment A Expenditure Subcategory]], Table2[Attachment A Subcategory],0)),"")</f>
        <v/>
      </c>
    </row>
    <row r="405" spans="2:21" x14ac:dyDescent="0.25">
      <c r="B405" s="21"/>
      <c r="C405" s="16"/>
      <c r="D405" s="16"/>
      <c r="E405" s="16"/>
      <c r="F405" s="16"/>
      <c r="G405" s="22"/>
      <c r="H405" s="31" t="s">
        <v>480</v>
      </c>
      <c r="I405" s="16"/>
      <c r="J405" s="16"/>
      <c r="K405" s="17"/>
      <c r="L405" s="49"/>
      <c r="M405" s="49"/>
      <c r="N405" s="154"/>
      <c r="O405" s="81">
        <f>transfers[[#This Row],[Total Transfer  Amount]]</f>
        <v>0</v>
      </c>
      <c r="P405" s="154"/>
      <c r="Q405" s="81">
        <f>transfers[[#This Row],[Total Quarterly Obligation Amount]]</f>
        <v>0</v>
      </c>
      <c r="R405" s="154"/>
      <c r="S405" s="81">
        <f>transfers[[#This Row],[Total Quarterly Expenditure Amount]]</f>
        <v>0</v>
      </c>
      <c r="T405" s="99" t="str">
        <f>IFERROR(INDEX(Table2[Attachment A Category], MATCH(transfers[[#This Row],[Attachment A Expenditure Subcategory]], Table2[Attachment A Subcategory],0)),"")</f>
        <v/>
      </c>
      <c r="U405" s="100" t="str">
        <f>IFERROR(INDEX(Table2[Treasury OIG Category], MATCH(transfers[[#This Row],[Attachment A Expenditure Subcategory]], Table2[Attachment A Subcategory],0)),"")</f>
        <v/>
      </c>
    </row>
    <row r="406" spans="2:21" x14ac:dyDescent="0.25">
      <c r="B406" s="21"/>
      <c r="C406" s="16"/>
      <c r="D406" s="16"/>
      <c r="E406" s="16"/>
      <c r="F406" s="16"/>
      <c r="G406" s="22"/>
      <c r="H406" s="31" t="s">
        <v>481</v>
      </c>
      <c r="I406" s="16"/>
      <c r="J406" s="16"/>
      <c r="K406" s="17"/>
      <c r="L406" s="49"/>
      <c r="M406" s="49"/>
      <c r="N406" s="154"/>
      <c r="O406" s="81">
        <f>transfers[[#This Row],[Total Transfer  Amount]]</f>
        <v>0</v>
      </c>
      <c r="P406" s="154"/>
      <c r="Q406" s="81">
        <f>transfers[[#This Row],[Total Quarterly Obligation Amount]]</f>
        <v>0</v>
      </c>
      <c r="R406" s="154"/>
      <c r="S406" s="81">
        <f>transfers[[#This Row],[Total Quarterly Expenditure Amount]]</f>
        <v>0</v>
      </c>
      <c r="T406" s="99" t="str">
        <f>IFERROR(INDEX(Table2[Attachment A Category], MATCH(transfers[[#This Row],[Attachment A Expenditure Subcategory]], Table2[Attachment A Subcategory],0)),"")</f>
        <v/>
      </c>
      <c r="U406" s="100" t="str">
        <f>IFERROR(INDEX(Table2[Treasury OIG Category], MATCH(transfers[[#This Row],[Attachment A Expenditure Subcategory]], Table2[Attachment A Subcategory],0)),"")</f>
        <v/>
      </c>
    </row>
    <row r="407" spans="2:21" x14ac:dyDescent="0.25">
      <c r="B407" s="21"/>
      <c r="C407" s="16"/>
      <c r="D407" s="16"/>
      <c r="E407" s="16"/>
      <c r="F407" s="16"/>
      <c r="G407" s="22"/>
      <c r="H407" s="31" t="s">
        <v>482</v>
      </c>
      <c r="I407" s="16"/>
      <c r="J407" s="16"/>
      <c r="K407" s="17"/>
      <c r="L407" s="49"/>
      <c r="M407" s="49"/>
      <c r="N407" s="154"/>
      <c r="O407" s="81">
        <f>transfers[[#This Row],[Total Transfer  Amount]]</f>
        <v>0</v>
      </c>
      <c r="P407" s="154"/>
      <c r="Q407" s="81">
        <f>transfers[[#This Row],[Total Quarterly Obligation Amount]]</f>
        <v>0</v>
      </c>
      <c r="R407" s="154"/>
      <c r="S407" s="81">
        <f>transfers[[#This Row],[Total Quarterly Expenditure Amount]]</f>
        <v>0</v>
      </c>
      <c r="T407" s="99" t="str">
        <f>IFERROR(INDEX(Table2[Attachment A Category], MATCH(transfers[[#This Row],[Attachment A Expenditure Subcategory]], Table2[Attachment A Subcategory],0)),"")</f>
        <v/>
      </c>
      <c r="U407" s="100" t="str">
        <f>IFERROR(INDEX(Table2[Treasury OIG Category], MATCH(transfers[[#This Row],[Attachment A Expenditure Subcategory]], Table2[Attachment A Subcategory],0)),"")</f>
        <v/>
      </c>
    </row>
    <row r="408" spans="2:21" x14ac:dyDescent="0.25">
      <c r="B408" s="21"/>
      <c r="C408" s="16"/>
      <c r="D408" s="16"/>
      <c r="E408" s="16"/>
      <c r="F408" s="16"/>
      <c r="G408" s="22"/>
      <c r="H408" s="31" t="s">
        <v>483</v>
      </c>
      <c r="I408" s="16"/>
      <c r="J408" s="16"/>
      <c r="K408" s="17"/>
      <c r="L408" s="49"/>
      <c r="M408" s="49"/>
      <c r="N408" s="154"/>
      <c r="O408" s="81">
        <f>transfers[[#This Row],[Total Transfer  Amount]]</f>
        <v>0</v>
      </c>
      <c r="P408" s="154"/>
      <c r="Q408" s="81">
        <f>transfers[[#This Row],[Total Quarterly Obligation Amount]]</f>
        <v>0</v>
      </c>
      <c r="R408" s="154"/>
      <c r="S408" s="81">
        <f>transfers[[#This Row],[Total Quarterly Expenditure Amount]]</f>
        <v>0</v>
      </c>
      <c r="T408" s="99" t="str">
        <f>IFERROR(INDEX(Table2[Attachment A Category], MATCH(transfers[[#This Row],[Attachment A Expenditure Subcategory]], Table2[Attachment A Subcategory],0)),"")</f>
        <v/>
      </c>
      <c r="U408" s="100" t="str">
        <f>IFERROR(INDEX(Table2[Treasury OIG Category], MATCH(transfers[[#This Row],[Attachment A Expenditure Subcategory]], Table2[Attachment A Subcategory],0)),"")</f>
        <v/>
      </c>
    </row>
    <row r="409" spans="2:21" x14ac:dyDescent="0.25">
      <c r="B409" s="21"/>
      <c r="C409" s="16"/>
      <c r="D409" s="16"/>
      <c r="E409" s="16"/>
      <c r="F409" s="16"/>
      <c r="G409" s="22"/>
      <c r="H409" s="31" t="s">
        <v>484</v>
      </c>
      <c r="I409" s="16"/>
      <c r="J409" s="16"/>
      <c r="K409" s="17"/>
      <c r="L409" s="49"/>
      <c r="M409" s="49"/>
      <c r="N409" s="154"/>
      <c r="O409" s="81">
        <f>transfers[[#This Row],[Total Transfer  Amount]]</f>
        <v>0</v>
      </c>
      <c r="P409" s="154"/>
      <c r="Q409" s="81">
        <f>transfers[[#This Row],[Total Quarterly Obligation Amount]]</f>
        <v>0</v>
      </c>
      <c r="R409" s="154"/>
      <c r="S409" s="81">
        <f>transfers[[#This Row],[Total Quarterly Expenditure Amount]]</f>
        <v>0</v>
      </c>
      <c r="T409" s="99" t="str">
        <f>IFERROR(INDEX(Table2[Attachment A Category], MATCH(transfers[[#This Row],[Attachment A Expenditure Subcategory]], Table2[Attachment A Subcategory],0)),"")</f>
        <v/>
      </c>
      <c r="U409" s="100" t="str">
        <f>IFERROR(INDEX(Table2[Treasury OIG Category], MATCH(transfers[[#This Row],[Attachment A Expenditure Subcategory]], Table2[Attachment A Subcategory],0)),"")</f>
        <v/>
      </c>
    </row>
    <row r="410" spans="2:21" x14ac:dyDescent="0.25">
      <c r="B410" s="21"/>
      <c r="C410" s="16"/>
      <c r="D410" s="16"/>
      <c r="E410" s="16"/>
      <c r="F410" s="16"/>
      <c r="G410" s="22"/>
      <c r="H410" s="31" t="s">
        <v>485</v>
      </c>
      <c r="I410" s="16"/>
      <c r="J410" s="16"/>
      <c r="K410" s="17"/>
      <c r="L410" s="49"/>
      <c r="M410" s="49"/>
      <c r="N410" s="154"/>
      <c r="O410" s="81">
        <f>transfers[[#This Row],[Total Transfer  Amount]]</f>
        <v>0</v>
      </c>
      <c r="P410" s="154"/>
      <c r="Q410" s="81">
        <f>transfers[[#This Row],[Total Quarterly Obligation Amount]]</f>
        <v>0</v>
      </c>
      <c r="R410" s="154"/>
      <c r="S410" s="81">
        <f>transfers[[#This Row],[Total Quarterly Expenditure Amount]]</f>
        <v>0</v>
      </c>
      <c r="T410" s="99" t="str">
        <f>IFERROR(INDEX(Table2[Attachment A Category], MATCH(transfers[[#This Row],[Attachment A Expenditure Subcategory]], Table2[Attachment A Subcategory],0)),"")</f>
        <v/>
      </c>
      <c r="U410" s="100" t="str">
        <f>IFERROR(INDEX(Table2[Treasury OIG Category], MATCH(transfers[[#This Row],[Attachment A Expenditure Subcategory]], Table2[Attachment A Subcategory],0)),"")</f>
        <v/>
      </c>
    </row>
    <row r="411" spans="2:21" x14ac:dyDescent="0.25">
      <c r="B411" s="21"/>
      <c r="C411" s="16"/>
      <c r="D411" s="16"/>
      <c r="E411" s="16"/>
      <c r="F411" s="16"/>
      <c r="G411" s="22"/>
      <c r="H411" s="31" t="s">
        <v>486</v>
      </c>
      <c r="I411" s="16"/>
      <c r="J411" s="16"/>
      <c r="K411" s="17"/>
      <c r="L411" s="49"/>
      <c r="M411" s="49"/>
      <c r="N411" s="154"/>
      <c r="O411" s="81">
        <f>transfers[[#This Row],[Total Transfer  Amount]]</f>
        <v>0</v>
      </c>
      <c r="P411" s="154"/>
      <c r="Q411" s="81">
        <f>transfers[[#This Row],[Total Quarterly Obligation Amount]]</f>
        <v>0</v>
      </c>
      <c r="R411" s="154"/>
      <c r="S411" s="81">
        <f>transfers[[#This Row],[Total Quarterly Expenditure Amount]]</f>
        <v>0</v>
      </c>
      <c r="T411" s="99" t="str">
        <f>IFERROR(INDEX(Table2[Attachment A Category], MATCH(transfers[[#This Row],[Attachment A Expenditure Subcategory]], Table2[Attachment A Subcategory],0)),"")</f>
        <v/>
      </c>
      <c r="U411" s="100" t="str">
        <f>IFERROR(INDEX(Table2[Treasury OIG Category], MATCH(transfers[[#This Row],[Attachment A Expenditure Subcategory]], Table2[Attachment A Subcategory],0)),"")</f>
        <v/>
      </c>
    </row>
    <row r="412" spans="2:21" x14ac:dyDescent="0.25">
      <c r="B412" s="21"/>
      <c r="C412" s="16"/>
      <c r="D412" s="16"/>
      <c r="E412" s="16"/>
      <c r="F412" s="16"/>
      <c r="G412" s="22"/>
      <c r="H412" s="31" t="s">
        <v>487</v>
      </c>
      <c r="I412" s="16"/>
      <c r="J412" s="16"/>
      <c r="K412" s="17"/>
      <c r="L412" s="49"/>
      <c r="M412" s="49"/>
      <c r="N412" s="154"/>
      <c r="O412" s="81">
        <f>transfers[[#This Row],[Total Transfer  Amount]]</f>
        <v>0</v>
      </c>
      <c r="P412" s="154"/>
      <c r="Q412" s="81">
        <f>transfers[[#This Row],[Total Quarterly Obligation Amount]]</f>
        <v>0</v>
      </c>
      <c r="R412" s="154"/>
      <c r="S412" s="81">
        <f>transfers[[#This Row],[Total Quarterly Expenditure Amount]]</f>
        <v>0</v>
      </c>
      <c r="T412" s="99" t="str">
        <f>IFERROR(INDEX(Table2[Attachment A Category], MATCH(transfers[[#This Row],[Attachment A Expenditure Subcategory]], Table2[Attachment A Subcategory],0)),"")</f>
        <v/>
      </c>
      <c r="U412" s="100" t="str">
        <f>IFERROR(INDEX(Table2[Treasury OIG Category], MATCH(transfers[[#This Row],[Attachment A Expenditure Subcategory]], Table2[Attachment A Subcategory],0)),"")</f>
        <v/>
      </c>
    </row>
    <row r="413" spans="2:21" x14ac:dyDescent="0.25">
      <c r="B413" s="21"/>
      <c r="C413" s="16"/>
      <c r="D413" s="16"/>
      <c r="E413" s="16"/>
      <c r="F413" s="16"/>
      <c r="G413" s="22"/>
      <c r="H413" s="31" t="s">
        <v>488</v>
      </c>
      <c r="I413" s="16"/>
      <c r="J413" s="16"/>
      <c r="K413" s="17"/>
      <c r="L413" s="49"/>
      <c r="M413" s="49"/>
      <c r="N413" s="154"/>
      <c r="O413" s="81">
        <f>transfers[[#This Row],[Total Transfer  Amount]]</f>
        <v>0</v>
      </c>
      <c r="P413" s="154"/>
      <c r="Q413" s="81">
        <f>transfers[[#This Row],[Total Quarterly Obligation Amount]]</f>
        <v>0</v>
      </c>
      <c r="R413" s="154"/>
      <c r="S413" s="81">
        <f>transfers[[#This Row],[Total Quarterly Expenditure Amount]]</f>
        <v>0</v>
      </c>
      <c r="T413" s="99" t="str">
        <f>IFERROR(INDEX(Table2[Attachment A Category], MATCH(transfers[[#This Row],[Attachment A Expenditure Subcategory]], Table2[Attachment A Subcategory],0)),"")</f>
        <v/>
      </c>
      <c r="U413" s="100" t="str">
        <f>IFERROR(INDEX(Table2[Treasury OIG Category], MATCH(transfers[[#This Row],[Attachment A Expenditure Subcategory]], Table2[Attachment A Subcategory],0)),"")</f>
        <v/>
      </c>
    </row>
    <row r="414" spans="2:21" x14ac:dyDescent="0.25">
      <c r="B414" s="21"/>
      <c r="C414" s="16"/>
      <c r="D414" s="16"/>
      <c r="E414" s="16"/>
      <c r="F414" s="16"/>
      <c r="G414" s="22"/>
      <c r="H414" s="31" t="s">
        <v>489</v>
      </c>
      <c r="I414" s="16"/>
      <c r="J414" s="16"/>
      <c r="K414" s="17"/>
      <c r="L414" s="49"/>
      <c r="M414" s="49"/>
      <c r="N414" s="154"/>
      <c r="O414" s="81">
        <f>transfers[[#This Row],[Total Transfer  Amount]]</f>
        <v>0</v>
      </c>
      <c r="P414" s="154"/>
      <c r="Q414" s="81">
        <f>transfers[[#This Row],[Total Quarterly Obligation Amount]]</f>
        <v>0</v>
      </c>
      <c r="R414" s="154"/>
      <c r="S414" s="81">
        <f>transfers[[#This Row],[Total Quarterly Expenditure Amount]]</f>
        <v>0</v>
      </c>
      <c r="T414" s="99" t="str">
        <f>IFERROR(INDEX(Table2[Attachment A Category], MATCH(transfers[[#This Row],[Attachment A Expenditure Subcategory]], Table2[Attachment A Subcategory],0)),"")</f>
        <v/>
      </c>
      <c r="U414" s="100" t="str">
        <f>IFERROR(INDEX(Table2[Treasury OIG Category], MATCH(transfers[[#This Row],[Attachment A Expenditure Subcategory]], Table2[Attachment A Subcategory],0)),"")</f>
        <v/>
      </c>
    </row>
    <row r="415" spans="2:21" x14ac:dyDescent="0.25">
      <c r="B415" s="21"/>
      <c r="C415" s="16"/>
      <c r="D415" s="16"/>
      <c r="E415" s="16"/>
      <c r="F415" s="16"/>
      <c r="G415" s="22"/>
      <c r="H415" s="31" t="s">
        <v>490</v>
      </c>
      <c r="I415" s="16"/>
      <c r="J415" s="16"/>
      <c r="K415" s="17"/>
      <c r="L415" s="49"/>
      <c r="M415" s="49"/>
      <c r="N415" s="154"/>
      <c r="O415" s="81">
        <f>transfers[[#This Row],[Total Transfer  Amount]]</f>
        <v>0</v>
      </c>
      <c r="P415" s="154"/>
      <c r="Q415" s="81">
        <f>transfers[[#This Row],[Total Quarterly Obligation Amount]]</f>
        <v>0</v>
      </c>
      <c r="R415" s="154"/>
      <c r="S415" s="81">
        <f>transfers[[#This Row],[Total Quarterly Expenditure Amount]]</f>
        <v>0</v>
      </c>
      <c r="T415" s="99" t="str">
        <f>IFERROR(INDEX(Table2[Attachment A Category], MATCH(transfers[[#This Row],[Attachment A Expenditure Subcategory]], Table2[Attachment A Subcategory],0)),"")</f>
        <v/>
      </c>
      <c r="U415" s="100" t="str">
        <f>IFERROR(INDEX(Table2[Treasury OIG Category], MATCH(transfers[[#This Row],[Attachment A Expenditure Subcategory]], Table2[Attachment A Subcategory],0)),"")</f>
        <v/>
      </c>
    </row>
    <row r="416" spans="2:21" x14ac:dyDescent="0.25">
      <c r="B416" s="21"/>
      <c r="C416" s="16"/>
      <c r="D416" s="16"/>
      <c r="E416" s="16"/>
      <c r="F416" s="16"/>
      <c r="G416" s="22"/>
      <c r="H416" s="31" t="s">
        <v>491</v>
      </c>
      <c r="I416" s="16"/>
      <c r="J416" s="16"/>
      <c r="K416" s="17"/>
      <c r="L416" s="49"/>
      <c r="M416" s="49"/>
      <c r="N416" s="154"/>
      <c r="O416" s="81">
        <f>transfers[[#This Row],[Total Transfer  Amount]]</f>
        <v>0</v>
      </c>
      <c r="P416" s="154"/>
      <c r="Q416" s="81">
        <f>transfers[[#This Row],[Total Quarterly Obligation Amount]]</f>
        <v>0</v>
      </c>
      <c r="R416" s="154"/>
      <c r="S416" s="81">
        <f>transfers[[#This Row],[Total Quarterly Expenditure Amount]]</f>
        <v>0</v>
      </c>
      <c r="T416" s="99" t="str">
        <f>IFERROR(INDEX(Table2[Attachment A Category], MATCH(transfers[[#This Row],[Attachment A Expenditure Subcategory]], Table2[Attachment A Subcategory],0)),"")</f>
        <v/>
      </c>
      <c r="U416" s="100" t="str">
        <f>IFERROR(INDEX(Table2[Treasury OIG Category], MATCH(transfers[[#This Row],[Attachment A Expenditure Subcategory]], Table2[Attachment A Subcategory],0)),"")</f>
        <v/>
      </c>
    </row>
    <row r="417" spans="2:21" x14ac:dyDescent="0.25">
      <c r="B417" s="21"/>
      <c r="C417" s="16"/>
      <c r="D417" s="16"/>
      <c r="E417" s="16"/>
      <c r="F417" s="16"/>
      <c r="G417" s="22"/>
      <c r="H417" s="31" t="s">
        <v>492</v>
      </c>
      <c r="I417" s="16"/>
      <c r="J417" s="16"/>
      <c r="K417" s="17"/>
      <c r="L417" s="49"/>
      <c r="M417" s="49"/>
      <c r="N417" s="154"/>
      <c r="O417" s="81">
        <f>transfers[[#This Row],[Total Transfer  Amount]]</f>
        <v>0</v>
      </c>
      <c r="P417" s="154"/>
      <c r="Q417" s="81">
        <f>transfers[[#This Row],[Total Quarterly Obligation Amount]]</f>
        <v>0</v>
      </c>
      <c r="R417" s="154"/>
      <c r="S417" s="81">
        <f>transfers[[#This Row],[Total Quarterly Expenditure Amount]]</f>
        <v>0</v>
      </c>
      <c r="T417" s="99" t="str">
        <f>IFERROR(INDEX(Table2[Attachment A Category], MATCH(transfers[[#This Row],[Attachment A Expenditure Subcategory]], Table2[Attachment A Subcategory],0)),"")</f>
        <v/>
      </c>
      <c r="U417" s="100" t="str">
        <f>IFERROR(INDEX(Table2[Treasury OIG Category], MATCH(transfers[[#This Row],[Attachment A Expenditure Subcategory]], Table2[Attachment A Subcategory],0)),"")</f>
        <v/>
      </c>
    </row>
    <row r="418" spans="2:21" x14ac:dyDescent="0.25">
      <c r="B418" s="21"/>
      <c r="C418" s="16"/>
      <c r="D418" s="16"/>
      <c r="E418" s="16"/>
      <c r="F418" s="16"/>
      <c r="G418" s="22"/>
      <c r="H418" s="31" t="s">
        <v>493</v>
      </c>
      <c r="I418" s="16"/>
      <c r="J418" s="16"/>
      <c r="K418" s="17"/>
      <c r="L418" s="49"/>
      <c r="M418" s="49"/>
      <c r="N418" s="154"/>
      <c r="O418" s="81">
        <f>transfers[[#This Row],[Total Transfer  Amount]]</f>
        <v>0</v>
      </c>
      <c r="P418" s="154"/>
      <c r="Q418" s="81">
        <f>transfers[[#This Row],[Total Quarterly Obligation Amount]]</f>
        <v>0</v>
      </c>
      <c r="R418" s="154"/>
      <c r="S418" s="81">
        <f>transfers[[#This Row],[Total Quarterly Expenditure Amount]]</f>
        <v>0</v>
      </c>
      <c r="T418" s="99" t="str">
        <f>IFERROR(INDEX(Table2[Attachment A Category], MATCH(transfers[[#This Row],[Attachment A Expenditure Subcategory]], Table2[Attachment A Subcategory],0)),"")</f>
        <v/>
      </c>
      <c r="U418" s="100" t="str">
        <f>IFERROR(INDEX(Table2[Treasury OIG Category], MATCH(transfers[[#This Row],[Attachment A Expenditure Subcategory]], Table2[Attachment A Subcategory],0)),"")</f>
        <v/>
      </c>
    </row>
    <row r="419" spans="2:21" x14ac:dyDescent="0.25">
      <c r="B419" s="21"/>
      <c r="C419" s="16"/>
      <c r="D419" s="16"/>
      <c r="E419" s="16"/>
      <c r="F419" s="16"/>
      <c r="G419" s="22"/>
      <c r="H419" s="31" t="s">
        <v>494</v>
      </c>
      <c r="I419" s="16"/>
      <c r="J419" s="16"/>
      <c r="K419" s="17"/>
      <c r="L419" s="49"/>
      <c r="M419" s="49"/>
      <c r="N419" s="154"/>
      <c r="O419" s="81">
        <f>transfers[[#This Row],[Total Transfer  Amount]]</f>
        <v>0</v>
      </c>
      <c r="P419" s="154"/>
      <c r="Q419" s="81">
        <f>transfers[[#This Row],[Total Quarterly Obligation Amount]]</f>
        <v>0</v>
      </c>
      <c r="R419" s="154"/>
      <c r="S419" s="81">
        <f>transfers[[#This Row],[Total Quarterly Expenditure Amount]]</f>
        <v>0</v>
      </c>
      <c r="T419" s="99" t="str">
        <f>IFERROR(INDEX(Table2[Attachment A Category], MATCH(transfers[[#This Row],[Attachment A Expenditure Subcategory]], Table2[Attachment A Subcategory],0)),"")</f>
        <v/>
      </c>
      <c r="U419" s="100" t="str">
        <f>IFERROR(INDEX(Table2[Treasury OIG Category], MATCH(transfers[[#This Row],[Attachment A Expenditure Subcategory]], Table2[Attachment A Subcategory],0)),"")</f>
        <v/>
      </c>
    </row>
    <row r="420" spans="2:21" x14ac:dyDescent="0.25">
      <c r="B420" s="21"/>
      <c r="C420" s="16"/>
      <c r="D420" s="16"/>
      <c r="E420" s="16"/>
      <c r="F420" s="16"/>
      <c r="G420" s="22"/>
      <c r="H420" s="31" t="s">
        <v>495</v>
      </c>
      <c r="I420" s="16"/>
      <c r="J420" s="16"/>
      <c r="K420" s="17"/>
      <c r="L420" s="49"/>
      <c r="M420" s="49"/>
      <c r="N420" s="154"/>
      <c r="O420" s="81">
        <f>transfers[[#This Row],[Total Transfer  Amount]]</f>
        <v>0</v>
      </c>
      <c r="P420" s="154"/>
      <c r="Q420" s="81">
        <f>transfers[[#This Row],[Total Quarterly Obligation Amount]]</f>
        <v>0</v>
      </c>
      <c r="R420" s="154"/>
      <c r="S420" s="81">
        <f>transfers[[#This Row],[Total Quarterly Expenditure Amount]]</f>
        <v>0</v>
      </c>
      <c r="T420" s="99" t="str">
        <f>IFERROR(INDEX(Table2[Attachment A Category], MATCH(transfers[[#This Row],[Attachment A Expenditure Subcategory]], Table2[Attachment A Subcategory],0)),"")</f>
        <v/>
      </c>
      <c r="U420" s="100" t="str">
        <f>IFERROR(INDEX(Table2[Treasury OIG Category], MATCH(transfers[[#This Row],[Attachment A Expenditure Subcategory]], Table2[Attachment A Subcategory],0)),"")</f>
        <v/>
      </c>
    </row>
    <row r="421" spans="2:21" x14ac:dyDescent="0.25">
      <c r="B421" s="21"/>
      <c r="C421" s="16"/>
      <c r="D421" s="16"/>
      <c r="E421" s="16"/>
      <c r="F421" s="16"/>
      <c r="G421" s="22"/>
      <c r="H421" s="31" t="s">
        <v>496</v>
      </c>
      <c r="I421" s="16"/>
      <c r="J421" s="16"/>
      <c r="K421" s="17"/>
      <c r="L421" s="49"/>
      <c r="M421" s="49"/>
      <c r="N421" s="154"/>
      <c r="O421" s="81">
        <f>transfers[[#This Row],[Total Transfer  Amount]]</f>
        <v>0</v>
      </c>
      <c r="P421" s="154"/>
      <c r="Q421" s="81">
        <f>transfers[[#This Row],[Total Quarterly Obligation Amount]]</f>
        <v>0</v>
      </c>
      <c r="R421" s="154"/>
      <c r="S421" s="81">
        <f>transfers[[#This Row],[Total Quarterly Expenditure Amount]]</f>
        <v>0</v>
      </c>
      <c r="T421" s="99" t="str">
        <f>IFERROR(INDEX(Table2[Attachment A Category], MATCH(transfers[[#This Row],[Attachment A Expenditure Subcategory]], Table2[Attachment A Subcategory],0)),"")</f>
        <v/>
      </c>
      <c r="U421" s="100" t="str">
        <f>IFERROR(INDEX(Table2[Treasury OIG Category], MATCH(transfers[[#This Row],[Attachment A Expenditure Subcategory]], Table2[Attachment A Subcategory],0)),"")</f>
        <v/>
      </c>
    </row>
    <row r="422" spans="2:21" x14ac:dyDescent="0.25">
      <c r="B422" s="21"/>
      <c r="C422" s="16"/>
      <c r="D422" s="16"/>
      <c r="E422" s="16"/>
      <c r="F422" s="16"/>
      <c r="G422" s="22"/>
      <c r="H422" s="31" t="s">
        <v>497</v>
      </c>
      <c r="I422" s="16"/>
      <c r="J422" s="16"/>
      <c r="K422" s="17"/>
      <c r="L422" s="49"/>
      <c r="M422" s="49"/>
      <c r="N422" s="154"/>
      <c r="O422" s="81">
        <f>transfers[[#This Row],[Total Transfer  Amount]]</f>
        <v>0</v>
      </c>
      <c r="P422" s="154"/>
      <c r="Q422" s="81">
        <f>transfers[[#This Row],[Total Quarterly Obligation Amount]]</f>
        <v>0</v>
      </c>
      <c r="R422" s="154"/>
      <c r="S422" s="81">
        <f>transfers[[#This Row],[Total Quarterly Expenditure Amount]]</f>
        <v>0</v>
      </c>
      <c r="T422" s="99" t="str">
        <f>IFERROR(INDEX(Table2[Attachment A Category], MATCH(transfers[[#This Row],[Attachment A Expenditure Subcategory]], Table2[Attachment A Subcategory],0)),"")</f>
        <v/>
      </c>
      <c r="U422" s="100" t="str">
        <f>IFERROR(INDEX(Table2[Treasury OIG Category], MATCH(transfers[[#This Row],[Attachment A Expenditure Subcategory]], Table2[Attachment A Subcategory],0)),"")</f>
        <v/>
      </c>
    </row>
    <row r="423" spans="2:21" x14ac:dyDescent="0.25">
      <c r="B423" s="21"/>
      <c r="C423" s="16"/>
      <c r="D423" s="16"/>
      <c r="E423" s="16"/>
      <c r="F423" s="16"/>
      <c r="G423" s="22"/>
      <c r="H423" s="31" t="s">
        <v>498</v>
      </c>
      <c r="I423" s="16"/>
      <c r="J423" s="16"/>
      <c r="K423" s="17"/>
      <c r="L423" s="49"/>
      <c r="M423" s="49"/>
      <c r="N423" s="154"/>
      <c r="O423" s="81">
        <f>transfers[[#This Row],[Total Transfer  Amount]]</f>
        <v>0</v>
      </c>
      <c r="P423" s="154"/>
      <c r="Q423" s="81">
        <f>transfers[[#This Row],[Total Quarterly Obligation Amount]]</f>
        <v>0</v>
      </c>
      <c r="R423" s="154"/>
      <c r="S423" s="81">
        <f>transfers[[#This Row],[Total Quarterly Expenditure Amount]]</f>
        <v>0</v>
      </c>
      <c r="T423" s="99" t="str">
        <f>IFERROR(INDEX(Table2[Attachment A Category], MATCH(transfers[[#This Row],[Attachment A Expenditure Subcategory]], Table2[Attachment A Subcategory],0)),"")</f>
        <v/>
      </c>
      <c r="U423" s="100" t="str">
        <f>IFERROR(INDEX(Table2[Treasury OIG Category], MATCH(transfers[[#This Row],[Attachment A Expenditure Subcategory]], Table2[Attachment A Subcategory],0)),"")</f>
        <v/>
      </c>
    </row>
    <row r="424" spans="2:21" x14ac:dyDescent="0.25">
      <c r="B424" s="21"/>
      <c r="C424" s="16"/>
      <c r="D424" s="16"/>
      <c r="E424" s="16"/>
      <c r="F424" s="16"/>
      <c r="G424" s="22"/>
      <c r="H424" s="31" t="s">
        <v>499</v>
      </c>
      <c r="I424" s="16"/>
      <c r="J424" s="16"/>
      <c r="K424" s="17"/>
      <c r="L424" s="49"/>
      <c r="M424" s="49"/>
      <c r="N424" s="154"/>
      <c r="O424" s="81">
        <f>transfers[[#This Row],[Total Transfer  Amount]]</f>
        <v>0</v>
      </c>
      <c r="P424" s="154"/>
      <c r="Q424" s="81">
        <f>transfers[[#This Row],[Total Quarterly Obligation Amount]]</f>
        <v>0</v>
      </c>
      <c r="R424" s="154"/>
      <c r="S424" s="81">
        <f>transfers[[#This Row],[Total Quarterly Expenditure Amount]]</f>
        <v>0</v>
      </c>
      <c r="T424" s="99" t="str">
        <f>IFERROR(INDEX(Table2[Attachment A Category], MATCH(transfers[[#This Row],[Attachment A Expenditure Subcategory]], Table2[Attachment A Subcategory],0)),"")</f>
        <v/>
      </c>
      <c r="U424" s="100" t="str">
        <f>IFERROR(INDEX(Table2[Treasury OIG Category], MATCH(transfers[[#This Row],[Attachment A Expenditure Subcategory]], Table2[Attachment A Subcategory],0)),"")</f>
        <v/>
      </c>
    </row>
    <row r="425" spans="2:21" x14ac:dyDescent="0.25">
      <c r="B425" s="21"/>
      <c r="C425" s="16"/>
      <c r="D425" s="16"/>
      <c r="E425" s="16"/>
      <c r="F425" s="16"/>
      <c r="G425" s="22"/>
      <c r="H425" s="31" t="s">
        <v>500</v>
      </c>
      <c r="I425" s="16"/>
      <c r="J425" s="16"/>
      <c r="K425" s="17"/>
      <c r="L425" s="49"/>
      <c r="M425" s="49"/>
      <c r="N425" s="154"/>
      <c r="O425" s="81">
        <f>transfers[[#This Row],[Total Transfer  Amount]]</f>
        <v>0</v>
      </c>
      <c r="P425" s="154"/>
      <c r="Q425" s="81">
        <f>transfers[[#This Row],[Total Quarterly Obligation Amount]]</f>
        <v>0</v>
      </c>
      <c r="R425" s="154"/>
      <c r="S425" s="81">
        <f>transfers[[#This Row],[Total Quarterly Expenditure Amount]]</f>
        <v>0</v>
      </c>
      <c r="T425" s="99" t="str">
        <f>IFERROR(INDEX(Table2[Attachment A Category], MATCH(transfers[[#This Row],[Attachment A Expenditure Subcategory]], Table2[Attachment A Subcategory],0)),"")</f>
        <v/>
      </c>
      <c r="U425" s="100" t="str">
        <f>IFERROR(INDEX(Table2[Treasury OIG Category], MATCH(transfers[[#This Row],[Attachment A Expenditure Subcategory]], Table2[Attachment A Subcategory],0)),"")</f>
        <v/>
      </c>
    </row>
    <row r="426" spans="2:21" x14ac:dyDescent="0.25">
      <c r="B426" s="21"/>
      <c r="C426" s="16"/>
      <c r="D426" s="16"/>
      <c r="E426" s="16"/>
      <c r="F426" s="16"/>
      <c r="G426" s="22"/>
      <c r="H426" s="31" t="s">
        <v>501</v>
      </c>
      <c r="I426" s="16"/>
      <c r="J426" s="16"/>
      <c r="K426" s="17"/>
      <c r="L426" s="49"/>
      <c r="M426" s="49"/>
      <c r="N426" s="154"/>
      <c r="O426" s="81">
        <f>transfers[[#This Row],[Total Transfer  Amount]]</f>
        <v>0</v>
      </c>
      <c r="P426" s="154"/>
      <c r="Q426" s="81">
        <f>transfers[[#This Row],[Total Quarterly Obligation Amount]]</f>
        <v>0</v>
      </c>
      <c r="R426" s="154"/>
      <c r="S426" s="81">
        <f>transfers[[#This Row],[Total Quarterly Expenditure Amount]]</f>
        <v>0</v>
      </c>
      <c r="T426" s="99" t="str">
        <f>IFERROR(INDEX(Table2[Attachment A Category], MATCH(transfers[[#This Row],[Attachment A Expenditure Subcategory]], Table2[Attachment A Subcategory],0)),"")</f>
        <v/>
      </c>
      <c r="U426" s="100" t="str">
        <f>IFERROR(INDEX(Table2[Treasury OIG Category], MATCH(transfers[[#This Row],[Attachment A Expenditure Subcategory]], Table2[Attachment A Subcategory],0)),"")</f>
        <v/>
      </c>
    </row>
    <row r="427" spans="2:21" x14ac:dyDescent="0.25">
      <c r="B427" s="21"/>
      <c r="C427" s="16"/>
      <c r="D427" s="16"/>
      <c r="E427" s="16"/>
      <c r="F427" s="16"/>
      <c r="G427" s="22"/>
      <c r="H427" s="31" t="s">
        <v>502</v>
      </c>
      <c r="I427" s="16"/>
      <c r="J427" s="16"/>
      <c r="K427" s="17"/>
      <c r="L427" s="49"/>
      <c r="M427" s="49"/>
      <c r="N427" s="154"/>
      <c r="O427" s="81">
        <f>transfers[[#This Row],[Total Transfer  Amount]]</f>
        <v>0</v>
      </c>
      <c r="P427" s="154"/>
      <c r="Q427" s="81">
        <f>transfers[[#This Row],[Total Quarterly Obligation Amount]]</f>
        <v>0</v>
      </c>
      <c r="R427" s="154"/>
      <c r="S427" s="81">
        <f>transfers[[#This Row],[Total Quarterly Expenditure Amount]]</f>
        <v>0</v>
      </c>
      <c r="T427" s="99" t="str">
        <f>IFERROR(INDEX(Table2[Attachment A Category], MATCH(transfers[[#This Row],[Attachment A Expenditure Subcategory]], Table2[Attachment A Subcategory],0)),"")</f>
        <v/>
      </c>
      <c r="U427" s="100" t="str">
        <f>IFERROR(INDEX(Table2[Treasury OIG Category], MATCH(transfers[[#This Row],[Attachment A Expenditure Subcategory]], Table2[Attachment A Subcategory],0)),"")</f>
        <v/>
      </c>
    </row>
    <row r="428" spans="2:21" x14ac:dyDescent="0.25">
      <c r="B428" s="21"/>
      <c r="C428" s="16"/>
      <c r="D428" s="16"/>
      <c r="E428" s="16"/>
      <c r="F428" s="16"/>
      <c r="G428" s="22"/>
      <c r="H428" s="31" t="s">
        <v>503</v>
      </c>
      <c r="I428" s="16"/>
      <c r="J428" s="16"/>
      <c r="K428" s="17"/>
      <c r="L428" s="49"/>
      <c r="M428" s="49"/>
      <c r="N428" s="154"/>
      <c r="O428" s="81">
        <f>transfers[[#This Row],[Total Transfer  Amount]]</f>
        <v>0</v>
      </c>
      <c r="P428" s="154"/>
      <c r="Q428" s="81">
        <f>transfers[[#This Row],[Total Quarterly Obligation Amount]]</f>
        <v>0</v>
      </c>
      <c r="R428" s="154"/>
      <c r="S428" s="81">
        <f>transfers[[#This Row],[Total Quarterly Expenditure Amount]]</f>
        <v>0</v>
      </c>
      <c r="T428" s="99" t="str">
        <f>IFERROR(INDEX(Table2[Attachment A Category], MATCH(transfers[[#This Row],[Attachment A Expenditure Subcategory]], Table2[Attachment A Subcategory],0)),"")</f>
        <v/>
      </c>
      <c r="U428" s="100" t="str">
        <f>IFERROR(INDEX(Table2[Treasury OIG Category], MATCH(transfers[[#This Row],[Attachment A Expenditure Subcategory]], Table2[Attachment A Subcategory],0)),"")</f>
        <v/>
      </c>
    </row>
    <row r="429" spans="2:21" x14ac:dyDescent="0.25">
      <c r="B429" s="21"/>
      <c r="C429" s="16"/>
      <c r="D429" s="16"/>
      <c r="E429" s="16"/>
      <c r="F429" s="16"/>
      <c r="G429" s="22"/>
      <c r="H429" s="31" t="s">
        <v>504</v>
      </c>
      <c r="I429" s="16"/>
      <c r="J429" s="16"/>
      <c r="K429" s="17"/>
      <c r="L429" s="49"/>
      <c r="M429" s="49"/>
      <c r="N429" s="154"/>
      <c r="O429" s="81">
        <f>transfers[[#This Row],[Total Transfer  Amount]]</f>
        <v>0</v>
      </c>
      <c r="P429" s="154"/>
      <c r="Q429" s="81">
        <f>transfers[[#This Row],[Total Quarterly Obligation Amount]]</f>
        <v>0</v>
      </c>
      <c r="R429" s="154"/>
      <c r="S429" s="81">
        <f>transfers[[#This Row],[Total Quarterly Expenditure Amount]]</f>
        <v>0</v>
      </c>
      <c r="T429" s="99" t="str">
        <f>IFERROR(INDEX(Table2[Attachment A Category], MATCH(transfers[[#This Row],[Attachment A Expenditure Subcategory]], Table2[Attachment A Subcategory],0)),"")</f>
        <v/>
      </c>
      <c r="U429" s="100" t="str">
        <f>IFERROR(INDEX(Table2[Treasury OIG Category], MATCH(transfers[[#This Row],[Attachment A Expenditure Subcategory]], Table2[Attachment A Subcategory],0)),"")</f>
        <v/>
      </c>
    </row>
    <row r="430" spans="2:21" x14ac:dyDescent="0.25">
      <c r="B430" s="21"/>
      <c r="C430" s="16"/>
      <c r="D430" s="16"/>
      <c r="E430" s="16"/>
      <c r="F430" s="16"/>
      <c r="G430" s="22"/>
      <c r="H430" s="31" t="s">
        <v>505</v>
      </c>
      <c r="I430" s="16"/>
      <c r="J430" s="16"/>
      <c r="K430" s="17"/>
      <c r="L430" s="49"/>
      <c r="M430" s="49"/>
      <c r="N430" s="154"/>
      <c r="O430" s="81">
        <f>transfers[[#This Row],[Total Transfer  Amount]]</f>
        <v>0</v>
      </c>
      <c r="P430" s="154"/>
      <c r="Q430" s="81">
        <f>transfers[[#This Row],[Total Quarterly Obligation Amount]]</f>
        <v>0</v>
      </c>
      <c r="R430" s="154"/>
      <c r="S430" s="81">
        <f>transfers[[#This Row],[Total Quarterly Expenditure Amount]]</f>
        <v>0</v>
      </c>
      <c r="T430" s="99" t="str">
        <f>IFERROR(INDEX(Table2[Attachment A Category], MATCH(transfers[[#This Row],[Attachment A Expenditure Subcategory]], Table2[Attachment A Subcategory],0)),"")</f>
        <v/>
      </c>
      <c r="U430" s="100" t="str">
        <f>IFERROR(INDEX(Table2[Treasury OIG Category], MATCH(transfers[[#This Row],[Attachment A Expenditure Subcategory]], Table2[Attachment A Subcategory],0)),"")</f>
        <v/>
      </c>
    </row>
    <row r="431" spans="2:21" x14ac:dyDescent="0.25">
      <c r="B431" s="21"/>
      <c r="C431" s="16"/>
      <c r="D431" s="16"/>
      <c r="E431" s="16"/>
      <c r="F431" s="16"/>
      <c r="G431" s="22"/>
      <c r="H431" s="31" t="s">
        <v>506</v>
      </c>
      <c r="I431" s="16"/>
      <c r="J431" s="16"/>
      <c r="K431" s="17"/>
      <c r="L431" s="49"/>
      <c r="M431" s="49"/>
      <c r="N431" s="154"/>
      <c r="O431" s="81">
        <f>transfers[[#This Row],[Total Transfer  Amount]]</f>
        <v>0</v>
      </c>
      <c r="P431" s="154"/>
      <c r="Q431" s="81">
        <f>transfers[[#This Row],[Total Quarterly Obligation Amount]]</f>
        <v>0</v>
      </c>
      <c r="R431" s="154"/>
      <c r="S431" s="81">
        <f>transfers[[#This Row],[Total Quarterly Expenditure Amount]]</f>
        <v>0</v>
      </c>
      <c r="T431" s="99" t="str">
        <f>IFERROR(INDEX(Table2[Attachment A Category], MATCH(transfers[[#This Row],[Attachment A Expenditure Subcategory]], Table2[Attachment A Subcategory],0)),"")</f>
        <v/>
      </c>
      <c r="U431" s="100" t="str">
        <f>IFERROR(INDEX(Table2[Treasury OIG Category], MATCH(transfers[[#This Row],[Attachment A Expenditure Subcategory]], Table2[Attachment A Subcategory],0)),"")</f>
        <v/>
      </c>
    </row>
    <row r="432" spans="2:21" x14ac:dyDescent="0.25">
      <c r="B432" s="21"/>
      <c r="C432" s="16"/>
      <c r="D432" s="16"/>
      <c r="E432" s="16"/>
      <c r="F432" s="16"/>
      <c r="G432" s="22"/>
      <c r="H432" s="31" t="s">
        <v>507</v>
      </c>
      <c r="I432" s="16"/>
      <c r="J432" s="16"/>
      <c r="K432" s="17"/>
      <c r="L432" s="49"/>
      <c r="M432" s="49"/>
      <c r="N432" s="154"/>
      <c r="O432" s="81">
        <f>transfers[[#This Row],[Total Transfer  Amount]]</f>
        <v>0</v>
      </c>
      <c r="P432" s="154"/>
      <c r="Q432" s="81">
        <f>transfers[[#This Row],[Total Quarterly Obligation Amount]]</f>
        <v>0</v>
      </c>
      <c r="R432" s="154"/>
      <c r="S432" s="81">
        <f>transfers[[#This Row],[Total Quarterly Expenditure Amount]]</f>
        <v>0</v>
      </c>
      <c r="T432" s="99" t="str">
        <f>IFERROR(INDEX(Table2[Attachment A Category], MATCH(transfers[[#This Row],[Attachment A Expenditure Subcategory]], Table2[Attachment A Subcategory],0)),"")</f>
        <v/>
      </c>
      <c r="U432" s="100" t="str">
        <f>IFERROR(INDEX(Table2[Treasury OIG Category], MATCH(transfers[[#This Row],[Attachment A Expenditure Subcategory]], Table2[Attachment A Subcategory],0)),"")</f>
        <v/>
      </c>
    </row>
    <row r="433" spans="2:21" x14ac:dyDescent="0.25">
      <c r="B433" s="21"/>
      <c r="C433" s="16"/>
      <c r="D433" s="16"/>
      <c r="E433" s="16"/>
      <c r="F433" s="16"/>
      <c r="G433" s="22"/>
      <c r="H433" s="31" t="s">
        <v>508</v>
      </c>
      <c r="I433" s="16"/>
      <c r="J433" s="16"/>
      <c r="K433" s="17"/>
      <c r="L433" s="49"/>
      <c r="M433" s="49"/>
      <c r="N433" s="154"/>
      <c r="O433" s="81">
        <f>transfers[[#This Row],[Total Transfer  Amount]]</f>
        <v>0</v>
      </c>
      <c r="P433" s="154"/>
      <c r="Q433" s="81">
        <f>transfers[[#This Row],[Total Quarterly Obligation Amount]]</f>
        <v>0</v>
      </c>
      <c r="R433" s="154"/>
      <c r="S433" s="81">
        <f>transfers[[#This Row],[Total Quarterly Expenditure Amount]]</f>
        <v>0</v>
      </c>
      <c r="T433" s="99" t="str">
        <f>IFERROR(INDEX(Table2[Attachment A Category], MATCH(transfers[[#This Row],[Attachment A Expenditure Subcategory]], Table2[Attachment A Subcategory],0)),"")</f>
        <v/>
      </c>
      <c r="U433" s="100" t="str">
        <f>IFERROR(INDEX(Table2[Treasury OIG Category], MATCH(transfers[[#This Row],[Attachment A Expenditure Subcategory]], Table2[Attachment A Subcategory],0)),"")</f>
        <v/>
      </c>
    </row>
    <row r="434" spans="2:21" x14ac:dyDescent="0.25">
      <c r="B434" s="21"/>
      <c r="C434" s="16"/>
      <c r="D434" s="16"/>
      <c r="E434" s="16"/>
      <c r="F434" s="16"/>
      <c r="G434" s="22"/>
      <c r="H434" s="31" t="s">
        <v>509</v>
      </c>
      <c r="I434" s="16"/>
      <c r="J434" s="16"/>
      <c r="K434" s="17"/>
      <c r="L434" s="49"/>
      <c r="M434" s="49"/>
      <c r="N434" s="154"/>
      <c r="O434" s="81">
        <f>transfers[[#This Row],[Total Transfer  Amount]]</f>
        <v>0</v>
      </c>
      <c r="P434" s="154"/>
      <c r="Q434" s="81">
        <f>transfers[[#This Row],[Total Quarterly Obligation Amount]]</f>
        <v>0</v>
      </c>
      <c r="R434" s="154"/>
      <c r="S434" s="81">
        <f>transfers[[#This Row],[Total Quarterly Expenditure Amount]]</f>
        <v>0</v>
      </c>
      <c r="T434" s="99" t="str">
        <f>IFERROR(INDEX(Table2[Attachment A Category], MATCH(transfers[[#This Row],[Attachment A Expenditure Subcategory]], Table2[Attachment A Subcategory],0)),"")</f>
        <v/>
      </c>
      <c r="U434" s="100" t="str">
        <f>IFERROR(INDEX(Table2[Treasury OIG Category], MATCH(transfers[[#This Row],[Attachment A Expenditure Subcategory]], Table2[Attachment A Subcategory],0)),"")</f>
        <v/>
      </c>
    </row>
    <row r="435" spans="2:21" x14ac:dyDescent="0.25">
      <c r="B435" s="21"/>
      <c r="C435" s="16"/>
      <c r="D435" s="16"/>
      <c r="E435" s="16"/>
      <c r="F435" s="16"/>
      <c r="G435" s="22"/>
      <c r="H435" s="31" t="s">
        <v>510</v>
      </c>
      <c r="I435" s="16"/>
      <c r="J435" s="16"/>
      <c r="K435" s="17"/>
      <c r="L435" s="49"/>
      <c r="M435" s="49"/>
      <c r="N435" s="154"/>
      <c r="O435" s="81">
        <f>transfers[[#This Row],[Total Transfer  Amount]]</f>
        <v>0</v>
      </c>
      <c r="P435" s="154"/>
      <c r="Q435" s="81">
        <f>transfers[[#This Row],[Total Quarterly Obligation Amount]]</f>
        <v>0</v>
      </c>
      <c r="R435" s="154"/>
      <c r="S435" s="81">
        <f>transfers[[#This Row],[Total Quarterly Expenditure Amount]]</f>
        <v>0</v>
      </c>
      <c r="T435" s="99" t="str">
        <f>IFERROR(INDEX(Table2[Attachment A Category], MATCH(transfers[[#This Row],[Attachment A Expenditure Subcategory]], Table2[Attachment A Subcategory],0)),"")</f>
        <v/>
      </c>
      <c r="U435" s="100" t="str">
        <f>IFERROR(INDEX(Table2[Treasury OIG Category], MATCH(transfers[[#This Row],[Attachment A Expenditure Subcategory]], Table2[Attachment A Subcategory],0)),"")</f>
        <v/>
      </c>
    </row>
    <row r="436" spans="2:21" x14ac:dyDescent="0.25">
      <c r="B436" s="21"/>
      <c r="C436" s="16"/>
      <c r="D436" s="16"/>
      <c r="E436" s="16"/>
      <c r="F436" s="16"/>
      <c r="G436" s="22"/>
      <c r="H436" s="31" t="s">
        <v>511</v>
      </c>
      <c r="I436" s="16"/>
      <c r="J436" s="16"/>
      <c r="K436" s="17"/>
      <c r="L436" s="49"/>
      <c r="M436" s="49"/>
      <c r="N436" s="154"/>
      <c r="O436" s="81">
        <f>transfers[[#This Row],[Total Transfer  Amount]]</f>
        <v>0</v>
      </c>
      <c r="P436" s="154"/>
      <c r="Q436" s="81">
        <f>transfers[[#This Row],[Total Quarterly Obligation Amount]]</f>
        <v>0</v>
      </c>
      <c r="R436" s="154"/>
      <c r="S436" s="81">
        <f>transfers[[#This Row],[Total Quarterly Expenditure Amount]]</f>
        <v>0</v>
      </c>
      <c r="T436" s="99" t="str">
        <f>IFERROR(INDEX(Table2[Attachment A Category], MATCH(transfers[[#This Row],[Attachment A Expenditure Subcategory]], Table2[Attachment A Subcategory],0)),"")</f>
        <v/>
      </c>
      <c r="U436" s="100" t="str">
        <f>IFERROR(INDEX(Table2[Treasury OIG Category], MATCH(transfers[[#This Row],[Attachment A Expenditure Subcategory]], Table2[Attachment A Subcategory],0)),"")</f>
        <v/>
      </c>
    </row>
    <row r="437" spans="2:21" x14ac:dyDescent="0.25">
      <c r="B437" s="21"/>
      <c r="C437" s="16"/>
      <c r="D437" s="16"/>
      <c r="E437" s="16"/>
      <c r="F437" s="16"/>
      <c r="G437" s="22"/>
      <c r="H437" s="31" t="s">
        <v>512</v>
      </c>
      <c r="I437" s="16"/>
      <c r="J437" s="16"/>
      <c r="K437" s="17"/>
      <c r="L437" s="49"/>
      <c r="M437" s="49"/>
      <c r="N437" s="154"/>
      <c r="O437" s="81">
        <f>transfers[[#This Row],[Total Transfer  Amount]]</f>
        <v>0</v>
      </c>
      <c r="P437" s="154"/>
      <c r="Q437" s="81">
        <f>transfers[[#This Row],[Total Quarterly Obligation Amount]]</f>
        <v>0</v>
      </c>
      <c r="R437" s="154"/>
      <c r="S437" s="81">
        <f>transfers[[#This Row],[Total Quarterly Expenditure Amount]]</f>
        <v>0</v>
      </c>
      <c r="T437" s="99" t="str">
        <f>IFERROR(INDEX(Table2[Attachment A Category], MATCH(transfers[[#This Row],[Attachment A Expenditure Subcategory]], Table2[Attachment A Subcategory],0)),"")</f>
        <v/>
      </c>
      <c r="U437" s="100" t="str">
        <f>IFERROR(INDEX(Table2[Treasury OIG Category], MATCH(transfers[[#This Row],[Attachment A Expenditure Subcategory]], Table2[Attachment A Subcategory],0)),"")</f>
        <v/>
      </c>
    </row>
    <row r="438" spans="2:21" x14ac:dyDescent="0.25">
      <c r="B438" s="21"/>
      <c r="C438" s="16"/>
      <c r="D438" s="16"/>
      <c r="E438" s="16"/>
      <c r="F438" s="16"/>
      <c r="G438" s="22"/>
      <c r="H438" s="31" t="s">
        <v>513</v>
      </c>
      <c r="I438" s="16"/>
      <c r="J438" s="16"/>
      <c r="K438" s="17"/>
      <c r="L438" s="49"/>
      <c r="M438" s="49"/>
      <c r="N438" s="154"/>
      <c r="O438" s="81">
        <f>transfers[[#This Row],[Total Transfer  Amount]]</f>
        <v>0</v>
      </c>
      <c r="P438" s="154"/>
      <c r="Q438" s="81">
        <f>transfers[[#This Row],[Total Quarterly Obligation Amount]]</f>
        <v>0</v>
      </c>
      <c r="R438" s="154"/>
      <c r="S438" s="81">
        <f>transfers[[#This Row],[Total Quarterly Expenditure Amount]]</f>
        <v>0</v>
      </c>
      <c r="T438" s="99" t="str">
        <f>IFERROR(INDEX(Table2[Attachment A Category], MATCH(transfers[[#This Row],[Attachment A Expenditure Subcategory]], Table2[Attachment A Subcategory],0)),"")</f>
        <v/>
      </c>
      <c r="U438" s="100" t="str">
        <f>IFERROR(INDEX(Table2[Treasury OIG Category], MATCH(transfers[[#This Row],[Attachment A Expenditure Subcategory]], Table2[Attachment A Subcategory],0)),"")</f>
        <v/>
      </c>
    </row>
    <row r="439" spans="2:21" x14ac:dyDescent="0.25">
      <c r="B439" s="21"/>
      <c r="C439" s="16"/>
      <c r="D439" s="16"/>
      <c r="E439" s="16"/>
      <c r="F439" s="16"/>
      <c r="G439" s="22"/>
      <c r="H439" s="31" t="s">
        <v>514</v>
      </c>
      <c r="I439" s="16"/>
      <c r="J439" s="16"/>
      <c r="K439" s="17"/>
      <c r="L439" s="49"/>
      <c r="M439" s="49"/>
      <c r="N439" s="154"/>
      <c r="O439" s="81">
        <f>transfers[[#This Row],[Total Transfer  Amount]]</f>
        <v>0</v>
      </c>
      <c r="P439" s="154"/>
      <c r="Q439" s="81">
        <f>transfers[[#This Row],[Total Quarterly Obligation Amount]]</f>
        <v>0</v>
      </c>
      <c r="R439" s="154"/>
      <c r="S439" s="81">
        <f>transfers[[#This Row],[Total Quarterly Expenditure Amount]]</f>
        <v>0</v>
      </c>
      <c r="T439" s="99" t="str">
        <f>IFERROR(INDEX(Table2[Attachment A Category], MATCH(transfers[[#This Row],[Attachment A Expenditure Subcategory]], Table2[Attachment A Subcategory],0)),"")</f>
        <v/>
      </c>
      <c r="U439" s="100" t="str">
        <f>IFERROR(INDEX(Table2[Treasury OIG Category], MATCH(transfers[[#This Row],[Attachment A Expenditure Subcategory]], Table2[Attachment A Subcategory],0)),"")</f>
        <v/>
      </c>
    </row>
    <row r="440" spans="2:21" x14ac:dyDescent="0.25">
      <c r="B440" s="21"/>
      <c r="C440" s="16"/>
      <c r="D440" s="16"/>
      <c r="E440" s="16"/>
      <c r="F440" s="16"/>
      <c r="G440" s="22"/>
      <c r="H440" s="31" t="s">
        <v>515</v>
      </c>
      <c r="I440" s="16"/>
      <c r="J440" s="16"/>
      <c r="K440" s="17"/>
      <c r="L440" s="49"/>
      <c r="M440" s="49"/>
      <c r="N440" s="154"/>
      <c r="O440" s="81">
        <f>transfers[[#This Row],[Total Transfer  Amount]]</f>
        <v>0</v>
      </c>
      <c r="P440" s="154"/>
      <c r="Q440" s="81">
        <f>transfers[[#This Row],[Total Quarterly Obligation Amount]]</f>
        <v>0</v>
      </c>
      <c r="R440" s="154"/>
      <c r="S440" s="81">
        <f>transfers[[#This Row],[Total Quarterly Expenditure Amount]]</f>
        <v>0</v>
      </c>
      <c r="T440" s="99" t="str">
        <f>IFERROR(INDEX(Table2[Attachment A Category], MATCH(transfers[[#This Row],[Attachment A Expenditure Subcategory]], Table2[Attachment A Subcategory],0)),"")</f>
        <v/>
      </c>
      <c r="U440" s="100" t="str">
        <f>IFERROR(INDEX(Table2[Treasury OIG Category], MATCH(transfers[[#This Row],[Attachment A Expenditure Subcategory]], Table2[Attachment A Subcategory],0)),"")</f>
        <v/>
      </c>
    </row>
    <row r="441" spans="2:21" x14ac:dyDescent="0.25">
      <c r="B441" s="21"/>
      <c r="C441" s="16"/>
      <c r="D441" s="16"/>
      <c r="E441" s="16"/>
      <c r="F441" s="16"/>
      <c r="G441" s="22"/>
      <c r="H441" s="31" t="s">
        <v>516</v>
      </c>
      <c r="I441" s="16"/>
      <c r="J441" s="16"/>
      <c r="K441" s="17"/>
      <c r="L441" s="49"/>
      <c r="M441" s="49"/>
      <c r="N441" s="154"/>
      <c r="O441" s="81">
        <f>transfers[[#This Row],[Total Transfer  Amount]]</f>
        <v>0</v>
      </c>
      <c r="P441" s="154"/>
      <c r="Q441" s="81">
        <f>transfers[[#This Row],[Total Quarterly Obligation Amount]]</f>
        <v>0</v>
      </c>
      <c r="R441" s="154"/>
      <c r="S441" s="81">
        <f>transfers[[#This Row],[Total Quarterly Expenditure Amount]]</f>
        <v>0</v>
      </c>
      <c r="T441" s="99" t="str">
        <f>IFERROR(INDEX(Table2[Attachment A Category], MATCH(transfers[[#This Row],[Attachment A Expenditure Subcategory]], Table2[Attachment A Subcategory],0)),"")</f>
        <v/>
      </c>
      <c r="U441" s="100" t="str">
        <f>IFERROR(INDEX(Table2[Treasury OIG Category], MATCH(transfers[[#This Row],[Attachment A Expenditure Subcategory]], Table2[Attachment A Subcategory],0)),"")</f>
        <v/>
      </c>
    </row>
    <row r="442" spans="2:21" x14ac:dyDescent="0.25">
      <c r="B442" s="21"/>
      <c r="C442" s="16"/>
      <c r="D442" s="16"/>
      <c r="E442" s="16"/>
      <c r="F442" s="16"/>
      <c r="G442" s="22"/>
      <c r="H442" s="31" t="s">
        <v>517</v>
      </c>
      <c r="I442" s="16"/>
      <c r="J442" s="16"/>
      <c r="K442" s="17"/>
      <c r="L442" s="49"/>
      <c r="M442" s="49"/>
      <c r="N442" s="154"/>
      <c r="O442" s="81">
        <f>transfers[[#This Row],[Total Transfer  Amount]]</f>
        <v>0</v>
      </c>
      <c r="P442" s="154"/>
      <c r="Q442" s="81">
        <f>transfers[[#This Row],[Total Quarterly Obligation Amount]]</f>
        <v>0</v>
      </c>
      <c r="R442" s="154"/>
      <c r="S442" s="81">
        <f>transfers[[#This Row],[Total Quarterly Expenditure Amount]]</f>
        <v>0</v>
      </c>
      <c r="T442" s="99" t="str">
        <f>IFERROR(INDEX(Table2[Attachment A Category], MATCH(transfers[[#This Row],[Attachment A Expenditure Subcategory]], Table2[Attachment A Subcategory],0)),"")</f>
        <v/>
      </c>
      <c r="U442" s="100" t="str">
        <f>IFERROR(INDEX(Table2[Treasury OIG Category], MATCH(transfers[[#This Row],[Attachment A Expenditure Subcategory]], Table2[Attachment A Subcategory],0)),"")</f>
        <v/>
      </c>
    </row>
    <row r="443" spans="2:21" x14ac:dyDescent="0.25">
      <c r="B443" s="21"/>
      <c r="C443" s="16"/>
      <c r="D443" s="16"/>
      <c r="E443" s="16"/>
      <c r="F443" s="16"/>
      <c r="G443" s="22"/>
      <c r="H443" s="31" t="s">
        <v>518</v>
      </c>
      <c r="I443" s="16"/>
      <c r="J443" s="16"/>
      <c r="K443" s="17"/>
      <c r="L443" s="49"/>
      <c r="M443" s="49"/>
      <c r="N443" s="154"/>
      <c r="O443" s="81">
        <f>transfers[[#This Row],[Total Transfer  Amount]]</f>
        <v>0</v>
      </c>
      <c r="P443" s="154"/>
      <c r="Q443" s="81">
        <f>transfers[[#This Row],[Total Quarterly Obligation Amount]]</f>
        <v>0</v>
      </c>
      <c r="R443" s="154"/>
      <c r="S443" s="81">
        <f>transfers[[#This Row],[Total Quarterly Expenditure Amount]]</f>
        <v>0</v>
      </c>
      <c r="T443" s="99" t="str">
        <f>IFERROR(INDEX(Table2[Attachment A Category], MATCH(transfers[[#This Row],[Attachment A Expenditure Subcategory]], Table2[Attachment A Subcategory],0)),"")</f>
        <v/>
      </c>
      <c r="U443" s="100" t="str">
        <f>IFERROR(INDEX(Table2[Treasury OIG Category], MATCH(transfers[[#This Row],[Attachment A Expenditure Subcategory]], Table2[Attachment A Subcategory],0)),"")</f>
        <v/>
      </c>
    </row>
    <row r="444" spans="2:21" x14ac:dyDescent="0.25">
      <c r="B444" s="21"/>
      <c r="C444" s="16"/>
      <c r="D444" s="16"/>
      <c r="E444" s="16"/>
      <c r="F444" s="16"/>
      <c r="G444" s="22"/>
      <c r="H444" s="31" t="s">
        <v>519</v>
      </c>
      <c r="I444" s="16"/>
      <c r="J444" s="16"/>
      <c r="K444" s="17"/>
      <c r="L444" s="49"/>
      <c r="M444" s="49"/>
      <c r="N444" s="154"/>
      <c r="O444" s="81">
        <f>transfers[[#This Row],[Total Transfer  Amount]]</f>
        <v>0</v>
      </c>
      <c r="P444" s="154"/>
      <c r="Q444" s="81">
        <f>transfers[[#This Row],[Total Quarterly Obligation Amount]]</f>
        <v>0</v>
      </c>
      <c r="R444" s="154"/>
      <c r="S444" s="81">
        <f>transfers[[#This Row],[Total Quarterly Expenditure Amount]]</f>
        <v>0</v>
      </c>
      <c r="T444" s="99" t="str">
        <f>IFERROR(INDEX(Table2[Attachment A Category], MATCH(transfers[[#This Row],[Attachment A Expenditure Subcategory]], Table2[Attachment A Subcategory],0)),"")</f>
        <v/>
      </c>
      <c r="U444" s="100" t="str">
        <f>IFERROR(INDEX(Table2[Treasury OIG Category], MATCH(transfers[[#This Row],[Attachment A Expenditure Subcategory]], Table2[Attachment A Subcategory],0)),"")</f>
        <v/>
      </c>
    </row>
    <row r="445" spans="2:21" x14ac:dyDescent="0.25">
      <c r="B445" s="21"/>
      <c r="C445" s="16"/>
      <c r="D445" s="16"/>
      <c r="E445" s="16"/>
      <c r="F445" s="16"/>
      <c r="G445" s="22"/>
      <c r="H445" s="31" t="s">
        <v>520</v>
      </c>
      <c r="I445" s="16"/>
      <c r="J445" s="16"/>
      <c r="K445" s="17"/>
      <c r="L445" s="49"/>
      <c r="M445" s="49"/>
      <c r="N445" s="154"/>
      <c r="O445" s="81">
        <f>transfers[[#This Row],[Total Transfer  Amount]]</f>
        <v>0</v>
      </c>
      <c r="P445" s="154"/>
      <c r="Q445" s="81">
        <f>transfers[[#This Row],[Total Quarterly Obligation Amount]]</f>
        <v>0</v>
      </c>
      <c r="R445" s="154"/>
      <c r="S445" s="81">
        <f>transfers[[#This Row],[Total Quarterly Expenditure Amount]]</f>
        <v>0</v>
      </c>
      <c r="T445" s="99" t="str">
        <f>IFERROR(INDEX(Table2[Attachment A Category], MATCH(transfers[[#This Row],[Attachment A Expenditure Subcategory]], Table2[Attachment A Subcategory],0)),"")</f>
        <v/>
      </c>
      <c r="U445" s="100" t="str">
        <f>IFERROR(INDEX(Table2[Treasury OIG Category], MATCH(transfers[[#This Row],[Attachment A Expenditure Subcategory]], Table2[Attachment A Subcategory],0)),"")</f>
        <v/>
      </c>
    </row>
    <row r="446" spans="2:21" x14ac:dyDescent="0.25">
      <c r="B446" s="21"/>
      <c r="C446" s="16"/>
      <c r="D446" s="16"/>
      <c r="E446" s="16"/>
      <c r="F446" s="16"/>
      <c r="G446" s="22"/>
      <c r="H446" s="31" t="s">
        <v>521</v>
      </c>
      <c r="I446" s="16"/>
      <c r="J446" s="16"/>
      <c r="K446" s="17"/>
      <c r="L446" s="49"/>
      <c r="M446" s="49"/>
      <c r="N446" s="154"/>
      <c r="O446" s="81">
        <f>transfers[[#This Row],[Total Transfer  Amount]]</f>
        <v>0</v>
      </c>
      <c r="P446" s="154"/>
      <c r="Q446" s="81">
        <f>transfers[[#This Row],[Total Quarterly Obligation Amount]]</f>
        <v>0</v>
      </c>
      <c r="R446" s="154"/>
      <c r="S446" s="81">
        <f>transfers[[#This Row],[Total Quarterly Expenditure Amount]]</f>
        <v>0</v>
      </c>
      <c r="T446" s="99" t="str">
        <f>IFERROR(INDEX(Table2[Attachment A Category], MATCH(transfers[[#This Row],[Attachment A Expenditure Subcategory]], Table2[Attachment A Subcategory],0)),"")</f>
        <v/>
      </c>
      <c r="U446" s="100" t="str">
        <f>IFERROR(INDEX(Table2[Treasury OIG Category], MATCH(transfers[[#This Row],[Attachment A Expenditure Subcategory]], Table2[Attachment A Subcategory],0)),"")</f>
        <v/>
      </c>
    </row>
    <row r="447" spans="2:21" x14ac:dyDescent="0.25">
      <c r="B447" s="21"/>
      <c r="C447" s="16"/>
      <c r="D447" s="16"/>
      <c r="E447" s="16"/>
      <c r="F447" s="16"/>
      <c r="G447" s="22"/>
      <c r="H447" s="31" t="s">
        <v>522</v>
      </c>
      <c r="I447" s="16"/>
      <c r="J447" s="16"/>
      <c r="K447" s="17"/>
      <c r="L447" s="49"/>
      <c r="M447" s="49"/>
      <c r="N447" s="154"/>
      <c r="O447" s="81">
        <f>transfers[[#This Row],[Total Transfer  Amount]]</f>
        <v>0</v>
      </c>
      <c r="P447" s="154"/>
      <c r="Q447" s="81">
        <f>transfers[[#This Row],[Total Quarterly Obligation Amount]]</f>
        <v>0</v>
      </c>
      <c r="R447" s="154"/>
      <c r="S447" s="81">
        <f>transfers[[#This Row],[Total Quarterly Expenditure Amount]]</f>
        <v>0</v>
      </c>
      <c r="T447" s="99" t="str">
        <f>IFERROR(INDEX(Table2[Attachment A Category], MATCH(transfers[[#This Row],[Attachment A Expenditure Subcategory]], Table2[Attachment A Subcategory],0)),"")</f>
        <v/>
      </c>
      <c r="U447" s="100" t="str">
        <f>IFERROR(INDEX(Table2[Treasury OIG Category], MATCH(transfers[[#This Row],[Attachment A Expenditure Subcategory]], Table2[Attachment A Subcategory],0)),"")</f>
        <v/>
      </c>
    </row>
    <row r="448" spans="2:21" x14ac:dyDescent="0.25">
      <c r="B448" s="21"/>
      <c r="C448" s="16"/>
      <c r="D448" s="16"/>
      <c r="E448" s="16"/>
      <c r="F448" s="16"/>
      <c r="G448" s="22"/>
      <c r="H448" s="31" t="s">
        <v>523</v>
      </c>
      <c r="I448" s="16"/>
      <c r="J448" s="16"/>
      <c r="K448" s="17"/>
      <c r="L448" s="49"/>
      <c r="M448" s="49"/>
      <c r="N448" s="154"/>
      <c r="O448" s="81">
        <f>transfers[[#This Row],[Total Transfer  Amount]]</f>
        <v>0</v>
      </c>
      <c r="P448" s="154"/>
      <c r="Q448" s="81">
        <f>transfers[[#This Row],[Total Quarterly Obligation Amount]]</f>
        <v>0</v>
      </c>
      <c r="R448" s="154"/>
      <c r="S448" s="81">
        <f>transfers[[#This Row],[Total Quarterly Expenditure Amount]]</f>
        <v>0</v>
      </c>
      <c r="T448" s="99" t="str">
        <f>IFERROR(INDEX(Table2[Attachment A Category], MATCH(transfers[[#This Row],[Attachment A Expenditure Subcategory]], Table2[Attachment A Subcategory],0)),"")</f>
        <v/>
      </c>
      <c r="U448" s="100" t="str">
        <f>IFERROR(INDEX(Table2[Treasury OIG Category], MATCH(transfers[[#This Row],[Attachment A Expenditure Subcategory]], Table2[Attachment A Subcategory],0)),"")</f>
        <v/>
      </c>
    </row>
    <row r="449" spans="2:21" x14ac:dyDescent="0.25">
      <c r="B449" s="21"/>
      <c r="C449" s="16"/>
      <c r="D449" s="16"/>
      <c r="E449" s="16"/>
      <c r="F449" s="16"/>
      <c r="G449" s="22"/>
      <c r="H449" s="31" t="s">
        <v>524</v>
      </c>
      <c r="I449" s="16"/>
      <c r="J449" s="16"/>
      <c r="K449" s="17"/>
      <c r="L449" s="49"/>
      <c r="M449" s="49"/>
      <c r="N449" s="154"/>
      <c r="O449" s="81">
        <f>transfers[[#This Row],[Total Transfer  Amount]]</f>
        <v>0</v>
      </c>
      <c r="P449" s="154"/>
      <c r="Q449" s="81">
        <f>transfers[[#This Row],[Total Quarterly Obligation Amount]]</f>
        <v>0</v>
      </c>
      <c r="R449" s="154"/>
      <c r="S449" s="81">
        <f>transfers[[#This Row],[Total Quarterly Expenditure Amount]]</f>
        <v>0</v>
      </c>
      <c r="T449" s="99" t="str">
        <f>IFERROR(INDEX(Table2[Attachment A Category], MATCH(transfers[[#This Row],[Attachment A Expenditure Subcategory]], Table2[Attachment A Subcategory],0)),"")</f>
        <v/>
      </c>
      <c r="U449" s="100" t="str">
        <f>IFERROR(INDEX(Table2[Treasury OIG Category], MATCH(transfers[[#This Row],[Attachment A Expenditure Subcategory]], Table2[Attachment A Subcategory],0)),"")</f>
        <v/>
      </c>
    </row>
    <row r="450" spans="2:21" x14ac:dyDescent="0.25">
      <c r="B450" s="21"/>
      <c r="C450" s="16"/>
      <c r="D450" s="16"/>
      <c r="E450" s="16"/>
      <c r="F450" s="16"/>
      <c r="G450" s="22"/>
      <c r="H450" s="31" t="s">
        <v>525</v>
      </c>
      <c r="I450" s="16"/>
      <c r="J450" s="16"/>
      <c r="K450" s="17"/>
      <c r="L450" s="49"/>
      <c r="M450" s="49"/>
      <c r="N450" s="154"/>
      <c r="O450" s="81">
        <f>transfers[[#This Row],[Total Transfer  Amount]]</f>
        <v>0</v>
      </c>
      <c r="P450" s="154"/>
      <c r="Q450" s="81">
        <f>transfers[[#This Row],[Total Quarterly Obligation Amount]]</f>
        <v>0</v>
      </c>
      <c r="R450" s="154"/>
      <c r="S450" s="81">
        <f>transfers[[#This Row],[Total Quarterly Expenditure Amount]]</f>
        <v>0</v>
      </c>
      <c r="T450" s="99" t="str">
        <f>IFERROR(INDEX(Table2[Attachment A Category], MATCH(transfers[[#This Row],[Attachment A Expenditure Subcategory]], Table2[Attachment A Subcategory],0)),"")</f>
        <v/>
      </c>
      <c r="U450" s="100" t="str">
        <f>IFERROR(INDEX(Table2[Treasury OIG Category], MATCH(transfers[[#This Row],[Attachment A Expenditure Subcategory]], Table2[Attachment A Subcategory],0)),"")</f>
        <v/>
      </c>
    </row>
    <row r="451" spans="2:21" x14ac:dyDescent="0.25">
      <c r="B451" s="21"/>
      <c r="C451" s="16"/>
      <c r="D451" s="16"/>
      <c r="E451" s="16"/>
      <c r="F451" s="16"/>
      <c r="G451" s="22"/>
      <c r="H451" s="31" t="s">
        <v>526</v>
      </c>
      <c r="I451" s="16"/>
      <c r="J451" s="16"/>
      <c r="K451" s="17"/>
      <c r="L451" s="49"/>
      <c r="M451" s="49"/>
      <c r="N451" s="154"/>
      <c r="O451" s="81">
        <f>transfers[[#This Row],[Total Transfer  Amount]]</f>
        <v>0</v>
      </c>
      <c r="P451" s="154"/>
      <c r="Q451" s="81">
        <f>transfers[[#This Row],[Total Quarterly Obligation Amount]]</f>
        <v>0</v>
      </c>
      <c r="R451" s="154"/>
      <c r="S451" s="81">
        <f>transfers[[#This Row],[Total Quarterly Expenditure Amount]]</f>
        <v>0</v>
      </c>
      <c r="T451" s="99" t="str">
        <f>IFERROR(INDEX(Table2[Attachment A Category], MATCH(transfers[[#This Row],[Attachment A Expenditure Subcategory]], Table2[Attachment A Subcategory],0)),"")</f>
        <v/>
      </c>
      <c r="U451" s="100" t="str">
        <f>IFERROR(INDEX(Table2[Treasury OIG Category], MATCH(transfers[[#This Row],[Attachment A Expenditure Subcategory]], Table2[Attachment A Subcategory],0)),"")</f>
        <v/>
      </c>
    </row>
    <row r="452" spans="2:21" x14ac:dyDescent="0.25">
      <c r="B452" s="21"/>
      <c r="C452" s="16"/>
      <c r="D452" s="16"/>
      <c r="E452" s="16"/>
      <c r="F452" s="16"/>
      <c r="G452" s="22"/>
      <c r="H452" s="31" t="s">
        <v>527</v>
      </c>
      <c r="I452" s="16"/>
      <c r="J452" s="16"/>
      <c r="K452" s="17"/>
      <c r="L452" s="49"/>
      <c r="M452" s="49"/>
      <c r="N452" s="154"/>
      <c r="O452" s="81">
        <f>transfers[[#This Row],[Total Transfer  Amount]]</f>
        <v>0</v>
      </c>
      <c r="P452" s="154"/>
      <c r="Q452" s="81">
        <f>transfers[[#This Row],[Total Quarterly Obligation Amount]]</f>
        <v>0</v>
      </c>
      <c r="R452" s="154"/>
      <c r="S452" s="81">
        <f>transfers[[#This Row],[Total Quarterly Expenditure Amount]]</f>
        <v>0</v>
      </c>
      <c r="T452" s="99" t="str">
        <f>IFERROR(INDEX(Table2[Attachment A Category], MATCH(transfers[[#This Row],[Attachment A Expenditure Subcategory]], Table2[Attachment A Subcategory],0)),"")</f>
        <v/>
      </c>
      <c r="U452" s="100" t="str">
        <f>IFERROR(INDEX(Table2[Treasury OIG Category], MATCH(transfers[[#This Row],[Attachment A Expenditure Subcategory]], Table2[Attachment A Subcategory],0)),"")</f>
        <v/>
      </c>
    </row>
    <row r="453" spans="2:21" x14ac:dyDescent="0.25">
      <c r="B453" s="21"/>
      <c r="C453" s="16"/>
      <c r="D453" s="16"/>
      <c r="E453" s="16"/>
      <c r="F453" s="16"/>
      <c r="G453" s="22"/>
      <c r="H453" s="31" t="s">
        <v>528</v>
      </c>
      <c r="I453" s="16"/>
      <c r="J453" s="16"/>
      <c r="K453" s="17"/>
      <c r="L453" s="49"/>
      <c r="M453" s="49"/>
      <c r="N453" s="154"/>
      <c r="O453" s="81">
        <f>transfers[[#This Row],[Total Transfer  Amount]]</f>
        <v>0</v>
      </c>
      <c r="P453" s="154"/>
      <c r="Q453" s="81">
        <f>transfers[[#This Row],[Total Quarterly Obligation Amount]]</f>
        <v>0</v>
      </c>
      <c r="R453" s="154"/>
      <c r="S453" s="81">
        <f>transfers[[#This Row],[Total Quarterly Expenditure Amount]]</f>
        <v>0</v>
      </c>
      <c r="T453" s="99" t="str">
        <f>IFERROR(INDEX(Table2[Attachment A Category], MATCH(transfers[[#This Row],[Attachment A Expenditure Subcategory]], Table2[Attachment A Subcategory],0)),"")</f>
        <v/>
      </c>
      <c r="U453" s="100" t="str">
        <f>IFERROR(INDEX(Table2[Treasury OIG Category], MATCH(transfers[[#This Row],[Attachment A Expenditure Subcategory]], Table2[Attachment A Subcategory],0)),"")</f>
        <v/>
      </c>
    </row>
    <row r="454" spans="2:21" x14ac:dyDescent="0.25">
      <c r="B454" s="21"/>
      <c r="C454" s="16"/>
      <c r="D454" s="16"/>
      <c r="E454" s="16"/>
      <c r="F454" s="16"/>
      <c r="G454" s="22"/>
      <c r="H454" s="31" t="s">
        <v>529</v>
      </c>
      <c r="I454" s="16"/>
      <c r="J454" s="16"/>
      <c r="K454" s="17"/>
      <c r="L454" s="49"/>
      <c r="M454" s="49"/>
      <c r="N454" s="154"/>
      <c r="O454" s="81">
        <f>transfers[[#This Row],[Total Transfer  Amount]]</f>
        <v>0</v>
      </c>
      <c r="P454" s="154"/>
      <c r="Q454" s="81">
        <f>transfers[[#This Row],[Total Quarterly Obligation Amount]]</f>
        <v>0</v>
      </c>
      <c r="R454" s="154"/>
      <c r="S454" s="81">
        <f>transfers[[#This Row],[Total Quarterly Expenditure Amount]]</f>
        <v>0</v>
      </c>
      <c r="T454" s="99" t="str">
        <f>IFERROR(INDEX(Table2[Attachment A Category], MATCH(transfers[[#This Row],[Attachment A Expenditure Subcategory]], Table2[Attachment A Subcategory],0)),"")</f>
        <v/>
      </c>
      <c r="U454" s="100" t="str">
        <f>IFERROR(INDEX(Table2[Treasury OIG Category], MATCH(transfers[[#This Row],[Attachment A Expenditure Subcategory]], Table2[Attachment A Subcategory],0)),"")</f>
        <v/>
      </c>
    </row>
    <row r="455" spans="2:21" x14ac:dyDescent="0.25">
      <c r="B455" s="21"/>
      <c r="C455" s="16"/>
      <c r="D455" s="16"/>
      <c r="E455" s="16"/>
      <c r="F455" s="16"/>
      <c r="G455" s="22"/>
      <c r="H455" s="31" t="s">
        <v>530</v>
      </c>
      <c r="I455" s="16"/>
      <c r="J455" s="16"/>
      <c r="K455" s="17"/>
      <c r="L455" s="49"/>
      <c r="M455" s="49"/>
      <c r="N455" s="154"/>
      <c r="O455" s="81">
        <f>transfers[[#This Row],[Total Transfer  Amount]]</f>
        <v>0</v>
      </c>
      <c r="P455" s="154"/>
      <c r="Q455" s="81">
        <f>transfers[[#This Row],[Total Quarterly Obligation Amount]]</f>
        <v>0</v>
      </c>
      <c r="R455" s="154"/>
      <c r="S455" s="81">
        <f>transfers[[#This Row],[Total Quarterly Expenditure Amount]]</f>
        <v>0</v>
      </c>
      <c r="T455" s="99" t="str">
        <f>IFERROR(INDEX(Table2[Attachment A Category], MATCH(transfers[[#This Row],[Attachment A Expenditure Subcategory]], Table2[Attachment A Subcategory],0)),"")</f>
        <v/>
      </c>
      <c r="U455" s="100" t="str">
        <f>IFERROR(INDEX(Table2[Treasury OIG Category], MATCH(transfers[[#This Row],[Attachment A Expenditure Subcategory]], Table2[Attachment A Subcategory],0)),"")</f>
        <v/>
      </c>
    </row>
    <row r="456" spans="2:21" x14ac:dyDescent="0.25">
      <c r="B456" s="21"/>
      <c r="C456" s="16"/>
      <c r="D456" s="16"/>
      <c r="E456" s="16"/>
      <c r="F456" s="16"/>
      <c r="G456" s="22"/>
      <c r="H456" s="31" t="s">
        <v>531</v>
      </c>
      <c r="I456" s="16"/>
      <c r="J456" s="16"/>
      <c r="K456" s="17"/>
      <c r="L456" s="49"/>
      <c r="M456" s="49"/>
      <c r="N456" s="154"/>
      <c r="O456" s="81">
        <f>transfers[[#This Row],[Total Transfer  Amount]]</f>
        <v>0</v>
      </c>
      <c r="P456" s="154"/>
      <c r="Q456" s="81">
        <f>transfers[[#This Row],[Total Quarterly Obligation Amount]]</f>
        <v>0</v>
      </c>
      <c r="R456" s="154"/>
      <c r="S456" s="81">
        <f>transfers[[#This Row],[Total Quarterly Expenditure Amount]]</f>
        <v>0</v>
      </c>
      <c r="T456" s="99" t="str">
        <f>IFERROR(INDEX(Table2[Attachment A Category], MATCH(transfers[[#This Row],[Attachment A Expenditure Subcategory]], Table2[Attachment A Subcategory],0)),"")</f>
        <v/>
      </c>
      <c r="U456" s="100" t="str">
        <f>IFERROR(INDEX(Table2[Treasury OIG Category], MATCH(transfers[[#This Row],[Attachment A Expenditure Subcategory]], Table2[Attachment A Subcategory],0)),"")</f>
        <v/>
      </c>
    </row>
    <row r="457" spans="2:21" x14ac:dyDescent="0.25">
      <c r="B457" s="21"/>
      <c r="C457" s="16"/>
      <c r="D457" s="16"/>
      <c r="E457" s="16"/>
      <c r="F457" s="16"/>
      <c r="G457" s="22"/>
      <c r="H457" s="31" t="s">
        <v>532</v>
      </c>
      <c r="I457" s="16"/>
      <c r="J457" s="16"/>
      <c r="K457" s="17"/>
      <c r="L457" s="49"/>
      <c r="M457" s="49"/>
      <c r="N457" s="154"/>
      <c r="O457" s="81">
        <f>transfers[[#This Row],[Total Transfer  Amount]]</f>
        <v>0</v>
      </c>
      <c r="P457" s="154"/>
      <c r="Q457" s="81">
        <f>transfers[[#This Row],[Total Quarterly Obligation Amount]]</f>
        <v>0</v>
      </c>
      <c r="R457" s="154"/>
      <c r="S457" s="81">
        <f>transfers[[#This Row],[Total Quarterly Expenditure Amount]]</f>
        <v>0</v>
      </c>
      <c r="T457" s="99" t="str">
        <f>IFERROR(INDEX(Table2[Attachment A Category], MATCH(transfers[[#This Row],[Attachment A Expenditure Subcategory]], Table2[Attachment A Subcategory],0)),"")</f>
        <v/>
      </c>
      <c r="U457" s="100" t="str">
        <f>IFERROR(INDEX(Table2[Treasury OIG Category], MATCH(transfers[[#This Row],[Attachment A Expenditure Subcategory]], Table2[Attachment A Subcategory],0)),"")</f>
        <v/>
      </c>
    </row>
    <row r="458" spans="2:21" x14ac:dyDescent="0.25">
      <c r="B458" s="21"/>
      <c r="C458" s="16"/>
      <c r="D458" s="16"/>
      <c r="E458" s="16"/>
      <c r="F458" s="16"/>
      <c r="G458" s="22"/>
      <c r="H458" s="31" t="s">
        <v>533</v>
      </c>
      <c r="I458" s="16"/>
      <c r="J458" s="16"/>
      <c r="K458" s="17"/>
      <c r="L458" s="49"/>
      <c r="M458" s="49"/>
      <c r="N458" s="154"/>
      <c r="O458" s="81">
        <f>transfers[[#This Row],[Total Transfer  Amount]]</f>
        <v>0</v>
      </c>
      <c r="P458" s="154"/>
      <c r="Q458" s="81">
        <f>transfers[[#This Row],[Total Quarterly Obligation Amount]]</f>
        <v>0</v>
      </c>
      <c r="R458" s="154"/>
      <c r="S458" s="81">
        <f>transfers[[#This Row],[Total Quarterly Expenditure Amount]]</f>
        <v>0</v>
      </c>
      <c r="T458" s="99" t="str">
        <f>IFERROR(INDEX(Table2[Attachment A Category], MATCH(transfers[[#This Row],[Attachment A Expenditure Subcategory]], Table2[Attachment A Subcategory],0)),"")</f>
        <v/>
      </c>
      <c r="U458" s="100" t="str">
        <f>IFERROR(INDEX(Table2[Treasury OIG Category], MATCH(transfers[[#This Row],[Attachment A Expenditure Subcategory]], Table2[Attachment A Subcategory],0)),"")</f>
        <v/>
      </c>
    </row>
    <row r="459" spans="2:21" x14ac:dyDescent="0.25">
      <c r="B459" s="21"/>
      <c r="C459" s="16"/>
      <c r="D459" s="16"/>
      <c r="E459" s="16"/>
      <c r="F459" s="16"/>
      <c r="G459" s="22"/>
      <c r="H459" s="31" t="s">
        <v>534</v>
      </c>
      <c r="I459" s="16"/>
      <c r="J459" s="16"/>
      <c r="K459" s="17"/>
      <c r="L459" s="49"/>
      <c r="M459" s="49"/>
      <c r="N459" s="154"/>
      <c r="O459" s="81">
        <f>transfers[[#This Row],[Total Transfer  Amount]]</f>
        <v>0</v>
      </c>
      <c r="P459" s="154"/>
      <c r="Q459" s="81">
        <f>transfers[[#This Row],[Total Quarterly Obligation Amount]]</f>
        <v>0</v>
      </c>
      <c r="R459" s="154"/>
      <c r="S459" s="81">
        <f>transfers[[#This Row],[Total Quarterly Expenditure Amount]]</f>
        <v>0</v>
      </c>
      <c r="T459" s="99" t="str">
        <f>IFERROR(INDEX(Table2[Attachment A Category], MATCH(transfers[[#This Row],[Attachment A Expenditure Subcategory]], Table2[Attachment A Subcategory],0)),"")</f>
        <v/>
      </c>
      <c r="U459" s="100" t="str">
        <f>IFERROR(INDEX(Table2[Treasury OIG Category], MATCH(transfers[[#This Row],[Attachment A Expenditure Subcategory]], Table2[Attachment A Subcategory],0)),"")</f>
        <v/>
      </c>
    </row>
    <row r="460" spans="2:21" x14ac:dyDescent="0.25">
      <c r="B460" s="21"/>
      <c r="C460" s="16"/>
      <c r="D460" s="16"/>
      <c r="E460" s="16"/>
      <c r="F460" s="16"/>
      <c r="G460" s="22"/>
      <c r="H460" s="31" t="s">
        <v>535</v>
      </c>
      <c r="I460" s="16"/>
      <c r="J460" s="16"/>
      <c r="K460" s="17"/>
      <c r="L460" s="49"/>
      <c r="M460" s="49"/>
      <c r="N460" s="154"/>
      <c r="O460" s="81">
        <f>transfers[[#This Row],[Total Transfer  Amount]]</f>
        <v>0</v>
      </c>
      <c r="P460" s="154"/>
      <c r="Q460" s="81">
        <f>transfers[[#This Row],[Total Quarterly Obligation Amount]]</f>
        <v>0</v>
      </c>
      <c r="R460" s="154"/>
      <c r="S460" s="81">
        <f>transfers[[#This Row],[Total Quarterly Expenditure Amount]]</f>
        <v>0</v>
      </c>
      <c r="T460" s="99" t="str">
        <f>IFERROR(INDEX(Table2[Attachment A Category], MATCH(transfers[[#This Row],[Attachment A Expenditure Subcategory]], Table2[Attachment A Subcategory],0)),"")</f>
        <v/>
      </c>
      <c r="U460" s="100" t="str">
        <f>IFERROR(INDEX(Table2[Treasury OIG Category], MATCH(transfers[[#This Row],[Attachment A Expenditure Subcategory]], Table2[Attachment A Subcategory],0)),"")</f>
        <v/>
      </c>
    </row>
    <row r="461" spans="2:21" x14ac:dyDescent="0.25">
      <c r="B461" s="21"/>
      <c r="C461" s="16"/>
      <c r="D461" s="16"/>
      <c r="E461" s="16"/>
      <c r="F461" s="16"/>
      <c r="G461" s="22"/>
      <c r="H461" s="31" t="s">
        <v>536</v>
      </c>
      <c r="I461" s="16"/>
      <c r="J461" s="16"/>
      <c r="K461" s="17"/>
      <c r="L461" s="49"/>
      <c r="M461" s="49"/>
      <c r="N461" s="154"/>
      <c r="O461" s="81">
        <f>transfers[[#This Row],[Total Transfer  Amount]]</f>
        <v>0</v>
      </c>
      <c r="P461" s="154"/>
      <c r="Q461" s="81">
        <f>transfers[[#This Row],[Total Quarterly Obligation Amount]]</f>
        <v>0</v>
      </c>
      <c r="R461" s="154"/>
      <c r="S461" s="81">
        <f>transfers[[#This Row],[Total Quarterly Expenditure Amount]]</f>
        <v>0</v>
      </c>
      <c r="T461" s="99" t="str">
        <f>IFERROR(INDEX(Table2[Attachment A Category], MATCH(transfers[[#This Row],[Attachment A Expenditure Subcategory]], Table2[Attachment A Subcategory],0)),"")</f>
        <v/>
      </c>
      <c r="U461" s="100" t="str">
        <f>IFERROR(INDEX(Table2[Treasury OIG Category], MATCH(transfers[[#This Row],[Attachment A Expenditure Subcategory]], Table2[Attachment A Subcategory],0)),"")</f>
        <v/>
      </c>
    </row>
    <row r="462" spans="2:21" x14ac:dyDescent="0.25">
      <c r="B462" s="21"/>
      <c r="C462" s="16"/>
      <c r="D462" s="16"/>
      <c r="E462" s="16"/>
      <c r="F462" s="16"/>
      <c r="G462" s="22"/>
      <c r="H462" s="31" t="s">
        <v>537</v>
      </c>
      <c r="I462" s="16"/>
      <c r="J462" s="16"/>
      <c r="K462" s="17"/>
      <c r="L462" s="49"/>
      <c r="M462" s="49"/>
      <c r="N462" s="154"/>
      <c r="O462" s="81">
        <f>transfers[[#This Row],[Total Transfer  Amount]]</f>
        <v>0</v>
      </c>
      <c r="P462" s="154"/>
      <c r="Q462" s="81">
        <f>transfers[[#This Row],[Total Quarterly Obligation Amount]]</f>
        <v>0</v>
      </c>
      <c r="R462" s="154"/>
      <c r="S462" s="81">
        <f>transfers[[#This Row],[Total Quarterly Expenditure Amount]]</f>
        <v>0</v>
      </c>
      <c r="T462" s="99" t="str">
        <f>IFERROR(INDEX(Table2[Attachment A Category], MATCH(transfers[[#This Row],[Attachment A Expenditure Subcategory]], Table2[Attachment A Subcategory],0)),"")</f>
        <v/>
      </c>
      <c r="U462" s="100" t="str">
        <f>IFERROR(INDEX(Table2[Treasury OIG Category], MATCH(transfers[[#This Row],[Attachment A Expenditure Subcategory]], Table2[Attachment A Subcategory],0)),"")</f>
        <v/>
      </c>
    </row>
    <row r="463" spans="2:21" x14ac:dyDescent="0.25">
      <c r="B463" s="21"/>
      <c r="C463" s="16"/>
      <c r="D463" s="16"/>
      <c r="E463" s="16"/>
      <c r="F463" s="16"/>
      <c r="G463" s="22"/>
      <c r="H463" s="31" t="s">
        <v>538</v>
      </c>
      <c r="I463" s="16"/>
      <c r="J463" s="16"/>
      <c r="K463" s="17"/>
      <c r="L463" s="49"/>
      <c r="M463" s="49"/>
      <c r="N463" s="154"/>
      <c r="O463" s="81">
        <f>transfers[[#This Row],[Total Transfer  Amount]]</f>
        <v>0</v>
      </c>
      <c r="P463" s="154"/>
      <c r="Q463" s="81">
        <f>transfers[[#This Row],[Total Quarterly Obligation Amount]]</f>
        <v>0</v>
      </c>
      <c r="R463" s="154"/>
      <c r="S463" s="81">
        <f>transfers[[#This Row],[Total Quarterly Expenditure Amount]]</f>
        <v>0</v>
      </c>
      <c r="T463" s="99" t="str">
        <f>IFERROR(INDEX(Table2[Attachment A Category], MATCH(transfers[[#This Row],[Attachment A Expenditure Subcategory]], Table2[Attachment A Subcategory],0)),"")</f>
        <v/>
      </c>
      <c r="U463" s="100" t="str">
        <f>IFERROR(INDEX(Table2[Treasury OIG Category], MATCH(transfers[[#This Row],[Attachment A Expenditure Subcategory]], Table2[Attachment A Subcategory],0)),"")</f>
        <v/>
      </c>
    </row>
    <row r="464" spans="2:21" x14ac:dyDescent="0.25">
      <c r="B464" s="21"/>
      <c r="C464" s="16"/>
      <c r="D464" s="16"/>
      <c r="E464" s="16"/>
      <c r="F464" s="16"/>
      <c r="G464" s="22"/>
      <c r="H464" s="31" t="s">
        <v>539</v>
      </c>
      <c r="I464" s="16"/>
      <c r="J464" s="16"/>
      <c r="K464" s="17"/>
      <c r="L464" s="49"/>
      <c r="M464" s="49"/>
      <c r="N464" s="154"/>
      <c r="O464" s="81">
        <f>transfers[[#This Row],[Total Transfer  Amount]]</f>
        <v>0</v>
      </c>
      <c r="P464" s="154"/>
      <c r="Q464" s="81">
        <f>transfers[[#This Row],[Total Quarterly Obligation Amount]]</f>
        <v>0</v>
      </c>
      <c r="R464" s="154"/>
      <c r="S464" s="81">
        <f>transfers[[#This Row],[Total Quarterly Expenditure Amount]]</f>
        <v>0</v>
      </c>
      <c r="T464" s="99" t="str">
        <f>IFERROR(INDEX(Table2[Attachment A Category], MATCH(transfers[[#This Row],[Attachment A Expenditure Subcategory]], Table2[Attachment A Subcategory],0)),"")</f>
        <v/>
      </c>
      <c r="U464" s="100" t="str">
        <f>IFERROR(INDEX(Table2[Treasury OIG Category], MATCH(transfers[[#This Row],[Attachment A Expenditure Subcategory]], Table2[Attachment A Subcategory],0)),"")</f>
        <v/>
      </c>
    </row>
    <row r="465" spans="2:21" x14ac:dyDescent="0.25">
      <c r="B465" s="21"/>
      <c r="C465" s="16"/>
      <c r="D465" s="16"/>
      <c r="E465" s="16"/>
      <c r="F465" s="16"/>
      <c r="G465" s="22"/>
      <c r="H465" s="31" t="s">
        <v>540</v>
      </c>
      <c r="I465" s="16"/>
      <c r="J465" s="16"/>
      <c r="K465" s="17"/>
      <c r="L465" s="49"/>
      <c r="M465" s="49"/>
      <c r="N465" s="154"/>
      <c r="O465" s="81">
        <f>transfers[[#This Row],[Total Transfer  Amount]]</f>
        <v>0</v>
      </c>
      <c r="P465" s="154"/>
      <c r="Q465" s="81">
        <f>transfers[[#This Row],[Total Quarterly Obligation Amount]]</f>
        <v>0</v>
      </c>
      <c r="R465" s="154"/>
      <c r="S465" s="81">
        <f>transfers[[#This Row],[Total Quarterly Expenditure Amount]]</f>
        <v>0</v>
      </c>
      <c r="T465" s="99" t="str">
        <f>IFERROR(INDEX(Table2[Attachment A Category], MATCH(transfers[[#This Row],[Attachment A Expenditure Subcategory]], Table2[Attachment A Subcategory],0)),"")</f>
        <v/>
      </c>
      <c r="U465" s="100" t="str">
        <f>IFERROR(INDEX(Table2[Treasury OIG Category], MATCH(transfers[[#This Row],[Attachment A Expenditure Subcategory]], Table2[Attachment A Subcategory],0)),"")</f>
        <v/>
      </c>
    </row>
    <row r="466" spans="2:21" x14ac:dyDescent="0.25">
      <c r="B466" s="21"/>
      <c r="C466" s="16"/>
      <c r="D466" s="16"/>
      <c r="E466" s="16"/>
      <c r="F466" s="16"/>
      <c r="G466" s="22"/>
      <c r="H466" s="31" t="s">
        <v>541</v>
      </c>
      <c r="I466" s="16"/>
      <c r="J466" s="16"/>
      <c r="K466" s="17"/>
      <c r="L466" s="49"/>
      <c r="M466" s="49"/>
      <c r="N466" s="154"/>
      <c r="O466" s="81">
        <f>transfers[[#This Row],[Total Transfer  Amount]]</f>
        <v>0</v>
      </c>
      <c r="P466" s="154"/>
      <c r="Q466" s="81">
        <f>transfers[[#This Row],[Total Quarterly Obligation Amount]]</f>
        <v>0</v>
      </c>
      <c r="R466" s="154"/>
      <c r="S466" s="81">
        <f>transfers[[#This Row],[Total Quarterly Expenditure Amount]]</f>
        <v>0</v>
      </c>
      <c r="T466" s="99" t="str">
        <f>IFERROR(INDEX(Table2[Attachment A Category], MATCH(transfers[[#This Row],[Attachment A Expenditure Subcategory]], Table2[Attachment A Subcategory],0)),"")</f>
        <v/>
      </c>
      <c r="U466" s="100" t="str">
        <f>IFERROR(INDEX(Table2[Treasury OIG Category], MATCH(transfers[[#This Row],[Attachment A Expenditure Subcategory]], Table2[Attachment A Subcategory],0)),"")</f>
        <v/>
      </c>
    </row>
    <row r="467" spans="2:21" x14ac:dyDescent="0.25">
      <c r="B467" s="21"/>
      <c r="C467" s="16"/>
      <c r="D467" s="16"/>
      <c r="E467" s="16"/>
      <c r="F467" s="16"/>
      <c r="G467" s="22"/>
      <c r="H467" s="31" t="s">
        <v>542</v>
      </c>
      <c r="I467" s="16"/>
      <c r="J467" s="16"/>
      <c r="K467" s="17"/>
      <c r="L467" s="49"/>
      <c r="M467" s="49"/>
      <c r="N467" s="154"/>
      <c r="O467" s="81">
        <f>transfers[[#This Row],[Total Transfer  Amount]]</f>
        <v>0</v>
      </c>
      <c r="P467" s="154"/>
      <c r="Q467" s="81">
        <f>transfers[[#This Row],[Total Quarterly Obligation Amount]]</f>
        <v>0</v>
      </c>
      <c r="R467" s="154"/>
      <c r="S467" s="81">
        <f>transfers[[#This Row],[Total Quarterly Expenditure Amount]]</f>
        <v>0</v>
      </c>
      <c r="T467" s="99" t="str">
        <f>IFERROR(INDEX(Table2[Attachment A Category], MATCH(transfers[[#This Row],[Attachment A Expenditure Subcategory]], Table2[Attachment A Subcategory],0)),"")</f>
        <v/>
      </c>
      <c r="U467" s="100" t="str">
        <f>IFERROR(INDEX(Table2[Treasury OIG Category], MATCH(transfers[[#This Row],[Attachment A Expenditure Subcategory]], Table2[Attachment A Subcategory],0)),"")</f>
        <v/>
      </c>
    </row>
    <row r="468" spans="2:21" x14ac:dyDescent="0.25">
      <c r="B468" s="21"/>
      <c r="C468" s="16"/>
      <c r="D468" s="16"/>
      <c r="E468" s="16"/>
      <c r="F468" s="16"/>
      <c r="G468" s="22"/>
      <c r="H468" s="31" t="s">
        <v>543</v>
      </c>
      <c r="I468" s="16"/>
      <c r="J468" s="16"/>
      <c r="K468" s="17"/>
      <c r="L468" s="49"/>
      <c r="M468" s="49"/>
      <c r="N468" s="154"/>
      <c r="O468" s="81">
        <f>transfers[[#This Row],[Total Transfer  Amount]]</f>
        <v>0</v>
      </c>
      <c r="P468" s="154"/>
      <c r="Q468" s="81">
        <f>transfers[[#This Row],[Total Quarterly Obligation Amount]]</f>
        <v>0</v>
      </c>
      <c r="R468" s="154"/>
      <c r="S468" s="81">
        <f>transfers[[#This Row],[Total Quarterly Expenditure Amount]]</f>
        <v>0</v>
      </c>
      <c r="T468" s="99" t="str">
        <f>IFERROR(INDEX(Table2[Attachment A Category], MATCH(transfers[[#This Row],[Attachment A Expenditure Subcategory]], Table2[Attachment A Subcategory],0)),"")</f>
        <v/>
      </c>
      <c r="U468" s="100" t="str">
        <f>IFERROR(INDEX(Table2[Treasury OIG Category], MATCH(transfers[[#This Row],[Attachment A Expenditure Subcategory]], Table2[Attachment A Subcategory],0)),"")</f>
        <v/>
      </c>
    </row>
    <row r="469" spans="2:21" x14ac:dyDescent="0.25">
      <c r="B469" s="21"/>
      <c r="C469" s="16"/>
      <c r="D469" s="16"/>
      <c r="E469" s="16"/>
      <c r="F469" s="16"/>
      <c r="G469" s="22"/>
      <c r="H469" s="31" t="s">
        <v>544</v>
      </c>
      <c r="I469" s="16"/>
      <c r="J469" s="16"/>
      <c r="K469" s="17"/>
      <c r="L469" s="49"/>
      <c r="M469" s="49"/>
      <c r="N469" s="154"/>
      <c r="O469" s="81">
        <f>transfers[[#This Row],[Total Transfer  Amount]]</f>
        <v>0</v>
      </c>
      <c r="P469" s="154"/>
      <c r="Q469" s="81">
        <f>transfers[[#This Row],[Total Quarterly Obligation Amount]]</f>
        <v>0</v>
      </c>
      <c r="R469" s="154"/>
      <c r="S469" s="81">
        <f>transfers[[#This Row],[Total Quarterly Expenditure Amount]]</f>
        <v>0</v>
      </c>
      <c r="T469" s="99" t="str">
        <f>IFERROR(INDEX(Table2[Attachment A Category], MATCH(transfers[[#This Row],[Attachment A Expenditure Subcategory]], Table2[Attachment A Subcategory],0)),"")</f>
        <v/>
      </c>
      <c r="U469" s="100" t="str">
        <f>IFERROR(INDEX(Table2[Treasury OIG Category], MATCH(transfers[[#This Row],[Attachment A Expenditure Subcategory]], Table2[Attachment A Subcategory],0)),"")</f>
        <v/>
      </c>
    </row>
    <row r="470" spans="2:21" x14ac:dyDescent="0.25">
      <c r="B470" s="21"/>
      <c r="C470" s="16"/>
      <c r="D470" s="16"/>
      <c r="E470" s="16"/>
      <c r="F470" s="16"/>
      <c r="G470" s="22"/>
      <c r="H470" s="31" t="s">
        <v>545</v>
      </c>
      <c r="I470" s="16"/>
      <c r="J470" s="16"/>
      <c r="K470" s="17"/>
      <c r="L470" s="49"/>
      <c r="M470" s="49"/>
      <c r="N470" s="154"/>
      <c r="O470" s="81">
        <f>transfers[[#This Row],[Total Transfer  Amount]]</f>
        <v>0</v>
      </c>
      <c r="P470" s="154"/>
      <c r="Q470" s="81">
        <f>transfers[[#This Row],[Total Quarterly Obligation Amount]]</f>
        <v>0</v>
      </c>
      <c r="R470" s="154"/>
      <c r="S470" s="81">
        <f>transfers[[#This Row],[Total Quarterly Expenditure Amount]]</f>
        <v>0</v>
      </c>
      <c r="T470" s="99" t="str">
        <f>IFERROR(INDEX(Table2[Attachment A Category], MATCH(transfers[[#This Row],[Attachment A Expenditure Subcategory]], Table2[Attachment A Subcategory],0)),"")</f>
        <v/>
      </c>
      <c r="U470" s="100" t="str">
        <f>IFERROR(INDEX(Table2[Treasury OIG Category], MATCH(transfers[[#This Row],[Attachment A Expenditure Subcategory]], Table2[Attachment A Subcategory],0)),"")</f>
        <v/>
      </c>
    </row>
    <row r="471" spans="2:21" x14ac:dyDescent="0.25">
      <c r="B471" s="21"/>
      <c r="C471" s="16"/>
      <c r="D471" s="16"/>
      <c r="E471" s="16"/>
      <c r="F471" s="16"/>
      <c r="G471" s="22"/>
      <c r="H471" s="31" t="s">
        <v>546</v>
      </c>
      <c r="I471" s="16"/>
      <c r="J471" s="16"/>
      <c r="K471" s="17"/>
      <c r="L471" s="49"/>
      <c r="M471" s="49"/>
      <c r="N471" s="154"/>
      <c r="O471" s="81">
        <f>transfers[[#This Row],[Total Transfer  Amount]]</f>
        <v>0</v>
      </c>
      <c r="P471" s="154"/>
      <c r="Q471" s="81">
        <f>transfers[[#This Row],[Total Quarterly Obligation Amount]]</f>
        <v>0</v>
      </c>
      <c r="R471" s="154"/>
      <c r="S471" s="81">
        <f>transfers[[#This Row],[Total Quarterly Expenditure Amount]]</f>
        <v>0</v>
      </c>
      <c r="T471" s="99" t="str">
        <f>IFERROR(INDEX(Table2[Attachment A Category], MATCH(transfers[[#This Row],[Attachment A Expenditure Subcategory]], Table2[Attachment A Subcategory],0)),"")</f>
        <v/>
      </c>
      <c r="U471" s="100" t="str">
        <f>IFERROR(INDEX(Table2[Treasury OIG Category], MATCH(transfers[[#This Row],[Attachment A Expenditure Subcategory]], Table2[Attachment A Subcategory],0)),"")</f>
        <v/>
      </c>
    </row>
    <row r="472" spans="2:21" x14ac:dyDescent="0.25">
      <c r="B472" s="21"/>
      <c r="C472" s="16"/>
      <c r="D472" s="16"/>
      <c r="E472" s="16"/>
      <c r="F472" s="16"/>
      <c r="G472" s="22"/>
      <c r="H472" s="31" t="s">
        <v>547</v>
      </c>
      <c r="I472" s="16"/>
      <c r="J472" s="16"/>
      <c r="K472" s="17"/>
      <c r="L472" s="49"/>
      <c r="M472" s="49"/>
      <c r="N472" s="154"/>
      <c r="O472" s="81">
        <f>transfers[[#This Row],[Total Transfer  Amount]]</f>
        <v>0</v>
      </c>
      <c r="P472" s="154"/>
      <c r="Q472" s="81">
        <f>transfers[[#This Row],[Total Quarterly Obligation Amount]]</f>
        <v>0</v>
      </c>
      <c r="R472" s="154"/>
      <c r="S472" s="81">
        <f>transfers[[#This Row],[Total Quarterly Expenditure Amount]]</f>
        <v>0</v>
      </c>
      <c r="T472" s="99" t="str">
        <f>IFERROR(INDEX(Table2[Attachment A Category], MATCH(transfers[[#This Row],[Attachment A Expenditure Subcategory]], Table2[Attachment A Subcategory],0)),"")</f>
        <v/>
      </c>
      <c r="U472" s="100" t="str">
        <f>IFERROR(INDEX(Table2[Treasury OIG Category], MATCH(transfers[[#This Row],[Attachment A Expenditure Subcategory]], Table2[Attachment A Subcategory],0)),"")</f>
        <v/>
      </c>
    </row>
    <row r="473" spans="2:21" x14ac:dyDescent="0.25">
      <c r="B473" s="21"/>
      <c r="C473" s="16"/>
      <c r="D473" s="16"/>
      <c r="E473" s="16"/>
      <c r="F473" s="16"/>
      <c r="G473" s="22"/>
      <c r="H473" s="31" t="s">
        <v>548</v>
      </c>
      <c r="I473" s="16"/>
      <c r="J473" s="16"/>
      <c r="K473" s="17"/>
      <c r="L473" s="49"/>
      <c r="M473" s="49"/>
      <c r="N473" s="154"/>
      <c r="O473" s="81">
        <f>transfers[[#This Row],[Total Transfer  Amount]]</f>
        <v>0</v>
      </c>
      <c r="P473" s="154"/>
      <c r="Q473" s="81">
        <f>transfers[[#This Row],[Total Quarterly Obligation Amount]]</f>
        <v>0</v>
      </c>
      <c r="R473" s="154"/>
      <c r="S473" s="81">
        <f>transfers[[#This Row],[Total Quarterly Expenditure Amount]]</f>
        <v>0</v>
      </c>
      <c r="T473" s="99" t="str">
        <f>IFERROR(INDEX(Table2[Attachment A Category], MATCH(transfers[[#This Row],[Attachment A Expenditure Subcategory]], Table2[Attachment A Subcategory],0)),"")</f>
        <v/>
      </c>
      <c r="U473" s="100" t="str">
        <f>IFERROR(INDEX(Table2[Treasury OIG Category], MATCH(transfers[[#This Row],[Attachment A Expenditure Subcategory]], Table2[Attachment A Subcategory],0)),"")</f>
        <v/>
      </c>
    </row>
    <row r="474" spans="2:21" x14ac:dyDescent="0.25">
      <c r="B474" s="21"/>
      <c r="C474" s="16"/>
      <c r="D474" s="16"/>
      <c r="E474" s="16"/>
      <c r="F474" s="16"/>
      <c r="G474" s="22"/>
      <c r="H474" s="31" t="s">
        <v>549</v>
      </c>
      <c r="I474" s="16"/>
      <c r="J474" s="16"/>
      <c r="K474" s="17"/>
      <c r="L474" s="49"/>
      <c r="M474" s="49"/>
      <c r="N474" s="154"/>
      <c r="O474" s="81">
        <f>transfers[[#This Row],[Total Transfer  Amount]]</f>
        <v>0</v>
      </c>
      <c r="P474" s="154"/>
      <c r="Q474" s="81">
        <f>transfers[[#This Row],[Total Quarterly Obligation Amount]]</f>
        <v>0</v>
      </c>
      <c r="R474" s="154"/>
      <c r="S474" s="81">
        <f>transfers[[#This Row],[Total Quarterly Expenditure Amount]]</f>
        <v>0</v>
      </c>
      <c r="T474" s="99" t="str">
        <f>IFERROR(INDEX(Table2[Attachment A Category], MATCH(transfers[[#This Row],[Attachment A Expenditure Subcategory]], Table2[Attachment A Subcategory],0)),"")</f>
        <v/>
      </c>
      <c r="U474" s="100" t="str">
        <f>IFERROR(INDEX(Table2[Treasury OIG Category], MATCH(transfers[[#This Row],[Attachment A Expenditure Subcategory]], Table2[Attachment A Subcategory],0)),"")</f>
        <v/>
      </c>
    </row>
    <row r="475" spans="2:21" x14ac:dyDescent="0.25">
      <c r="B475" s="21"/>
      <c r="C475" s="16"/>
      <c r="D475" s="16"/>
      <c r="E475" s="16"/>
      <c r="F475" s="16"/>
      <c r="G475" s="22"/>
      <c r="H475" s="31" t="s">
        <v>550</v>
      </c>
      <c r="I475" s="16"/>
      <c r="J475" s="16"/>
      <c r="K475" s="17"/>
      <c r="L475" s="49"/>
      <c r="M475" s="49"/>
      <c r="N475" s="154"/>
      <c r="O475" s="81">
        <f>transfers[[#This Row],[Total Transfer  Amount]]</f>
        <v>0</v>
      </c>
      <c r="P475" s="154"/>
      <c r="Q475" s="81">
        <f>transfers[[#This Row],[Total Quarterly Obligation Amount]]</f>
        <v>0</v>
      </c>
      <c r="R475" s="154"/>
      <c r="S475" s="81">
        <f>transfers[[#This Row],[Total Quarterly Expenditure Amount]]</f>
        <v>0</v>
      </c>
      <c r="T475" s="99" t="str">
        <f>IFERROR(INDEX(Table2[Attachment A Category], MATCH(transfers[[#This Row],[Attachment A Expenditure Subcategory]], Table2[Attachment A Subcategory],0)),"")</f>
        <v/>
      </c>
      <c r="U475" s="100" t="str">
        <f>IFERROR(INDEX(Table2[Treasury OIG Category], MATCH(transfers[[#This Row],[Attachment A Expenditure Subcategory]], Table2[Attachment A Subcategory],0)),"")</f>
        <v/>
      </c>
    </row>
    <row r="476" spans="2:21" x14ac:dyDescent="0.25">
      <c r="B476" s="21"/>
      <c r="C476" s="16"/>
      <c r="D476" s="16"/>
      <c r="E476" s="16"/>
      <c r="F476" s="16"/>
      <c r="G476" s="22"/>
      <c r="H476" s="31" t="s">
        <v>551</v>
      </c>
      <c r="I476" s="16"/>
      <c r="J476" s="16"/>
      <c r="K476" s="17"/>
      <c r="L476" s="49"/>
      <c r="M476" s="49"/>
      <c r="N476" s="154"/>
      <c r="O476" s="81">
        <f>transfers[[#This Row],[Total Transfer  Amount]]</f>
        <v>0</v>
      </c>
      <c r="P476" s="154"/>
      <c r="Q476" s="81">
        <f>transfers[[#This Row],[Total Quarterly Obligation Amount]]</f>
        <v>0</v>
      </c>
      <c r="R476" s="154"/>
      <c r="S476" s="81">
        <f>transfers[[#This Row],[Total Quarterly Expenditure Amount]]</f>
        <v>0</v>
      </c>
      <c r="T476" s="99" t="str">
        <f>IFERROR(INDEX(Table2[Attachment A Category], MATCH(transfers[[#This Row],[Attachment A Expenditure Subcategory]], Table2[Attachment A Subcategory],0)),"")</f>
        <v/>
      </c>
      <c r="U476" s="100" t="str">
        <f>IFERROR(INDEX(Table2[Treasury OIG Category], MATCH(transfers[[#This Row],[Attachment A Expenditure Subcategory]], Table2[Attachment A Subcategory],0)),"")</f>
        <v/>
      </c>
    </row>
    <row r="477" spans="2:21" x14ac:dyDescent="0.25">
      <c r="B477" s="21"/>
      <c r="C477" s="16"/>
      <c r="D477" s="16"/>
      <c r="E477" s="16"/>
      <c r="F477" s="16"/>
      <c r="G477" s="22"/>
      <c r="H477" s="31" t="s">
        <v>552</v>
      </c>
      <c r="I477" s="16"/>
      <c r="J477" s="16"/>
      <c r="K477" s="17"/>
      <c r="L477" s="49"/>
      <c r="M477" s="49"/>
      <c r="N477" s="154"/>
      <c r="O477" s="81">
        <f>transfers[[#This Row],[Total Transfer  Amount]]</f>
        <v>0</v>
      </c>
      <c r="P477" s="154"/>
      <c r="Q477" s="81">
        <f>transfers[[#This Row],[Total Quarterly Obligation Amount]]</f>
        <v>0</v>
      </c>
      <c r="R477" s="154"/>
      <c r="S477" s="81">
        <f>transfers[[#This Row],[Total Quarterly Expenditure Amount]]</f>
        <v>0</v>
      </c>
      <c r="T477" s="99" t="str">
        <f>IFERROR(INDEX(Table2[Attachment A Category], MATCH(transfers[[#This Row],[Attachment A Expenditure Subcategory]], Table2[Attachment A Subcategory],0)),"")</f>
        <v/>
      </c>
      <c r="U477" s="100" t="str">
        <f>IFERROR(INDEX(Table2[Treasury OIG Category], MATCH(transfers[[#This Row],[Attachment A Expenditure Subcategory]], Table2[Attachment A Subcategory],0)),"")</f>
        <v/>
      </c>
    </row>
    <row r="478" spans="2:21" x14ac:dyDescent="0.25">
      <c r="B478" s="21"/>
      <c r="C478" s="16"/>
      <c r="D478" s="16"/>
      <c r="E478" s="16"/>
      <c r="F478" s="16"/>
      <c r="G478" s="22"/>
      <c r="H478" s="31" t="s">
        <v>553</v>
      </c>
      <c r="I478" s="16"/>
      <c r="J478" s="16"/>
      <c r="K478" s="17"/>
      <c r="L478" s="49"/>
      <c r="M478" s="49"/>
      <c r="N478" s="154"/>
      <c r="O478" s="81">
        <f>transfers[[#This Row],[Total Transfer  Amount]]</f>
        <v>0</v>
      </c>
      <c r="P478" s="154"/>
      <c r="Q478" s="81">
        <f>transfers[[#This Row],[Total Quarterly Obligation Amount]]</f>
        <v>0</v>
      </c>
      <c r="R478" s="154"/>
      <c r="S478" s="81">
        <f>transfers[[#This Row],[Total Quarterly Expenditure Amount]]</f>
        <v>0</v>
      </c>
      <c r="T478" s="99" t="str">
        <f>IFERROR(INDEX(Table2[Attachment A Category], MATCH(transfers[[#This Row],[Attachment A Expenditure Subcategory]], Table2[Attachment A Subcategory],0)),"")</f>
        <v/>
      </c>
      <c r="U478" s="100" t="str">
        <f>IFERROR(INDEX(Table2[Treasury OIG Category], MATCH(transfers[[#This Row],[Attachment A Expenditure Subcategory]], Table2[Attachment A Subcategory],0)),"")</f>
        <v/>
      </c>
    </row>
    <row r="479" spans="2:21" x14ac:dyDescent="0.25">
      <c r="B479" s="21"/>
      <c r="C479" s="16"/>
      <c r="D479" s="16"/>
      <c r="E479" s="16"/>
      <c r="F479" s="16"/>
      <c r="G479" s="22"/>
      <c r="H479" s="31" t="s">
        <v>554</v>
      </c>
      <c r="I479" s="16"/>
      <c r="J479" s="16"/>
      <c r="K479" s="17"/>
      <c r="L479" s="49"/>
      <c r="M479" s="49"/>
      <c r="N479" s="154"/>
      <c r="O479" s="81">
        <f>transfers[[#This Row],[Total Transfer  Amount]]</f>
        <v>0</v>
      </c>
      <c r="P479" s="154"/>
      <c r="Q479" s="81">
        <f>transfers[[#This Row],[Total Quarterly Obligation Amount]]</f>
        <v>0</v>
      </c>
      <c r="R479" s="154"/>
      <c r="S479" s="81">
        <f>transfers[[#This Row],[Total Quarterly Expenditure Amount]]</f>
        <v>0</v>
      </c>
      <c r="T479" s="99" t="str">
        <f>IFERROR(INDEX(Table2[Attachment A Category], MATCH(transfers[[#This Row],[Attachment A Expenditure Subcategory]], Table2[Attachment A Subcategory],0)),"")</f>
        <v/>
      </c>
      <c r="U479" s="100" t="str">
        <f>IFERROR(INDEX(Table2[Treasury OIG Category], MATCH(transfers[[#This Row],[Attachment A Expenditure Subcategory]], Table2[Attachment A Subcategory],0)),"")</f>
        <v/>
      </c>
    </row>
    <row r="480" spans="2:21" x14ac:dyDescent="0.25">
      <c r="B480" s="21"/>
      <c r="C480" s="16"/>
      <c r="D480" s="16"/>
      <c r="E480" s="16"/>
      <c r="F480" s="16"/>
      <c r="G480" s="22"/>
      <c r="H480" s="31" t="s">
        <v>555</v>
      </c>
      <c r="I480" s="16"/>
      <c r="J480" s="16"/>
      <c r="K480" s="17"/>
      <c r="L480" s="49"/>
      <c r="M480" s="49"/>
      <c r="N480" s="154"/>
      <c r="O480" s="81">
        <f>transfers[[#This Row],[Total Transfer  Amount]]</f>
        <v>0</v>
      </c>
      <c r="P480" s="154"/>
      <c r="Q480" s="81">
        <f>transfers[[#This Row],[Total Quarterly Obligation Amount]]</f>
        <v>0</v>
      </c>
      <c r="R480" s="154"/>
      <c r="S480" s="81">
        <f>transfers[[#This Row],[Total Quarterly Expenditure Amount]]</f>
        <v>0</v>
      </c>
      <c r="T480" s="99" t="str">
        <f>IFERROR(INDEX(Table2[Attachment A Category], MATCH(transfers[[#This Row],[Attachment A Expenditure Subcategory]], Table2[Attachment A Subcategory],0)),"")</f>
        <v/>
      </c>
      <c r="U480" s="100" t="str">
        <f>IFERROR(INDEX(Table2[Treasury OIG Category], MATCH(transfers[[#This Row],[Attachment A Expenditure Subcategory]], Table2[Attachment A Subcategory],0)),"")</f>
        <v/>
      </c>
    </row>
    <row r="481" spans="2:21" x14ac:dyDescent="0.25">
      <c r="B481" s="21"/>
      <c r="C481" s="16"/>
      <c r="D481" s="16"/>
      <c r="E481" s="16"/>
      <c r="F481" s="16"/>
      <c r="G481" s="22"/>
      <c r="H481" s="31" t="s">
        <v>556</v>
      </c>
      <c r="I481" s="16"/>
      <c r="J481" s="16"/>
      <c r="K481" s="17"/>
      <c r="L481" s="49"/>
      <c r="M481" s="49"/>
      <c r="N481" s="154"/>
      <c r="O481" s="81">
        <f>transfers[[#This Row],[Total Transfer  Amount]]</f>
        <v>0</v>
      </c>
      <c r="P481" s="154"/>
      <c r="Q481" s="81">
        <f>transfers[[#This Row],[Total Quarterly Obligation Amount]]</f>
        <v>0</v>
      </c>
      <c r="R481" s="154"/>
      <c r="S481" s="81">
        <f>transfers[[#This Row],[Total Quarterly Expenditure Amount]]</f>
        <v>0</v>
      </c>
      <c r="T481" s="99" t="str">
        <f>IFERROR(INDEX(Table2[Attachment A Category], MATCH(transfers[[#This Row],[Attachment A Expenditure Subcategory]], Table2[Attachment A Subcategory],0)),"")</f>
        <v/>
      </c>
      <c r="U481" s="100" t="str">
        <f>IFERROR(INDEX(Table2[Treasury OIG Category], MATCH(transfers[[#This Row],[Attachment A Expenditure Subcategory]], Table2[Attachment A Subcategory],0)),"")</f>
        <v/>
      </c>
    </row>
    <row r="482" spans="2:21" x14ac:dyDescent="0.25">
      <c r="B482" s="21"/>
      <c r="C482" s="16"/>
      <c r="D482" s="16"/>
      <c r="E482" s="16"/>
      <c r="F482" s="16"/>
      <c r="G482" s="22"/>
      <c r="H482" s="31" t="s">
        <v>557</v>
      </c>
      <c r="I482" s="16"/>
      <c r="J482" s="16"/>
      <c r="K482" s="17"/>
      <c r="L482" s="49"/>
      <c r="M482" s="49"/>
      <c r="N482" s="154"/>
      <c r="O482" s="81">
        <f>transfers[[#This Row],[Total Transfer  Amount]]</f>
        <v>0</v>
      </c>
      <c r="P482" s="154"/>
      <c r="Q482" s="81">
        <f>transfers[[#This Row],[Total Quarterly Obligation Amount]]</f>
        <v>0</v>
      </c>
      <c r="R482" s="154"/>
      <c r="S482" s="81">
        <f>transfers[[#This Row],[Total Quarterly Expenditure Amount]]</f>
        <v>0</v>
      </c>
      <c r="T482" s="99" t="str">
        <f>IFERROR(INDEX(Table2[Attachment A Category], MATCH(transfers[[#This Row],[Attachment A Expenditure Subcategory]], Table2[Attachment A Subcategory],0)),"")</f>
        <v/>
      </c>
      <c r="U482" s="100" t="str">
        <f>IFERROR(INDEX(Table2[Treasury OIG Category], MATCH(transfers[[#This Row],[Attachment A Expenditure Subcategory]], Table2[Attachment A Subcategory],0)),"")</f>
        <v/>
      </c>
    </row>
    <row r="483" spans="2:21" x14ac:dyDescent="0.25">
      <c r="B483" s="21"/>
      <c r="C483" s="16"/>
      <c r="D483" s="16"/>
      <c r="E483" s="16"/>
      <c r="F483" s="16"/>
      <c r="G483" s="22"/>
      <c r="H483" s="31" t="s">
        <v>558</v>
      </c>
      <c r="I483" s="16"/>
      <c r="J483" s="16"/>
      <c r="K483" s="17"/>
      <c r="L483" s="49"/>
      <c r="M483" s="49"/>
      <c r="N483" s="154"/>
      <c r="O483" s="81">
        <f>transfers[[#This Row],[Total Transfer  Amount]]</f>
        <v>0</v>
      </c>
      <c r="P483" s="154"/>
      <c r="Q483" s="81">
        <f>transfers[[#This Row],[Total Quarterly Obligation Amount]]</f>
        <v>0</v>
      </c>
      <c r="R483" s="154"/>
      <c r="S483" s="81">
        <f>transfers[[#This Row],[Total Quarterly Expenditure Amount]]</f>
        <v>0</v>
      </c>
      <c r="T483" s="99" t="str">
        <f>IFERROR(INDEX(Table2[Attachment A Category], MATCH(transfers[[#This Row],[Attachment A Expenditure Subcategory]], Table2[Attachment A Subcategory],0)),"")</f>
        <v/>
      </c>
      <c r="U483" s="100" t="str">
        <f>IFERROR(INDEX(Table2[Treasury OIG Category], MATCH(transfers[[#This Row],[Attachment A Expenditure Subcategory]], Table2[Attachment A Subcategory],0)),"")</f>
        <v/>
      </c>
    </row>
    <row r="484" spans="2:21" x14ac:dyDescent="0.25">
      <c r="B484" s="21"/>
      <c r="C484" s="16"/>
      <c r="D484" s="16"/>
      <c r="E484" s="16"/>
      <c r="F484" s="16"/>
      <c r="G484" s="22"/>
      <c r="H484" s="31" t="s">
        <v>559</v>
      </c>
      <c r="I484" s="16"/>
      <c r="J484" s="16"/>
      <c r="K484" s="17"/>
      <c r="L484" s="49"/>
      <c r="M484" s="49"/>
      <c r="N484" s="154"/>
      <c r="O484" s="81">
        <f>transfers[[#This Row],[Total Transfer  Amount]]</f>
        <v>0</v>
      </c>
      <c r="P484" s="154"/>
      <c r="Q484" s="81">
        <f>transfers[[#This Row],[Total Quarterly Obligation Amount]]</f>
        <v>0</v>
      </c>
      <c r="R484" s="154"/>
      <c r="S484" s="81">
        <f>transfers[[#This Row],[Total Quarterly Expenditure Amount]]</f>
        <v>0</v>
      </c>
      <c r="T484" s="99" t="str">
        <f>IFERROR(INDEX(Table2[Attachment A Category], MATCH(transfers[[#This Row],[Attachment A Expenditure Subcategory]], Table2[Attachment A Subcategory],0)),"")</f>
        <v/>
      </c>
      <c r="U484" s="100" t="str">
        <f>IFERROR(INDEX(Table2[Treasury OIG Category], MATCH(transfers[[#This Row],[Attachment A Expenditure Subcategory]], Table2[Attachment A Subcategory],0)),"")</f>
        <v/>
      </c>
    </row>
    <row r="485" spans="2:21" x14ac:dyDescent="0.25">
      <c r="B485" s="21"/>
      <c r="C485" s="16"/>
      <c r="D485" s="16"/>
      <c r="E485" s="16"/>
      <c r="F485" s="16"/>
      <c r="G485" s="22"/>
      <c r="H485" s="31" t="s">
        <v>560</v>
      </c>
      <c r="I485" s="16"/>
      <c r="J485" s="16"/>
      <c r="K485" s="17"/>
      <c r="L485" s="49"/>
      <c r="M485" s="49"/>
      <c r="N485" s="154"/>
      <c r="O485" s="81">
        <f>transfers[[#This Row],[Total Transfer  Amount]]</f>
        <v>0</v>
      </c>
      <c r="P485" s="154"/>
      <c r="Q485" s="81">
        <f>transfers[[#This Row],[Total Quarterly Obligation Amount]]</f>
        <v>0</v>
      </c>
      <c r="R485" s="154"/>
      <c r="S485" s="81">
        <f>transfers[[#This Row],[Total Quarterly Expenditure Amount]]</f>
        <v>0</v>
      </c>
      <c r="T485" s="99" t="str">
        <f>IFERROR(INDEX(Table2[Attachment A Category], MATCH(transfers[[#This Row],[Attachment A Expenditure Subcategory]], Table2[Attachment A Subcategory],0)),"")</f>
        <v/>
      </c>
      <c r="U485" s="100" t="str">
        <f>IFERROR(INDEX(Table2[Treasury OIG Category], MATCH(transfers[[#This Row],[Attachment A Expenditure Subcategory]], Table2[Attachment A Subcategory],0)),"")</f>
        <v/>
      </c>
    </row>
    <row r="486" spans="2:21" x14ac:dyDescent="0.25">
      <c r="B486" s="21"/>
      <c r="C486" s="16"/>
      <c r="D486" s="16"/>
      <c r="E486" s="16"/>
      <c r="F486" s="16"/>
      <c r="G486" s="22"/>
      <c r="H486" s="31" t="s">
        <v>561</v>
      </c>
      <c r="I486" s="16"/>
      <c r="J486" s="16"/>
      <c r="K486" s="17"/>
      <c r="L486" s="49"/>
      <c r="M486" s="49"/>
      <c r="N486" s="154"/>
      <c r="O486" s="81">
        <f>transfers[[#This Row],[Total Transfer  Amount]]</f>
        <v>0</v>
      </c>
      <c r="P486" s="154"/>
      <c r="Q486" s="81">
        <f>transfers[[#This Row],[Total Quarterly Obligation Amount]]</f>
        <v>0</v>
      </c>
      <c r="R486" s="154"/>
      <c r="S486" s="81">
        <f>transfers[[#This Row],[Total Quarterly Expenditure Amount]]</f>
        <v>0</v>
      </c>
      <c r="T486" s="99" t="str">
        <f>IFERROR(INDEX(Table2[Attachment A Category], MATCH(transfers[[#This Row],[Attachment A Expenditure Subcategory]], Table2[Attachment A Subcategory],0)),"")</f>
        <v/>
      </c>
      <c r="U486" s="100" t="str">
        <f>IFERROR(INDEX(Table2[Treasury OIG Category], MATCH(transfers[[#This Row],[Attachment A Expenditure Subcategory]], Table2[Attachment A Subcategory],0)),"")</f>
        <v/>
      </c>
    </row>
    <row r="487" spans="2:21" x14ac:dyDescent="0.25">
      <c r="B487" s="21"/>
      <c r="C487" s="16"/>
      <c r="D487" s="16"/>
      <c r="E487" s="16"/>
      <c r="F487" s="16"/>
      <c r="G487" s="22"/>
      <c r="H487" s="31" t="s">
        <v>562</v>
      </c>
      <c r="I487" s="16"/>
      <c r="J487" s="16"/>
      <c r="K487" s="17"/>
      <c r="L487" s="49"/>
      <c r="M487" s="49"/>
      <c r="N487" s="154"/>
      <c r="O487" s="81">
        <f>transfers[[#This Row],[Total Transfer  Amount]]</f>
        <v>0</v>
      </c>
      <c r="P487" s="154"/>
      <c r="Q487" s="81">
        <f>transfers[[#This Row],[Total Quarterly Obligation Amount]]</f>
        <v>0</v>
      </c>
      <c r="R487" s="154"/>
      <c r="S487" s="81">
        <f>transfers[[#This Row],[Total Quarterly Expenditure Amount]]</f>
        <v>0</v>
      </c>
      <c r="T487" s="99" t="str">
        <f>IFERROR(INDEX(Table2[Attachment A Category], MATCH(transfers[[#This Row],[Attachment A Expenditure Subcategory]], Table2[Attachment A Subcategory],0)),"")</f>
        <v/>
      </c>
      <c r="U487" s="100" t="str">
        <f>IFERROR(INDEX(Table2[Treasury OIG Category], MATCH(transfers[[#This Row],[Attachment A Expenditure Subcategory]], Table2[Attachment A Subcategory],0)),"")</f>
        <v/>
      </c>
    </row>
    <row r="488" spans="2:21" x14ac:dyDescent="0.25">
      <c r="B488" s="21"/>
      <c r="C488" s="16"/>
      <c r="D488" s="16"/>
      <c r="E488" s="16"/>
      <c r="F488" s="16"/>
      <c r="G488" s="22"/>
      <c r="H488" s="31" t="s">
        <v>563</v>
      </c>
      <c r="I488" s="16"/>
      <c r="J488" s="16"/>
      <c r="K488" s="17"/>
      <c r="L488" s="49"/>
      <c r="M488" s="49"/>
      <c r="N488" s="154"/>
      <c r="O488" s="81">
        <f>transfers[[#This Row],[Total Transfer  Amount]]</f>
        <v>0</v>
      </c>
      <c r="P488" s="154"/>
      <c r="Q488" s="81">
        <f>transfers[[#This Row],[Total Quarterly Obligation Amount]]</f>
        <v>0</v>
      </c>
      <c r="R488" s="154"/>
      <c r="S488" s="81">
        <f>transfers[[#This Row],[Total Quarterly Expenditure Amount]]</f>
        <v>0</v>
      </c>
      <c r="T488" s="99" t="str">
        <f>IFERROR(INDEX(Table2[Attachment A Category], MATCH(transfers[[#This Row],[Attachment A Expenditure Subcategory]], Table2[Attachment A Subcategory],0)),"")</f>
        <v/>
      </c>
      <c r="U488" s="100" t="str">
        <f>IFERROR(INDEX(Table2[Treasury OIG Category], MATCH(transfers[[#This Row],[Attachment A Expenditure Subcategory]], Table2[Attachment A Subcategory],0)),"")</f>
        <v/>
      </c>
    </row>
    <row r="489" spans="2:21" x14ac:dyDescent="0.25">
      <c r="B489" s="21"/>
      <c r="C489" s="16"/>
      <c r="D489" s="16"/>
      <c r="E489" s="16"/>
      <c r="F489" s="16"/>
      <c r="G489" s="22"/>
      <c r="H489" s="31" t="s">
        <v>564</v>
      </c>
      <c r="I489" s="16"/>
      <c r="J489" s="16"/>
      <c r="K489" s="17"/>
      <c r="L489" s="49"/>
      <c r="M489" s="49"/>
      <c r="N489" s="154"/>
      <c r="O489" s="81">
        <f>transfers[[#This Row],[Total Transfer  Amount]]</f>
        <v>0</v>
      </c>
      <c r="P489" s="154"/>
      <c r="Q489" s="81">
        <f>transfers[[#This Row],[Total Quarterly Obligation Amount]]</f>
        <v>0</v>
      </c>
      <c r="R489" s="154"/>
      <c r="S489" s="81">
        <f>transfers[[#This Row],[Total Quarterly Expenditure Amount]]</f>
        <v>0</v>
      </c>
      <c r="T489" s="99" t="str">
        <f>IFERROR(INDEX(Table2[Attachment A Category], MATCH(transfers[[#This Row],[Attachment A Expenditure Subcategory]], Table2[Attachment A Subcategory],0)),"")</f>
        <v/>
      </c>
      <c r="U489" s="100" t="str">
        <f>IFERROR(INDEX(Table2[Treasury OIG Category], MATCH(transfers[[#This Row],[Attachment A Expenditure Subcategory]], Table2[Attachment A Subcategory],0)),"")</f>
        <v/>
      </c>
    </row>
    <row r="490" spans="2:21" x14ac:dyDescent="0.25">
      <c r="B490" s="21"/>
      <c r="C490" s="16"/>
      <c r="D490" s="16"/>
      <c r="E490" s="16"/>
      <c r="F490" s="16"/>
      <c r="G490" s="22"/>
      <c r="H490" s="31" t="s">
        <v>565</v>
      </c>
      <c r="I490" s="16"/>
      <c r="J490" s="16"/>
      <c r="K490" s="17"/>
      <c r="L490" s="49"/>
      <c r="M490" s="49"/>
      <c r="N490" s="154"/>
      <c r="O490" s="81">
        <f>transfers[[#This Row],[Total Transfer  Amount]]</f>
        <v>0</v>
      </c>
      <c r="P490" s="154"/>
      <c r="Q490" s="81">
        <f>transfers[[#This Row],[Total Quarterly Obligation Amount]]</f>
        <v>0</v>
      </c>
      <c r="R490" s="154"/>
      <c r="S490" s="81">
        <f>transfers[[#This Row],[Total Quarterly Expenditure Amount]]</f>
        <v>0</v>
      </c>
      <c r="T490" s="99" t="str">
        <f>IFERROR(INDEX(Table2[Attachment A Category], MATCH(transfers[[#This Row],[Attachment A Expenditure Subcategory]], Table2[Attachment A Subcategory],0)),"")</f>
        <v/>
      </c>
      <c r="U490" s="100" t="str">
        <f>IFERROR(INDEX(Table2[Treasury OIG Category], MATCH(transfers[[#This Row],[Attachment A Expenditure Subcategory]], Table2[Attachment A Subcategory],0)),"")</f>
        <v/>
      </c>
    </row>
    <row r="491" spans="2:21" x14ac:dyDescent="0.25">
      <c r="B491" s="21"/>
      <c r="C491" s="16"/>
      <c r="D491" s="16"/>
      <c r="E491" s="16"/>
      <c r="F491" s="16"/>
      <c r="G491" s="22"/>
      <c r="H491" s="31" t="s">
        <v>566</v>
      </c>
      <c r="I491" s="16"/>
      <c r="J491" s="16"/>
      <c r="K491" s="17"/>
      <c r="L491" s="49"/>
      <c r="M491" s="49"/>
      <c r="N491" s="154"/>
      <c r="O491" s="81">
        <f>transfers[[#This Row],[Total Transfer  Amount]]</f>
        <v>0</v>
      </c>
      <c r="P491" s="154"/>
      <c r="Q491" s="81">
        <f>transfers[[#This Row],[Total Quarterly Obligation Amount]]</f>
        <v>0</v>
      </c>
      <c r="R491" s="154"/>
      <c r="S491" s="81">
        <f>transfers[[#This Row],[Total Quarterly Expenditure Amount]]</f>
        <v>0</v>
      </c>
      <c r="T491" s="99" t="str">
        <f>IFERROR(INDEX(Table2[Attachment A Category], MATCH(transfers[[#This Row],[Attachment A Expenditure Subcategory]], Table2[Attachment A Subcategory],0)),"")</f>
        <v/>
      </c>
      <c r="U491" s="100" t="str">
        <f>IFERROR(INDEX(Table2[Treasury OIG Category], MATCH(transfers[[#This Row],[Attachment A Expenditure Subcategory]], Table2[Attachment A Subcategory],0)),"")</f>
        <v/>
      </c>
    </row>
    <row r="492" spans="2:21" x14ac:dyDescent="0.25">
      <c r="B492" s="21"/>
      <c r="C492" s="16"/>
      <c r="D492" s="16"/>
      <c r="E492" s="16"/>
      <c r="F492" s="16"/>
      <c r="G492" s="22"/>
      <c r="H492" s="31" t="s">
        <v>567</v>
      </c>
      <c r="I492" s="16"/>
      <c r="J492" s="16"/>
      <c r="K492" s="17"/>
      <c r="L492" s="49"/>
      <c r="M492" s="49"/>
      <c r="N492" s="154"/>
      <c r="O492" s="81">
        <f>transfers[[#This Row],[Total Transfer  Amount]]</f>
        <v>0</v>
      </c>
      <c r="P492" s="154"/>
      <c r="Q492" s="81">
        <f>transfers[[#This Row],[Total Quarterly Obligation Amount]]</f>
        <v>0</v>
      </c>
      <c r="R492" s="154"/>
      <c r="S492" s="81">
        <f>transfers[[#This Row],[Total Quarterly Expenditure Amount]]</f>
        <v>0</v>
      </c>
      <c r="T492" s="99" t="str">
        <f>IFERROR(INDEX(Table2[Attachment A Category], MATCH(transfers[[#This Row],[Attachment A Expenditure Subcategory]], Table2[Attachment A Subcategory],0)),"")</f>
        <v/>
      </c>
      <c r="U492" s="100" t="str">
        <f>IFERROR(INDEX(Table2[Treasury OIG Category], MATCH(transfers[[#This Row],[Attachment A Expenditure Subcategory]], Table2[Attachment A Subcategory],0)),"")</f>
        <v/>
      </c>
    </row>
    <row r="493" spans="2:21" x14ac:dyDescent="0.25">
      <c r="B493" s="21"/>
      <c r="C493" s="16"/>
      <c r="D493" s="16"/>
      <c r="E493" s="16"/>
      <c r="F493" s="16"/>
      <c r="G493" s="22"/>
      <c r="H493" s="31" t="s">
        <v>568</v>
      </c>
      <c r="I493" s="16"/>
      <c r="J493" s="16"/>
      <c r="K493" s="17"/>
      <c r="L493" s="49"/>
      <c r="M493" s="49"/>
      <c r="N493" s="154"/>
      <c r="O493" s="81">
        <f>transfers[[#This Row],[Total Transfer  Amount]]</f>
        <v>0</v>
      </c>
      <c r="P493" s="154"/>
      <c r="Q493" s="81">
        <f>transfers[[#This Row],[Total Quarterly Obligation Amount]]</f>
        <v>0</v>
      </c>
      <c r="R493" s="154"/>
      <c r="S493" s="81">
        <f>transfers[[#This Row],[Total Quarterly Expenditure Amount]]</f>
        <v>0</v>
      </c>
      <c r="T493" s="99" t="str">
        <f>IFERROR(INDEX(Table2[Attachment A Category], MATCH(transfers[[#This Row],[Attachment A Expenditure Subcategory]], Table2[Attachment A Subcategory],0)),"")</f>
        <v/>
      </c>
      <c r="U493" s="100" t="str">
        <f>IFERROR(INDEX(Table2[Treasury OIG Category], MATCH(transfers[[#This Row],[Attachment A Expenditure Subcategory]], Table2[Attachment A Subcategory],0)),"")</f>
        <v/>
      </c>
    </row>
    <row r="494" spans="2:21" x14ac:dyDescent="0.25">
      <c r="B494" s="21"/>
      <c r="C494" s="16"/>
      <c r="D494" s="16"/>
      <c r="E494" s="16"/>
      <c r="F494" s="16"/>
      <c r="G494" s="22"/>
      <c r="H494" s="31" t="s">
        <v>569</v>
      </c>
      <c r="I494" s="16"/>
      <c r="J494" s="16"/>
      <c r="K494" s="17"/>
      <c r="L494" s="49"/>
      <c r="M494" s="49"/>
      <c r="N494" s="154"/>
      <c r="O494" s="81">
        <f>transfers[[#This Row],[Total Transfer  Amount]]</f>
        <v>0</v>
      </c>
      <c r="P494" s="154"/>
      <c r="Q494" s="81">
        <f>transfers[[#This Row],[Total Quarterly Obligation Amount]]</f>
        <v>0</v>
      </c>
      <c r="R494" s="154"/>
      <c r="S494" s="81">
        <f>transfers[[#This Row],[Total Quarterly Expenditure Amount]]</f>
        <v>0</v>
      </c>
      <c r="T494" s="99" t="str">
        <f>IFERROR(INDEX(Table2[Attachment A Category], MATCH(transfers[[#This Row],[Attachment A Expenditure Subcategory]], Table2[Attachment A Subcategory],0)),"")</f>
        <v/>
      </c>
      <c r="U494" s="100" t="str">
        <f>IFERROR(INDEX(Table2[Treasury OIG Category], MATCH(transfers[[#This Row],[Attachment A Expenditure Subcategory]], Table2[Attachment A Subcategory],0)),"")</f>
        <v/>
      </c>
    </row>
    <row r="495" spans="2:21" x14ac:dyDescent="0.25">
      <c r="B495" s="21"/>
      <c r="C495" s="16"/>
      <c r="D495" s="16"/>
      <c r="E495" s="16"/>
      <c r="F495" s="16"/>
      <c r="G495" s="22"/>
      <c r="H495" s="31" t="s">
        <v>570</v>
      </c>
      <c r="I495" s="16"/>
      <c r="J495" s="16"/>
      <c r="K495" s="17"/>
      <c r="L495" s="49"/>
      <c r="M495" s="49"/>
      <c r="N495" s="154"/>
      <c r="O495" s="81">
        <f>transfers[[#This Row],[Total Transfer  Amount]]</f>
        <v>0</v>
      </c>
      <c r="P495" s="154"/>
      <c r="Q495" s="81">
        <f>transfers[[#This Row],[Total Quarterly Obligation Amount]]</f>
        <v>0</v>
      </c>
      <c r="R495" s="154"/>
      <c r="S495" s="81">
        <f>transfers[[#This Row],[Total Quarterly Expenditure Amount]]</f>
        <v>0</v>
      </c>
      <c r="T495" s="99" t="str">
        <f>IFERROR(INDEX(Table2[Attachment A Category], MATCH(transfers[[#This Row],[Attachment A Expenditure Subcategory]], Table2[Attachment A Subcategory],0)),"")</f>
        <v/>
      </c>
      <c r="U495" s="100" t="str">
        <f>IFERROR(INDEX(Table2[Treasury OIG Category], MATCH(transfers[[#This Row],[Attachment A Expenditure Subcategory]], Table2[Attachment A Subcategory],0)),"")</f>
        <v/>
      </c>
    </row>
    <row r="496" spans="2:21" x14ac:dyDescent="0.25">
      <c r="B496" s="21"/>
      <c r="C496" s="16"/>
      <c r="D496" s="16"/>
      <c r="E496" s="16"/>
      <c r="F496" s="16"/>
      <c r="G496" s="22"/>
      <c r="H496" s="31" t="s">
        <v>571</v>
      </c>
      <c r="I496" s="16"/>
      <c r="J496" s="16"/>
      <c r="K496" s="17"/>
      <c r="L496" s="49"/>
      <c r="M496" s="49"/>
      <c r="N496" s="154"/>
      <c r="O496" s="81">
        <f>transfers[[#This Row],[Total Transfer  Amount]]</f>
        <v>0</v>
      </c>
      <c r="P496" s="154"/>
      <c r="Q496" s="81">
        <f>transfers[[#This Row],[Total Quarterly Obligation Amount]]</f>
        <v>0</v>
      </c>
      <c r="R496" s="154"/>
      <c r="S496" s="81">
        <f>transfers[[#This Row],[Total Quarterly Expenditure Amount]]</f>
        <v>0</v>
      </c>
      <c r="T496" s="99" t="str">
        <f>IFERROR(INDEX(Table2[Attachment A Category], MATCH(transfers[[#This Row],[Attachment A Expenditure Subcategory]], Table2[Attachment A Subcategory],0)),"")</f>
        <v/>
      </c>
      <c r="U496" s="100" t="str">
        <f>IFERROR(INDEX(Table2[Treasury OIG Category], MATCH(transfers[[#This Row],[Attachment A Expenditure Subcategory]], Table2[Attachment A Subcategory],0)),"")</f>
        <v/>
      </c>
    </row>
    <row r="497" spans="2:21" x14ac:dyDescent="0.25">
      <c r="B497" s="21"/>
      <c r="C497" s="16"/>
      <c r="D497" s="16"/>
      <c r="E497" s="16"/>
      <c r="F497" s="16"/>
      <c r="G497" s="22"/>
      <c r="H497" s="31" t="s">
        <v>572</v>
      </c>
      <c r="I497" s="16"/>
      <c r="J497" s="16"/>
      <c r="K497" s="17"/>
      <c r="L497" s="49"/>
      <c r="M497" s="49"/>
      <c r="N497" s="154"/>
      <c r="O497" s="81">
        <f>transfers[[#This Row],[Total Transfer  Amount]]</f>
        <v>0</v>
      </c>
      <c r="P497" s="154"/>
      <c r="Q497" s="81">
        <f>transfers[[#This Row],[Total Quarterly Obligation Amount]]</f>
        <v>0</v>
      </c>
      <c r="R497" s="154"/>
      <c r="S497" s="81">
        <f>transfers[[#This Row],[Total Quarterly Expenditure Amount]]</f>
        <v>0</v>
      </c>
      <c r="T497" s="99" t="str">
        <f>IFERROR(INDEX(Table2[Attachment A Category], MATCH(transfers[[#This Row],[Attachment A Expenditure Subcategory]], Table2[Attachment A Subcategory],0)),"")</f>
        <v/>
      </c>
      <c r="U497" s="100" t="str">
        <f>IFERROR(INDEX(Table2[Treasury OIG Category], MATCH(transfers[[#This Row],[Attachment A Expenditure Subcategory]], Table2[Attachment A Subcategory],0)),"")</f>
        <v/>
      </c>
    </row>
    <row r="498" spans="2:21" x14ac:dyDescent="0.25">
      <c r="B498" s="21"/>
      <c r="C498" s="16"/>
      <c r="D498" s="16"/>
      <c r="E498" s="16"/>
      <c r="F498" s="16"/>
      <c r="G498" s="22"/>
      <c r="H498" s="31" t="s">
        <v>573</v>
      </c>
      <c r="I498" s="16"/>
      <c r="J498" s="16"/>
      <c r="K498" s="17"/>
      <c r="L498" s="49"/>
      <c r="M498" s="49"/>
      <c r="N498" s="154"/>
      <c r="O498" s="81">
        <f>transfers[[#This Row],[Total Transfer  Amount]]</f>
        <v>0</v>
      </c>
      <c r="P498" s="154"/>
      <c r="Q498" s="81">
        <f>transfers[[#This Row],[Total Quarterly Obligation Amount]]</f>
        <v>0</v>
      </c>
      <c r="R498" s="154"/>
      <c r="S498" s="81">
        <f>transfers[[#This Row],[Total Quarterly Expenditure Amount]]</f>
        <v>0</v>
      </c>
      <c r="T498" s="99" t="str">
        <f>IFERROR(INDEX(Table2[Attachment A Category], MATCH(transfers[[#This Row],[Attachment A Expenditure Subcategory]], Table2[Attachment A Subcategory],0)),"")</f>
        <v/>
      </c>
      <c r="U498" s="100" t="str">
        <f>IFERROR(INDEX(Table2[Treasury OIG Category], MATCH(transfers[[#This Row],[Attachment A Expenditure Subcategory]], Table2[Attachment A Subcategory],0)),"")</f>
        <v/>
      </c>
    </row>
    <row r="499" spans="2:21" x14ac:dyDescent="0.25">
      <c r="B499" s="21"/>
      <c r="C499" s="16"/>
      <c r="D499" s="16"/>
      <c r="E499" s="16"/>
      <c r="F499" s="16"/>
      <c r="G499" s="22"/>
      <c r="H499" s="31" t="s">
        <v>574</v>
      </c>
      <c r="I499" s="16"/>
      <c r="J499" s="16"/>
      <c r="K499" s="17"/>
      <c r="L499" s="49"/>
      <c r="M499" s="49"/>
      <c r="N499" s="154"/>
      <c r="O499" s="81">
        <f>transfers[[#This Row],[Total Transfer  Amount]]</f>
        <v>0</v>
      </c>
      <c r="P499" s="154"/>
      <c r="Q499" s="81">
        <f>transfers[[#This Row],[Total Quarterly Obligation Amount]]</f>
        <v>0</v>
      </c>
      <c r="R499" s="154"/>
      <c r="S499" s="81">
        <f>transfers[[#This Row],[Total Quarterly Expenditure Amount]]</f>
        <v>0</v>
      </c>
      <c r="T499" s="99" t="str">
        <f>IFERROR(INDEX(Table2[Attachment A Category], MATCH(transfers[[#This Row],[Attachment A Expenditure Subcategory]], Table2[Attachment A Subcategory],0)),"")</f>
        <v/>
      </c>
      <c r="U499" s="100" t="str">
        <f>IFERROR(INDEX(Table2[Treasury OIG Category], MATCH(transfers[[#This Row],[Attachment A Expenditure Subcategory]], Table2[Attachment A Subcategory],0)),"")</f>
        <v/>
      </c>
    </row>
    <row r="500" spans="2:21" x14ac:dyDescent="0.25">
      <c r="B500" s="21"/>
      <c r="C500" s="16"/>
      <c r="D500" s="16"/>
      <c r="E500" s="16"/>
      <c r="F500" s="16"/>
      <c r="G500" s="22"/>
      <c r="H500" s="31" t="s">
        <v>575</v>
      </c>
      <c r="I500" s="16"/>
      <c r="J500" s="16"/>
      <c r="K500" s="17"/>
      <c r="L500" s="49"/>
      <c r="M500" s="49"/>
      <c r="N500" s="154"/>
      <c r="O500" s="81">
        <f>transfers[[#This Row],[Total Transfer  Amount]]</f>
        <v>0</v>
      </c>
      <c r="P500" s="154"/>
      <c r="Q500" s="81">
        <f>transfers[[#This Row],[Total Quarterly Obligation Amount]]</f>
        <v>0</v>
      </c>
      <c r="R500" s="154"/>
      <c r="S500" s="81">
        <f>transfers[[#This Row],[Total Quarterly Expenditure Amount]]</f>
        <v>0</v>
      </c>
      <c r="T500" s="99" t="str">
        <f>IFERROR(INDEX(Table2[Attachment A Category], MATCH(transfers[[#This Row],[Attachment A Expenditure Subcategory]], Table2[Attachment A Subcategory],0)),"")</f>
        <v/>
      </c>
      <c r="U500" s="100" t="str">
        <f>IFERROR(INDEX(Table2[Treasury OIG Category], MATCH(transfers[[#This Row],[Attachment A Expenditure Subcategory]], Table2[Attachment A Subcategory],0)),"")</f>
        <v/>
      </c>
    </row>
    <row r="501" spans="2:21" x14ac:dyDescent="0.25">
      <c r="B501" s="21"/>
      <c r="C501" s="16"/>
      <c r="D501" s="16"/>
      <c r="E501" s="16"/>
      <c r="F501" s="16"/>
      <c r="G501" s="22"/>
      <c r="H501" s="31" t="s">
        <v>576</v>
      </c>
      <c r="I501" s="16"/>
      <c r="J501" s="16"/>
      <c r="K501" s="17"/>
      <c r="L501" s="49"/>
      <c r="M501" s="49"/>
      <c r="N501" s="154"/>
      <c r="O501" s="81">
        <f>transfers[[#This Row],[Total Transfer  Amount]]</f>
        <v>0</v>
      </c>
      <c r="P501" s="154"/>
      <c r="Q501" s="81">
        <f>transfers[[#This Row],[Total Quarterly Obligation Amount]]</f>
        <v>0</v>
      </c>
      <c r="R501" s="154"/>
      <c r="S501" s="81">
        <f>transfers[[#This Row],[Total Quarterly Expenditure Amount]]</f>
        <v>0</v>
      </c>
      <c r="T501" s="99" t="str">
        <f>IFERROR(INDEX(Table2[Attachment A Category], MATCH(transfers[[#This Row],[Attachment A Expenditure Subcategory]], Table2[Attachment A Subcategory],0)),"")</f>
        <v/>
      </c>
      <c r="U501" s="100" t="str">
        <f>IFERROR(INDEX(Table2[Treasury OIG Category], MATCH(transfers[[#This Row],[Attachment A Expenditure Subcategory]], Table2[Attachment A Subcategory],0)),"")</f>
        <v/>
      </c>
    </row>
    <row r="502" spans="2:21" x14ac:dyDescent="0.25">
      <c r="B502" s="21"/>
      <c r="C502" s="16"/>
      <c r="D502" s="16"/>
      <c r="E502" s="16"/>
      <c r="F502" s="16"/>
      <c r="G502" s="22"/>
      <c r="H502" s="31" t="s">
        <v>577</v>
      </c>
      <c r="I502" s="16"/>
      <c r="J502" s="16"/>
      <c r="K502" s="17"/>
      <c r="L502" s="49"/>
      <c r="M502" s="49"/>
      <c r="N502" s="154"/>
      <c r="O502" s="81">
        <f>transfers[[#This Row],[Total Transfer  Amount]]</f>
        <v>0</v>
      </c>
      <c r="P502" s="154"/>
      <c r="Q502" s="81">
        <f>transfers[[#This Row],[Total Quarterly Obligation Amount]]</f>
        <v>0</v>
      </c>
      <c r="R502" s="154"/>
      <c r="S502" s="81">
        <f>transfers[[#This Row],[Total Quarterly Expenditure Amount]]</f>
        <v>0</v>
      </c>
      <c r="T502" s="99" t="str">
        <f>IFERROR(INDEX(Table2[Attachment A Category], MATCH(transfers[[#This Row],[Attachment A Expenditure Subcategory]], Table2[Attachment A Subcategory],0)),"")</f>
        <v/>
      </c>
      <c r="U502" s="100" t="str">
        <f>IFERROR(INDEX(Table2[Treasury OIG Category], MATCH(transfers[[#This Row],[Attachment A Expenditure Subcategory]], Table2[Attachment A Subcategory],0)),"")</f>
        <v/>
      </c>
    </row>
    <row r="503" spans="2:21" x14ac:dyDescent="0.25">
      <c r="B503" s="21"/>
      <c r="C503" s="16"/>
      <c r="D503" s="16"/>
      <c r="E503" s="16"/>
      <c r="F503" s="16"/>
      <c r="G503" s="22"/>
      <c r="H503" s="31" t="s">
        <v>578</v>
      </c>
      <c r="I503" s="16"/>
      <c r="J503" s="16"/>
      <c r="K503" s="17"/>
      <c r="L503" s="49"/>
      <c r="M503" s="49"/>
      <c r="N503" s="154"/>
      <c r="O503" s="81">
        <f>transfers[[#This Row],[Total Transfer  Amount]]</f>
        <v>0</v>
      </c>
      <c r="P503" s="154"/>
      <c r="Q503" s="81">
        <f>transfers[[#This Row],[Total Quarterly Obligation Amount]]</f>
        <v>0</v>
      </c>
      <c r="R503" s="154"/>
      <c r="S503" s="81">
        <f>transfers[[#This Row],[Total Quarterly Expenditure Amount]]</f>
        <v>0</v>
      </c>
      <c r="T503" s="99" t="str">
        <f>IFERROR(INDEX(Table2[Attachment A Category], MATCH(transfers[[#This Row],[Attachment A Expenditure Subcategory]], Table2[Attachment A Subcategory],0)),"")</f>
        <v/>
      </c>
      <c r="U503" s="100" t="str">
        <f>IFERROR(INDEX(Table2[Treasury OIG Category], MATCH(transfers[[#This Row],[Attachment A Expenditure Subcategory]], Table2[Attachment A Subcategory],0)),"")</f>
        <v/>
      </c>
    </row>
    <row r="504" spans="2:21" x14ac:dyDescent="0.25">
      <c r="B504" s="21"/>
      <c r="C504" s="16"/>
      <c r="D504" s="16"/>
      <c r="E504" s="16"/>
      <c r="F504" s="16"/>
      <c r="G504" s="22"/>
      <c r="H504" s="31" t="s">
        <v>579</v>
      </c>
      <c r="I504" s="16"/>
      <c r="J504" s="16"/>
      <c r="K504" s="17"/>
      <c r="L504" s="49"/>
      <c r="M504" s="49"/>
      <c r="N504" s="154"/>
      <c r="O504" s="81">
        <f>transfers[[#This Row],[Total Transfer  Amount]]</f>
        <v>0</v>
      </c>
      <c r="P504" s="154"/>
      <c r="Q504" s="81">
        <f>transfers[[#This Row],[Total Quarterly Obligation Amount]]</f>
        <v>0</v>
      </c>
      <c r="R504" s="154"/>
      <c r="S504" s="81">
        <f>transfers[[#This Row],[Total Quarterly Expenditure Amount]]</f>
        <v>0</v>
      </c>
      <c r="T504" s="99" t="str">
        <f>IFERROR(INDEX(Table2[Attachment A Category], MATCH(transfers[[#This Row],[Attachment A Expenditure Subcategory]], Table2[Attachment A Subcategory],0)),"")</f>
        <v/>
      </c>
      <c r="U504" s="100" t="str">
        <f>IFERROR(INDEX(Table2[Treasury OIG Category], MATCH(transfers[[#This Row],[Attachment A Expenditure Subcategory]], Table2[Attachment A Subcategory],0)),"")</f>
        <v/>
      </c>
    </row>
    <row r="505" spans="2:21" x14ac:dyDescent="0.25">
      <c r="B505" s="21"/>
      <c r="C505" s="16"/>
      <c r="D505" s="16"/>
      <c r="E505" s="16"/>
      <c r="F505" s="16"/>
      <c r="G505" s="22"/>
      <c r="H505" s="31" t="s">
        <v>580</v>
      </c>
      <c r="I505" s="16"/>
      <c r="J505" s="16"/>
      <c r="K505" s="17"/>
      <c r="L505" s="49"/>
      <c r="M505" s="49"/>
      <c r="N505" s="154"/>
      <c r="O505" s="81">
        <f>transfers[[#This Row],[Total Transfer  Amount]]</f>
        <v>0</v>
      </c>
      <c r="P505" s="154"/>
      <c r="Q505" s="81">
        <f>transfers[[#This Row],[Total Quarterly Obligation Amount]]</f>
        <v>0</v>
      </c>
      <c r="R505" s="154"/>
      <c r="S505" s="81">
        <f>transfers[[#This Row],[Total Quarterly Expenditure Amount]]</f>
        <v>0</v>
      </c>
      <c r="T505" s="99" t="str">
        <f>IFERROR(INDEX(Table2[Attachment A Category], MATCH(transfers[[#This Row],[Attachment A Expenditure Subcategory]], Table2[Attachment A Subcategory],0)),"")</f>
        <v/>
      </c>
      <c r="U505" s="100" t="str">
        <f>IFERROR(INDEX(Table2[Treasury OIG Category], MATCH(transfers[[#This Row],[Attachment A Expenditure Subcategory]], Table2[Attachment A Subcategory],0)),"")</f>
        <v/>
      </c>
    </row>
    <row r="506" spans="2:21" x14ac:dyDescent="0.25">
      <c r="B506" s="21"/>
      <c r="C506" s="16"/>
      <c r="D506" s="16"/>
      <c r="E506" s="16"/>
      <c r="F506" s="16"/>
      <c r="G506" s="22"/>
      <c r="H506" s="31" t="s">
        <v>581</v>
      </c>
      <c r="I506" s="16"/>
      <c r="J506" s="16"/>
      <c r="K506" s="17"/>
      <c r="L506" s="49"/>
      <c r="M506" s="49"/>
      <c r="N506" s="154"/>
      <c r="O506" s="81">
        <f>transfers[[#This Row],[Total Transfer  Amount]]</f>
        <v>0</v>
      </c>
      <c r="P506" s="154"/>
      <c r="Q506" s="81">
        <f>transfers[[#This Row],[Total Quarterly Obligation Amount]]</f>
        <v>0</v>
      </c>
      <c r="R506" s="154"/>
      <c r="S506" s="81">
        <f>transfers[[#This Row],[Total Quarterly Expenditure Amount]]</f>
        <v>0</v>
      </c>
      <c r="T506" s="99" t="str">
        <f>IFERROR(INDEX(Table2[Attachment A Category], MATCH(transfers[[#This Row],[Attachment A Expenditure Subcategory]], Table2[Attachment A Subcategory],0)),"")</f>
        <v/>
      </c>
      <c r="U506" s="100" t="str">
        <f>IFERROR(INDEX(Table2[Treasury OIG Category], MATCH(transfers[[#This Row],[Attachment A Expenditure Subcategory]], Table2[Attachment A Subcategory],0)),"")</f>
        <v/>
      </c>
    </row>
    <row r="507" spans="2:21" x14ac:dyDescent="0.25">
      <c r="B507" s="21"/>
      <c r="C507" s="16"/>
      <c r="D507" s="16"/>
      <c r="E507" s="16"/>
      <c r="F507" s="16"/>
      <c r="G507" s="22"/>
      <c r="H507" s="31" t="s">
        <v>582</v>
      </c>
      <c r="I507" s="16"/>
      <c r="J507" s="16"/>
      <c r="K507" s="17"/>
      <c r="L507" s="49"/>
      <c r="M507" s="49"/>
      <c r="N507" s="154"/>
      <c r="O507" s="81">
        <f>transfers[[#This Row],[Total Transfer  Amount]]</f>
        <v>0</v>
      </c>
      <c r="P507" s="154"/>
      <c r="Q507" s="81">
        <f>transfers[[#This Row],[Total Quarterly Obligation Amount]]</f>
        <v>0</v>
      </c>
      <c r="R507" s="154"/>
      <c r="S507" s="81">
        <f>transfers[[#This Row],[Total Quarterly Expenditure Amount]]</f>
        <v>0</v>
      </c>
      <c r="T507" s="99" t="str">
        <f>IFERROR(INDEX(Table2[Attachment A Category], MATCH(transfers[[#This Row],[Attachment A Expenditure Subcategory]], Table2[Attachment A Subcategory],0)),"")</f>
        <v/>
      </c>
      <c r="U507" s="100" t="str">
        <f>IFERROR(INDEX(Table2[Treasury OIG Category], MATCH(transfers[[#This Row],[Attachment A Expenditure Subcategory]], Table2[Attachment A Subcategory],0)),"")</f>
        <v/>
      </c>
    </row>
    <row r="508" spans="2:21" x14ac:dyDescent="0.25">
      <c r="B508" s="21"/>
      <c r="C508" s="16"/>
      <c r="D508" s="16"/>
      <c r="E508" s="16"/>
      <c r="F508" s="16"/>
      <c r="G508" s="22"/>
      <c r="H508" s="31" t="s">
        <v>583</v>
      </c>
      <c r="I508" s="16"/>
      <c r="J508" s="16"/>
      <c r="K508" s="17"/>
      <c r="L508" s="49"/>
      <c r="M508" s="49"/>
      <c r="N508" s="154"/>
      <c r="O508" s="81">
        <f>transfers[[#This Row],[Total Transfer  Amount]]</f>
        <v>0</v>
      </c>
      <c r="P508" s="154"/>
      <c r="Q508" s="81">
        <f>transfers[[#This Row],[Total Quarterly Obligation Amount]]</f>
        <v>0</v>
      </c>
      <c r="R508" s="154"/>
      <c r="S508" s="81">
        <f>transfers[[#This Row],[Total Quarterly Expenditure Amount]]</f>
        <v>0</v>
      </c>
      <c r="T508" s="99" t="str">
        <f>IFERROR(INDEX(Table2[Attachment A Category], MATCH(transfers[[#This Row],[Attachment A Expenditure Subcategory]], Table2[Attachment A Subcategory],0)),"")</f>
        <v/>
      </c>
      <c r="U508" s="100" t="str">
        <f>IFERROR(INDEX(Table2[Treasury OIG Category], MATCH(transfers[[#This Row],[Attachment A Expenditure Subcategory]], Table2[Attachment A Subcategory],0)),"")</f>
        <v/>
      </c>
    </row>
    <row r="509" spans="2:21" x14ac:dyDescent="0.25">
      <c r="B509" s="21"/>
      <c r="C509" s="16"/>
      <c r="D509" s="16"/>
      <c r="E509" s="16"/>
      <c r="F509" s="16"/>
      <c r="G509" s="22"/>
      <c r="H509" s="31" t="s">
        <v>584</v>
      </c>
      <c r="I509" s="16"/>
      <c r="J509" s="16"/>
      <c r="K509" s="17"/>
      <c r="L509" s="49"/>
      <c r="M509" s="49"/>
      <c r="N509" s="154"/>
      <c r="O509" s="81">
        <f>transfers[[#This Row],[Total Transfer  Amount]]</f>
        <v>0</v>
      </c>
      <c r="P509" s="154"/>
      <c r="Q509" s="81">
        <f>transfers[[#This Row],[Total Quarterly Obligation Amount]]</f>
        <v>0</v>
      </c>
      <c r="R509" s="154"/>
      <c r="S509" s="81">
        <f>transfers[[#This Row],[Total Quarterly Expenditure Amount]]</f>
        <v>0</v>
      </c>
      <c r="T509" s="99" t="str">
        <f>IFERROR(INDEX(Table2[Attachment A Category], MATCH(transfers[[#This Row],[Attachment A Expenditure Subcategory]], Table2[Attachment A Subcategory],0)),"")</f>
        <v/>
      </c>
      <c r="U509" s="100" t="str">
        <f>IFERROR(INDEX(Table2[Treasury OIG Category], MATCH(transfers[[#This Row],[Attachment A Expenditure Subcategory]], Table2[Attachment A Subcategory],0)),"")</f>
        <v/>
      </c>
    </row>
    <row r="510" spans="2:21" x14ac:dyDescent="0.25">
      <c r="B510" s="23"/>
      <c r="C510" s="24"/>
      <c r="D510" s="24"/>
      <c r="E510" s="24"/>
      <c r="F510" s="24"/>
      <c r="G510" s="25"/>
      <c r="H510" s="32" t="s">
        <v>585</v>
      </c>
      <c r="I510" s="24"/>
      <c r="J510" s="24"/>
      <c r="K510" s="46"/>
      <c r="L510" s="50"/>
      <c r="M510" s="50"/>
      <c r="N510" s="157"/>
      <c r="O510" s="81">
        <f>transfers[[#This Row],[Total Transfer  Amount]]</f>
        <v>0</v>
      </c>
      <c r="P510" s="157"/>
      <c r="Q510" s="81">
        <f>transfers[[#This Row],[Total Quarterly Obligation Amount]]</f>
        <v>0</v>
      </c>
      <c r="R510" s="157"/>
      <c r="S510" s="81">
        <f>transfers[[#This Row],[Total Quarterly Expenditure Amount]]</f>
        <v>0</v>
      </c>
      <c r="T510" s="99" t="str">
        <f>IFERROR(INDEX(Table2[Attachment A Category], MATCH(transfers[[#This Row],[Attachment A Expenditure Subcategory]], Table2[Attachment A Subcategory],0)),"")</f>
        <v/>
      </c>
      <c r="U510" s="100" t="str">
        <f>IFERROR(INDEX(Table2[Treasury OIG Category], MATCH(transfers[[#This Row],[Attachment A Expenditure Subcategory]], Table2[Attachment A Subcategory],0)),"")</f>
        <v/>
      </c>
    </row>
  </sheetData>
  <sheetProtection algorithmName="SHA-512" hashValue="KC273L7FtBoKQxOF4dKiixvPtReH/z9A195/iBr/OeAcpz3pItdBd/pE78aJWn3UL6Qe4eIKaCMG3Fe9+AoSqw==" saltValue="Ugaiu7JH7qJTODxKex0d8g==" spinCount="100000" sheet="1" objects="1" scenarios="1"/>
  <mergeCells count="3">
    <mergeCell ref="B9:G9"/>
    <mergeCell ref="B5:G8"/>
    <mergeCell ref="H9:S9"/>
  </mergeCells>
  <dataValidations count="1">
    <dataValidation type="list" allowBlank="1" showInputMessage="1" showErrorMessage="1" sqref="M11:M510" xr:uid="{8230F608-1C87-410B-AA71-8383CFA51FB3}">
      <formula1>"No"</formula1>
    </dataValidation>
  </dataValidations>
  <pageMargins left="0.7" right="0.7" top="0.75" bottom="0.75" header="0.3" footer="0.3"/>
  <pageSetup orientation="portrait" horizontalDpi="300" verticalDpi="300" r:id="rId1"/>
  <ignoredErrors>
    <ignoredError sqref="H11:H510" numberStoredAsText="1"/>
  </ignoredError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C82E423A-AB84-48E7-82EE-589E5BE8ED76}">
          <x14:formula1>
            <xm:f>lists!$G$2:$G$3</xm:f>
          </x14:formula1>
          <xm:sqref>J11:J510</xm:sqref>
        </x14:dataValidation>
        <x14:dataValidation type="list" allowBlank="1" showInputMessage="1" showErrorMessage="1" xr:uid="{A27E3E9D-BEA3-4580-A20B-D2CE483F3F07}">
          <x14:formula1>
            <xm:f>lists!$B$2:$B$38</xm:f>
          </x14:formula1>
          <xm:sqref>L11:L510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84EE-A0A8-48EC-8E32-44D06BEA626C}">
  <sheetPr codeName="Sheet6">
    <tabColor rgb="FF00B050"/>
  </sheetPr>
  <dimension ref="A1:R510"/>
  <sheetViews>
    <sheetView zoomScaleNormal="100" workbookViewId="0"/>
  </sheetViews>
  <sheetFormatPr defaultColWidth="9.140625" defaultRowHeight="15" x14ac:dyDescent="0.25"/>
  <cols>
    <col min="1" max="1" width="4.5703125" style="14" customWidth="1"/>
    <col min="2" max="6" width="21.7109375" style="14" customWidth="1"/>
    <col min="7" max="7" width="21.7109375" style="27" customWidth="1"/>
    <col min="8" max="12" width="21.7109375" style="14" customWidth="1"/>
    <col min="13" max="13" width="24.7109375" style="14" customWidth="1"/>
    <col min="14" max="14" width="21.7109375" style="14" hidden="1" customWidth="1"/>
    <col min="15" max="15" width="21.7109375" style="28" customWidth="1"/>
    <col min="16" max="16" width="21.7109375" style="28" hidden="1" customWidth="1"/>
    <col min="17" max="18" width="28.42578125" style="14" hidden="1" customWidth="1"/>
    <col min="19" max="19" width="9.140625" style="14" customWidth="1"/>
    <col min="20" max="16384" width="9.140625" style="14"/>
  </cols>
  <sheetData>
    <row r="1" spans="1:18" ht="20.100000000000001" customHeight="1" x14ac:dyDescent="0.3">
      <c r="A1" s="125" t="s">
        <v>608</v>
      </c>
      <c r="B1" s="88"/>
      <c r="C1" s="88"/>
      <c r="D1" s="88"/>
      <c r="E1" s="88"/>
      <c r="F1" s="88"/>
      <c r="G1" s="89"/>
      <c r="H1" s="88"/>
      <c r="I1" s="88"/>
      <c r="J1" s="88"/>
      <c r="K1" s="88"/>
      <c r="L1" s="88"/>
      <c r="M1" s="88"/>
      <c r="N1" s="88"/>
      <c r="O1" s="93"/>
      <c r="P1" s="93"/>
    </row>
    <row r="2" spans="1:18" ht="15.95" customHeight="1" x14ac:dyDescent="0.25">
      <c r="A2" s="91" t="s">
        <v>609</v>
      </c>
      <c r="B2" s="91"/>
      <c r="C2" s="91"/>
      <c r="D2" s="91"/>
      <c r="E2" s="91"/>
      <c r="F2" s="91"/>
      <c r="G2" s="92"/>
      <c r="H2" s="91"/>
      <c r="I2" s="91"/>
      <c r="J2" s="91"/>
      <c r="K2" s="91"/>
      <c r="L2" s="91"/>
      <c r="M2" s="91"/>
      <c r="N2" s="91"/>
      <c r="O2" s="94"/>
      <c r="P2" s="94"/>
    </row>
    <row r="4" spans="1:18" x14ac:dyDescent="0.25">
      <c r="B4" s="95" t="s">
        <v>58</v>
      </c>
      <c r="C4" s="35">
        <f>SUM(directpayments[Total Quarterly Payment Amount])</f>
        <v>0</v>
      </c>
    </row>
    <row r="5" spans="1:18" ht="15" customHeight="1" x14ac:dyDescent="0.25">
      <c r="B5" s="171" t="s">
        <v>610</v>
      </c>
      <c r="C5" s="171"/>
      <c r="D5" s="171"/>
      <c r="E5" s="171"/>
      <c r="F5" s="171"/>
      <c r="G5" s="171"/>
      <c r="H5" s="82"/>
    </row>
    <row r="6" spans="1:18" x14ac:dyDescent="0.25">
      <c r="B6" s="171"/>
      <c r="C6" s="171"/>
      <c r="D6" s="171"/>
      <c r="E6" s="171"/>
      <c r="F6" s="171"/>
      <c r="G6" s="171"/>
      <c r="H6" s="82"/>
      <c r="J6" s="101"/>
      <c r="K6" s="101"/>
      <c r="L6" s="101"/>
    </row>
    <row r="7" spans="1:18" ht="4.5" customHeight="1" x14ac:dyDescent="0.25">
      <c r="B7" s="171"/>
      <c r="C7" s="171"/>
      <c r="D7" s="171"/>
      <c r="E7" s="171"/>
      <c r="F7" s="171"/>
      <c r="G7" s="171"/>
      <c r="H7" s="127"/>
      <c r="J7" s="101"/>
      <c r="K7" s="101"/>
      <c r="L7" s="101"/>
    </row>
    <row r="8" spans="1:18" ht="8.25" customHeight="1" x14ac:dyDescent="0.25">
      <c r="B8" s="172"/>
      <c r="C8" s="172"/>
      <c r="D8" s="172"/>
      <c r="E8" s="172"/>
      <c r="F8" s="172"/>
      <c r="G8" s="172"/>
      <c r="H8" s="127"/>
      <c r="J8" s="101"/>
      <c r="K8" s="101"/>
      <c r="L8" s="101"/>
    </row>
    <row r="9" spans="1:18" x14ac:dyDescent="0.25">
      <c r="B9" s="168" t="s">
        <v>60</v>
      </c>
      <c r="C9" s="169"/>
      <c r="D9" s="169"/>
      <c r="E9" s="169"/>
      <c r="F9" s="169"/>
      <c r="G9" s="170"/>
      <c r="H9" s="168" t="s">
        <v>611</v>
      </c>
      <c r="I9" s="169"/>
      <c r="J9" s="169"/>
      <c r="K9" s="169"/>
      <c r="L9" s="169"/>
      <c r="M9" s="169"/>
      <c r="N9" s="169"/>
      <c r="O9" s="169"/>
      <c r="P9" s="170"/>
      <c r="Q9" s="42"/>
      <c r="R9" s="43"/>
    </row>
    <row r="10" spans="1:18" s="26" customFormat="1" ht="30" customHeight="1" x14ac:dyDescent="0.25">
      <c r="B10" s="18" t="s">
        <v>612</v>
      </c>
      <c r="C10" s="19" t="s">
        <v>63</v>
      </c>
      <c r="D10" s="19" t="s">
        <v>64</v>
      </c>
      <c r="E10" s="19" t="s">
        <v>65</v>
      </c>
      <c r="F10" s="19" t="s">
        <v>66</v>
      </c>
      <c r="G10" s="20" t="s">
        <v>67</v>
      </c>
      <c r="H10" s="18" t="s">
        <v>613</v>
      </c>
      <c r="I10" s="19" t="s">
        <v>614</v>
      </c>
      <c r="J10" s="19" t="s">
        <v>615</v>
      </c>
      <c r="K10" s="47" t="s">
        <v>616</v>
      </c>
      <c r="L10" s="47" t="s">
        <v>617</v>
      </c>
      <c r="M10" s="47" t="s">
        <v>75</v>
      </c>
      <c r="N10" s="19" t="s">
        <v>76</v>
      </c>
      <c r="O10" s="29" t="s">
        <v>618</v>
      </c>
      <c r="P10" s="29" t="s">
        <v>82</v>
      </c>
      <c r="Q10" s="44" t="s">
        <v>83</v>
      </c>
      <c r="R10" s="45" t="s">
        <v>84</v>
      </c>
    </row>
    <row r="11" spans="1:18" x14ac:dyDescent="0.25">
      <c r="A11" s="80"/>
      <c r="B11" s="21"/>
      <c r="C11" s="16"/>
      <c r="D11" s="16"/>
      <c r="E11" s="16"/>
      <c r="F11" s="16"/>
      <c r="G11" s="22"/>
      <c r="H11" s="31" t="s">
        <v>85</v>
      </c>
      <c r="I11" s="16"/>
      <c r="J11" s="105"/>
      <c r="K11" s="105"/>
      <c r="L11" s="105"/>
      <c r="M11" s="49"/>
      <c r="N11" s="49"/>
      <c r="O11" s="151"/>
      <c r="P11" s="132">
        <f>directpayments[[#This Row],[Total Quarterly Payment Amount]]</f>
        <v>0</v>
      </c>
      <c r="Q11" s="99" t="str">
        <f>IFERROR(INDEX(Table2[Attachment A Category], MATCH(directpayments[[#This Row],[Attachment A Expenditure Subcategory]], Table2[Attachment A Subcategory],0)),"")</f>
        <v/>
      </c>
      <c r="R11" s="100" t="str">
        <f>IFERROR(INDEX(Table2[Treasury OIG Category], MATCH(directpayments[[#This Row],[Attachment A Expenditure Subcategory]], Table2[Attachment A Subcategory],0)),"")</f>
        <v/>
      </c>
    </row>
    <row r="12" spans="1:18" x14ac:dyDescent="0.25">
      <c r="A12" s="80"/>
      <c r="B12" s="21"/>
      <c r="C12" s="16"/>
      <c r="D12" s="16"/>
      <c r="E12" s="16"/>
      <c r="F12" s="16"/>
      <c r="G12" s="22"/>
      <c r="H12" s="31" t="s">
        <v>86</v>
      </c>
      <c r="I12" s="16"/>
      <c r="J12" s="105"/>
      <c r="K12" s="105"/>
      <c r="L12" s="105"/>
      <c r="M12" s="49"/>
      <c r="N12" s="49"/>
      <c r="O12" s="151"/>
      <c r="P12" s="132">
        <f>directpayments[[#This Row],[Total Quarterly Payment Amount]]</f>
        <v>0</v>
      </c>
      <c r="Q12" s="99" t="str">
        <f>IFERROR(INDEX(Table2[Attachment A Category], MATCH(directpayments[[#This Row],[Attachment A Expenditure Subcategory]], Table2[Attachment A Subcategory],0)),"")</f>
        <v/>
      </c>
      <c r="R12" s="100" t="str">
        <f>IFERROR(INDEX(Table2[Treasury OIG Category], MATCH(directpayments[[#This Row],[Attachment A Expenditure Subcategory]], Table2[Attachment A Subcategory],0)),"")</f>
        <v/>
      </c>
    </row>
    <row r="13" spans="1:18" x14ac:dyDescent="0.25">
      <c r="A13" s="80"/>
      <c r="B13" s="21"/>
      <c r="C13" s="16"/>
      <c r="D13" s="16"/>
      <c r="E13" s="16"/>
      <c r="F13" s="16"/>
      <c r="G13" s="22"/>
      <c r="H13" s="31" t="s">
        <v>87</v>
      </c>
      <c r="I13" s="16"/>
      <c r="J13" s="105"/>
      <c r="K13" s="105"/>
      <c r="L13" s="105"/>
      <c r="M13" s="49"/>
      <c r="N13" s="49"/>
      <c r="O13" s="151"/>
      <c r="P13" s="132">
        <f>directpayments[[#This Row],[Total Quarterly Payment Amount]]</f>
        <v>0</v>
      </c>
      <c r="Q13" s="99" t="str">
        <f>IFERROR(INDEX(Table2[Attachment A Category], MATCH(directpayments[[#This Row],[Attachment A Expenditure Subcategory]], Table2[Attachment A Subcategory],0)),"")</f>
        <v/>
      </c>
      <c r="R13" s="100" t="str">
        <f>IFERROR(INDEX(Table2[Treasury OIG Category], MATCH(directpayments[[#This Row],[Attachment A Expenditure Subcategory]], Table2[Attachment A Subcategory],0)),"")</f>
        <v/>
      </c>
    </row>
    <row r="14" spans="1:18" x14ac:dyDescent="0.25">
      <c r="A14" s="80"/>
      <c r="B14" s="21"/>
      <c r="C14" s="16"/>
      <c r="D14" s="16"/>
      <c r="E14" s="16"/>
      <c r="F14" s="16"/>
      <c r="G14" s="22"/>
      <c r="H14" s="31" t="s">
        <v>88</v>
      </c>
      <c r="I14" s="16"/>
      <c r="J14" s="105"/>
      <c r="K14" s="105"/>
      <c r="L14" s="105"/>
      <c r="M14" s="49"/>
      <c r="N14" s="49"/>
      <c r="O14" s="151"/>
      <c r="P14" s="132">
        <f>directpayments[[#This Row],[Total Quarterly Payment Amount]]</f>
        <v>0</v>
      </c>
      <c r="Q14" s="99" t="str">
        <f>IFERROR(INDEX(Table2[Attachment A Category], MATCH(directpayments[[#This Row],[Attachment A Expenditure Subcategory]], Table2[Attachment A Subcategory],0)),"")</f>
        <v/>
      </c>
      <c r="R14" s="100" t="str">
        <f>IFERROR(INDEX(Table2[Treasury OIG Category], MATCH(directpayments[[#This Row],[Attachment A Expenditure Subcategory]], Table2[Attachment A Subcategory],0)),"")</f>
        <v/>
      </c>
    </row>
    <row r="15" spans="1:18" x14ac:dyDescent="0.25">
      <c r="A15" s="80"/>
      <c r="B15" s="21"/>
      <c r="C15" s="16"/>
      <c r="D15" s="16"/>
      <c r="E15" s="16"/>
      <c r="F15" s="16"/>
      <c r="G15" s="22"/>
      <c r="H15" s="31" t="s">
        <v>89</v>
      </c>
      <c r="I15" s="16"/>
      <c r="J15" s="105"/>
      <c r="K15" s="105"/>
      <c r="L15" s="105"/>
      <c r="M15" s="49"/>
      <c r="N15" s="49"/>
      <c r="O15" s="151"/>
      <c r="P15" s="132">
        <f>directpayments[[#This Row],[Total Quarterly Payment Amount]]</f>
        <v>0</v>
      </c>
      <c r="Q15" s="99" t="str">
        <f>IFERROR(INDEX(Table2[Attachment A Category], MATCH(directpayments[[#This Row],[Attachment A Expenditure Subcategory]], Table2[Attachment A Subcategory],0)),"")</f>
        <v/>
      </c>
      <c r="R15" s="100" t="str">
        <f>IFERROR(INDEX(Table2[Treasury OIG Category], MATCH(directpayments[[#This Row],[Attachment A Expenditure Subcategory]], Table2[Attachment A Subcategory],0)),"")</f>
        <v/>
      </c>
    </row>
    <row r="16" spans="1:18" x14ac:dyDescent="0.25">
      <c r="A16" s="80"/>
      <c r="B16" s="21"/>
      <c r="C16" s="16"/>
      <c r="D16" s="16"/>
      <c r="E16" s="16"/>
      <c r="F16" s="16"/>
      <c r="G16" s="22"/>
      <c r="H16" s="30" t="s">
        <v>90</v>
      </c>
      <c r="I16" s="16"/>
      <c r="J16" s="105"/>
      <c r="K16" s="105"/>
      <c r="L16" s="105"/>
      <c r="M16" s="49"/>
      <c r="N16" s="49"/>
      <c r="O16" s="151"/>
      <c r="P16" s="132">
        <f>directpayments[[#This Row],[Total Quarterly Payment Amount]]</f>
        <v>0</v>
      </c>
      <c r="Q16" s="99" t="str">
        <f>IFERROR(INDEX(Table2[Attachment A Category], MATCH(directpayments[[#This Row],[Attachment A Expenditure Subcategory]], Table2[Attachment A Subcategory],0)),"")</f>
        <v/>
      </c>
      <c r="R16" s="100" t="str">
        <f>IFERROR(INDEX(Table2[Treasury OIG Category], MATCH(directpayments[[#This Row],[Attachment A Expenditure Subcategory]], Table2[Attachment A Subcategory],0)),"")</f>
        <v/>
      </c>
    </row>
    <row r="17" spans="1:18" x14ac:dyDescent="0.25">
      <c r="A17" s="80"/>
      <c r="B17" s="21"/>
      <c r="C17" s="16"/>
      <c r="D17" s="16"/>
      <c r="E17" s="16"/>
      <c r="F17" s="16"/>
      <c r="G17" s="22"/>
      <c r="H17" s="31" t="s">
        <v>91</v>
      </c>
      <c r="I17" s="16"/>
      <c r="J17" s="105"/>
      <c r="K17" s="105"/>
      <c r="L17" s="105"/>
      <c r="M17" s="49"/>
      <c r="N17" s="49"/>
      <c r="O17" s="151"/>
      <c r="P17" s="132">
        <f>directpayments[[#This Row],[Total Quarterly Payment Amount]]</f>
        <v>0</v>
      </c>
      <c r="Q17" s="99" t="str">
        <f>IFERROR(INDEX(Table2[Attachment A Category], MATCH(directpayments[[#This Row],[Attachment A Expenditure Subcategory]], Table2[Attachment A Subcategory],0)),"")</f>
        <v/>
      </c>
      <c r="R17" s="100" t="str">
        <f>IFERROR(INDEX(Table2[Treasury OIG Category], MATCH(directpayments[[#This Row],[Attachment A Expenditure Subcategory]], Table2[Attachment A Subcategory],0)),"")</f>
        <v/>
      </c>
    </row>
    <row r="18" spans="1:18" x14ac:dyDescent="0.25">
      <c r="A18" s="80"/>
      <c r="B18" s="21"/>
      <c r="C18" s="16"/>
      <c r="D18" s="16"/>
      <c r="E18" s="16"/>
      <c r="F18" s="16"/>
      <c r="G18" s="22"/>
      <c r="H18" s="31" t="s">
        <v>92</v>
      </c>
      <c r="I18" s="16"/>
      <c r="J18" s="105"/>
      <c r="K18" s="105"/>
      <c r="L18" s="105"/>
      <c r="M18" s="49"/>
      <c r="N18" s="49"/>
      <c r="O18" s="151"/>
      <c r="P18" s="132">
        <f>directpayments[[#This Row],[Total Quarterly Payment Amount]]</f>
        <v>0</v>
      </c>
      <c r="Q18" s="99" t="str">
        <f>IFERROR(INDEX(Table2[Attachment A Category], MATCH(directpayments[[#This Row],[Attachment A Expenditure Subcategory]], Table2[Attachment A Subcategory],0)),"")</f>
        <v/>
      </c>
      <c r="R18" s="100" t="str">
        <f>IFERROR(INDEX(Table2[Treasury OIG Category], MATCH(directpayments[[#This Row],[Attachment A Expenditure Subcategory]], Table2[Attachment A Subcategory],0)),"")</f>
        <v/>
      </c>
    </row>
    <row r="19" spans="1:18" x14ac:dyDescent="0.25">
      <c r="A19" s="80"/>
      <c r="B19" s="21"/>
      <c r="C19" s="16"/>
      <c r="D19" s="16"/>
      <c r="E19" s="16"/>
      <c r="F19" s="16"/>
      <c r="G19" s="22"/>
      <c r="H19" s="31" t="s">
        <v>93</v>
      </c>
      <c r="I19" s="16"/>
      <c r="J19" s="105"/>
      <c r="K19" s="105"/>
      <c r="L19" s="105"/>
      <c r="M19" s="49"/>
      <c r="N19" s="49"/>
      <c r="O19" s="151"/>
      <c r="P19" s="132">
        <f>directpayments[[#This Row],[Total Quarterly Payment Amount]]</f>
        <v>0</v>
      </c>
      <c r="Q19" s="99" t="str">
        <f>IFERROR(INDEX(Table2[Attachment A Category], MATCH(directpayments[[#This Row],[Attachment A Expenditure Subcategory]], Table2[Attachment A Subcategory],0)),"")</f>
        <v/>
      </c>
      <c r="R19" s="100" t="str">
        <f>IFERROR(INDEX(Table2[Treasury OIG Category], MATCH(directpayments[[#This Row],[Attachment A Expenditure Subcategory]], Table2[Attachment A Subcategory],0)),"")</f>
        <v/>
      </c>
    </row>
    <row r="20" spans="1:18" x14ac:dyDescent="0.25">
      <c r="A20" s="80"/>
      <c r="B20" s="21"/>
      <c r="C20" s="16"/>
      <c r="D20" s="16"/>
      <c r="E20" s="16"/>
      <c r="F20" s="16"/>
      <c r="G20" s="22"/>
      <c r="H20" s="31" t="s">
        <v>94</v>
      </c>
      <c r="I20" s="16"/>
      <c r="J20" s="105"/>
      <c r="K20" s="105"/>
      <c r="L20" s="105"/>
      <c r="M20" s="49"/>
      <c r="N20" s="49"/>
      <c r="O20" s="151"/>
      <c r="P20" s="132">
        <f>directpayments[[#This Row],[Total Quarterly Payment Amount]]</f>
        <v>0</v>
      </c>
      <c r="Q20" s="99" t="str">
        <f>IFERROR(INDEX(Table2[Attachment A Category], MATCH(directpayments[[#This Row],[Attachment A Expenditure Subcategory]], Table2[Attachment A Subcategory],0)),"")</f>
        <v/>
      </c>
      <c r="R20" s="100" t="str">
        <f>IFERROR(INDEX(Table2[Treasury OIG Category], MATCH(directpayments[[#This Row],[Attachment A Expenditure Subcategory]], Table2[Attachment A Subcategory],0)),"")</f>
        <v/>
      </c>
    </row>
    <row r="21" spans="1:18" x14ac:dyDescent="0.25">
      <c r="A21" s="80"/>
      <c r="B21" s="21"/>
      <c r="C21" s="16"/>
      <c r="D21" s="16"/>
      <c r="E21" s="16"/>
      <c r="F21" s="16"/>
      <c r="G21" s="22"/>
      <c r="H21" s="30" t="s">
        <v>95</v>
      </c>
      <c r="I21" s="16"/>
      <c r="J21" s="105"/>
      <c r="K21" s="105"/>
      <c r="L21" s="105"/>
      <c r="M21" s="49"/>
      <c r="N21" s="49"/>
      <c r="O21" s="151"/>
      <c r="P21" s="132">
        <f>directpayments[[#This Row],[Total Quarterly Payment Amount]]</f>
        <v>0</v>
      </c>
      <c r="Q21" s="99" t="str">
        <f>IFERROR(INDEX(Table2[Attachment A Category], MATCH(directpayments[[#This Row],[Attachment A Expenditure Subcategory]], Table2[Attachment A Subcategory],0)),"")</f>
        <v/>
      </c>
      <c r="R21" s="100" t="str">
        <f>IFERROR(INDEX(Table2[Treasury OIG Category], MATCH(directpayments[[#This Row],[Attachment A Expenditure Subcategory]], Table2[Attachment A Subcategory],0)),"")</f>
        <v/>
      </c>
    </row>
    <row r="22" spans="1:18" x14ac:dyDescent="0.25">
      <c r="A22" s="80"/>
      <c r="B22" s="21"/>
      <c r="C22" s="16"/>
      <c r="D22" s="16"/>
      <c r="E22" s="16"/>
      <c r="F22" s="16"/>
      <c r="G22" s="22"/>
      <c r="H22" s="31" t="s">
        <v>96</v>
      </c>
      <c r="I22" s="16"/>
      <c r="J22" s="105"/>
      <c r="K22" s="105"/>
      <c r="L22" s="105"/>
      <c r="M22" s="49"/>
      <c r="N22" s="49"/>
      <c r="O22" s="151"/>
      <c r="P22" s="132">
        <f>directpayments[[#This Row],[Total Quarterly Payment Amount]]</f>
        <v>0</v>
      </c>
      <c r="Q22" s="99" t="str">
        <f>IFERROR(INDEX(Table2[Attachment A Category], MATCH(directpayments[[#This Row],[Attachment A Expenditure Subcategory]], Table2[Attachment A Subcategory],0)),"")</f>
        <v/>
      </c>
      <c r="R22" s="100" t="str">
        <f>IFERROR(INDEX(Table2[Treasury OIG Category], MATCH(directpayments[[#This Row],[Attachment A Expenditure Subcategory]], Table2[Attachment A Subcategory],0)),"")</f>
        <v/>
      </c>
    </row>
    <row r="23" spans="1:18" x14ac:dyDescent="0.25">
      <c r="A23" s="80"/>
      <c r="B23" s="21"/>
      <c r="C23" s="16"/>
      <c r="D23" s="16"/>
      <c r="E23" s="16"/>
      <c r="F23" s="16"/>
      <c r="G23" s="22"/>
      <c r="H23" s="31" t="s">
        <v>97</v>
      </c>
      <c r="I23" s="16"/>
      <c r="J23" s="105"/>
      <c r="K23" s="105"/>
      <c r="L23" s="105"/>
      <c r="M23" s="49"/>
      <c r="N23" s="49"/>
      <c r="O23" s="151"/>
      <c r="P23" s="132">
        <f>directpayments[[#This Row],[Total Quarterly Payment Amount]]</f>
        <v>0</v>
      </c>
      <c r="Q23" s="99" t="str">
        <f>IFERROR(INDEX(Table2[Attachment A Category], MATCH(directpayments[[#This Row],[Attachment A Expenditure Subcategory]], Table2[Attachment A Subcategory],0)),"")</f>
        <v/>
      </c>
      <c r="R23" s="100" t="str">
        <f>IFERROR(INDEX(Table2[Treasury OIG Category], MATCH(directpayments[[#This Row],[Attachment A Expenditure Subcategory]], Table2[Attachment A Subcategory],0)),"")</f>
        <v/>
      </c>
    </row>
    <row r="24" spans="1:18" x14ac:dyDescent="0.25">
      <c r="A24" s="80"/>
      <c r="B24" s="21"/>
      <c r="C24" s="16"/>
      <c r="D24" s="16"/>
      <c r="E24" s="16"/>
      <c r="F24" s="16"/>
      <c r="G24" s="22"/>
      <c r="H24" s="31" t="s">
        <v>98</v>
      </c>
      <c r="I24" s="16"/>
      <c r="J24" s="105"/>
      <c r="K24" s="105"/>
      <c r="L24" s="105"/>
      <c r="M24" s="49"/>
      <c r="N24" s="49"/>
      <c r="O24" s="151"/>
      <c r="P24" s="132">
        <f>directpayments[[#This Row],[Total Quarterly Payment Amount]]</f>
        <v>0</v>
      </c>
      <c r="Q24" s="99" t="str">
        <f>IFERROR(INDEX(Table2[Attachment A Category], MATCH(directpayments[[#This Row],[Attachment A Expenditure Subcategory]], Table2[Attachment A Subcategory],0)),"")</f>
        <v/>
      </c>
      <c r="R24" s="100" t="str">
        <f>IFERROR(INDEX(Table2[Treasury OIG Category], MATCH(directpayments[[#This Row],[Attachment A Expenditure Subcategory]], Table2[Attachment A Subcategory],0)),"")</f>
        <v/>
      </c>
    </row>
    <row r="25" spans="1:18" x14ac:dyDescent="0.25">
      <c r="A25" s="80"/>
      <c r="B25" s="21"/>
      <c r="C25" s="16"/>
      <c r="D25" s="16"/>
      <c r="E25" s="16"/>
      <c r="F25" s="16"/>
      <c r="G25" s="22"/>
      <c r="H25" s="31" t="s">
        <v>99</v>
      </c>
      <c r="I25" s="16"/>
      <c r="J25" s="105"/>
      <c r="K25" s="105"/>
      <c r="L25" s="105"/>
      <c r="M25" s="49"/>
      <c r="N25" s="49"/>
      <c r="O25" s="151"/>
      <c r="P25" s="132">
        <f>directpayments[[#This Row],[Total Quarterly Payment Amount]]</f>
        <v>0</v>
      </c>
      <c r="Q25" s="99" t="str">
        <f>IFERROR(INDEX(Table2[Attachment A Category], MATCH(directpayments[[#This Row],[Attachment A Expenditure Subcategory]], Table2[Attachment A Subcategory],0)),"")</f>
        <v/>
      </c>
      <c r="R25" s="100" t="str">
        <f>IFERROR(INDEX(Table2[Treasury OIG Category], MATCH(directpayments[[#This Row],[Attachment A Expenditure Subcategory]], Table2[Attachment A Subcategory],0)),"")</f>
        <v/>
      </c>
    </row>
    <row r="26" spans="1:18" x14ac:dyDescent="0.25">
      <c r="A26" s="80"/>
      <c r="B26" s="21"/>
      <c r="C26" s="16"/>
      <c r="D26" s="16"/>
      <c r="E26" s="16"/>
      <c r="F26" s="16"/>
      <c r="G26" s="22"/>
      <c r="H26" s="30" t="s">
        <v>100</v>
      </c>
      <c r="I26" s="16"/>
      <c r="J26" s="105"/>
      <c r="K26" s="105"/>
      <c r="L26" s="105"/>
      <c r="M26" s="49"/>
      <c r="N26" s="49"/>
      <c r="O26" s="151"/>
      <c r="P26" s="132">
        <f>directpayments[[#This Row],[Total Quarterly Payment Amount]]</f>
        <v>0</v>
      </c>
      <c r="Q26" s="99" t="str">
        <f>IFERROR(INDEX(Table2[Attachment A Category], MATCH(directpayments[[#This Row],[Attachment A Expenditure Subcategory]], Table2[Attachment A Subcategory],0)),"")</f>
        <v/>
      </c>
      <c r="R26" s="100" t="str">
        <f>IFERROR(INDEX(Table2[Treasury OIG Category], MATCH(directpayments[[#This Row],[Attachment A Expenditure Subcategory]], Table2[Attachment A Subcategory],0)),"")</f>
        <v/>
      </c>
    </row>
    <row r="27" spans="1:18" x14ac:dyDescent="0.25">
      <c r="A27" s="80"/>
      <c r="B27" s="21"/>
      <c r="C27" s="16"/>
      <c r="D27" s="16"/>
      <c r="E27" s="16"/>
      <c r="F27" s="16"/>
      <c r="G27" s="22"/>
      <c r="H27" s="31" t="s">
        <v>101</v>
      </c>
      <c r="I27" s="16"/>
      <c r="J27" s="105"/>
      <c r="K27" s="105"/>
      <c r="L27" s="105"/>
      <c r="M27" s="49"/>
      <c r="N27" s="49"/>
      <c r="O27" s="151"/>
      <c r="P27" s="132">
        <f>directpayments[[#This Row],[Total Quarterly Payment Amount]]</f>
        <v>0</v>
      </c>
      <c r="Q27" s="99" t="str">
        <f>IFERROR(INDEX(Table2[Attachment A Category], MATCH(directpayments[[#This Row],[Attachment A Expenditure Subcategory]], Table2[Attachment A Subcategory],0)),"")</f>
        <v/>
      </c>
      <c r="R27" s="100" t="str">
        <f>IFERROR(INDEX(Table2[Treasury OIG Category], MATCH(directpayments[[#This Row],[Attachment A Expenditure Subcategory]], Table2[Attachment A Subcategory],0)),"")</f>
        <v/>
      </c>
    </row>
    <row r="28" spans="1:18" x14ac:dyDescent="0.25">
      <c r="A28" s="80"/>
      <c r="B28" s="21"/>
      <c r="C28" s="16"/>
      <c r="D28" s="16"/>
      <c r="E28" s="16"/>
      <c r="F28" s="16"/>
      <c r="G28" s="22"/>
      <c r="H28" s="31" t="s">
        <v>102</v>
      </c>
      <c r="I28" s="16"/>
      <c r="J28" s="105"/>
      <c r="K28" s="105"/>
      <c r="L28" s="105"/>
      <c r="M28" s="49"/>
      <c r="N28" s="49"/>
      <c r="O28" s="151"/>
      <c r="P28" s="132">
        <f>directpayments[[#This Row],[Total Quarterly Payment Amount]]</f>
        <v>0</v>
      </c>
      <c r="Q28" s="99" t="str">
        <f>IFERROR(INDEX(Table2[Attachment A Category], MATCH(directpayments[[#This Row],[Attachment A Expenditure Subcategory]], Table2[Attachment A Subcategory],0)),"")</f>
        <v/>
      </c>
      <c r="R28" s="100" t="str">
        <f>IFERROR(INDEX(Table2[Treasury OIG Category], MATCH(directpayments[[#This Row],[Attachment A Expenditure Subcategory]], Table2[Attachment A Subcategory],0)),"")</f>
        <v/>
      </c>
    </row>
    <row r="29" spans="1:18" x14ac:dyDescent="0.25">
      <c r="A29" s="80"/>
      <c r="B29" s="21"/>
      <c r="C29" s="16"/>
      <c r="D29" s="16"/>
      <c r="E29" s="16"/>
      <c r="F29" s="16"/>
      <c r="G29" s="22"/>
      <c r="H29" s="31" t="s">
        <v>103</v>
      </c>
      <c r="I29" s="16"/>
      <c r="J29" s="105"/>
      <c r="K29" s="105"/>
      <c r="L29" s="105"/>
      <c r="M29" s="49"/>
      <c r="N29" s="49"/>
      <c r="O29" s="151"/>
      <c r="P29" s="132">
        <f>directpayments[[#This Row],[Total Quarterly Payment Amount]]</f>
        <v>0</v>
      </c>
      <c r="Q29" s="99" t="str">
        <f>IFERROR(INDEX(Table2[Attachment A Category], MATCH(directpayments[[#This Row],[Attachment A Expenditure Subcategory]], Table2[Attachment A Subcategory],0)),"")</f>
        <v/>
      </c>
      <c r="R29" s="100" t="str">
        <f>IFERROR(INDEX(Table2[Treasury OIG Category], MATCH(directpayments[[#This Row],[Attachment A Expenditure Subcategory]], Table2[Attachment A Subcategory],0)),"")</f>
        <v/>
      </c>
    </row>
    <row r="30" spans="1:18" x14ac:dyDescent="0.25">
      <c r="A30" s="80"/>
      <c r="B30" s="21"/>
      <c r="C30" s="16"/>
      <c r="D30" s="16"/>
      <c r="E30" s="16"/>
      <c r="F30" s="16"/>
      <c r="G30" s="22"/>
      <c r="H30" s="31" t="s">
        <v>104</v>
      </c>
      <c r="I30" s="16"/>
      <c r="J30" s="105"/>
      <c r="K30" s="105"/>
      <c r="L30" s="105"/>
      <c r="M30" s="49"/>
      <c r="N30" s="49"/>
      <c r="O30" s="151"/>
      <c r="P30" s="132">
        <f>directpayments[[#This Row],[Total Quarterly Payment Amount]]</f>
        <v>0</v>
      </c>
      <c r="Q30" s="99" t="str">
        <f>IFERROR(INDEX(Table2[Attachment A Category], MATCH(directpayments[[#This Row],[Attachment A Expenditure Subcategory]], Table2[Attachment A Subcategory],0)),"")</f>
        <v/>
      </c>
      <c r="R30" s="100" t="str">
        <f>IFERROR(INDEX(Table2[Treasury OIG Category], MATCH(directpayments[[#This Row],[Attachment A Expenditure Subcategory]], Table2[Attachment A Subcategory],0)),"")</f>
        <v/>
      </c>
    </row>
    <row r="31" spans="1:18" x14ac:dyDescent="0.25">
      <c r="A31" s="80"/>
      <c r="B31" s="21"/>
      <c r="C31" s="16"/>
      <c r="D31" s="16"/>
      <c r="E31" s="16"/>
      <c r="F31" s="16"/>
      <c r="G31" s="22"/>
      <c r="H31" s="30" t="s">
        <v>105</v>
      </c>
      <c r="I31" s="16"/>
      <c r="J31" s="105"/>
      <c r="K31" s="105"/>
      <c r="L31" s="105"/>
      <c r="M31" s="49"/>
      <c r="N31" s="49"/>
      <c r="O31" s="151"/>
      <c r="P31" s="132">
        <f>directpayments[[#This Row],[Total Quarterly Payment Amount]]</f>
        <v>0</v>
      </c>
      <c r="Q31" s="99" t="str">
        <f>IFERROR(INDEX(Table2[Attachment A Category], MATCH(directpayments[[#This Row],[Attachment A Expenditure Subcategory]], Table2[Attachment A Subcategory],0)),"")</f>
        <v/>
      </c>
      <c r="R31" s="100" t="str">
        <f>IFERROR(INDEX(Table2[Treasury OIG Category], MATCH(directpayments[[#This Row],[Attachment A Expenditure Subcategory]], Table2[Attachment A Subcategory],0)),"")</f>
        <v/>
      </c>
    </row>
    <row r="32" spans="1:18" x14ac:dyDescent="0.25">
      <c r="A32" s="80"/>
      <c r="B32" s="21"/>
      <c r="C32" s="16"/>
      <c r="D32" s="16"/>
      <c r="E32" s="16"/>
      <c r="F32" s="16"/>
      <c r="G32" s="22"/>
      <c r="H32" s="31" t="s">
        <v>106</v>
      </c>
      <c r="I32" s="16"/>
      <c r="J32" s="105"/>
      <c r="K32" s="105"/>
      <c r="L32" s="105"/>
      <c r="M32" s="49"/>
      <c r="N32" s="49"/>
      <c r="O32" s="151"/>
      <c r="P32" s="132">
        <f>directpayments[[#This Row],[Total Quarterly Payment Amount]]</f>
        <v>0</v>
      </c>
      <c r="Q32" s="99" t="str">
        <f>IFERROR(INDEX(Table2[Attachment A Category], MATCH(directpayments[[#This Row],[Attachment A Expenditure Subcategory]], Table2[Attachment A Subcategory],0)),"")</f>
        <v/>
      </c>
      <c r="R32" s="100" t="str">
        <f>IFERROR(INDEX(Table2[Treasury OIG Category], MATCH(directpayments[[#This Row],[Attachment A Expenditure Subcategory]], Table2[Attachment A Subcategory],0)),"")</f>
        <v/>
      </c>
    </row>
    <row r="33" spans="1:18" x14ac:dyDescent="0.25">
      <c r="A33" s="80"/>
      <c r="B33" s="21"/>
      <c r="C33" s="16"/>
      <c r="D33" s="16"/>
      <c r="E33" s="16"/>
      <c r="F33" s="16"/>
      <c r="G33" s="22"/>
      <c r="H33" s="31" t="s">
        <v>107</v>
      </c>
      <c r="I33" s="16"/>
      <c r="J33" s="105"/>
      <c r="K33" s="105"/>
      <c r="L33" s="105"/>
      <c r="M33" s="49"/>
      <c r="N33" s="49"/>
      <c r="O33" s="151"/>
      <c r="P33" s="132">
        <f>directpayments[[#This Row],[Total Quarterly Payment Amount]]</f>
        <v>0</v>
      </c>
      <c r="Q33" s="99" t="str">
        <f>IFERROR(INDEX(Table2[Attachment A Category], MATCH(directpayments[[#This Row],[Attachment A Expenditure Subcategory]], Table2[Attachment A Subcategory],0)),"")</f>
        <v/>
      </c>
      <c r="R33" s="100" t="str">
        <f>IFERROR(INDEX(Table2[Treasury OIG Category], MATCH(directpayments[[#This Row],[Attachment A Expenditure Subcategory]], Table2[Attachment A Subcategory],0)),"")</f>
        <v/>
      </c>
    </row>
    <row r="34" spans="1:18" x14ac:dyDescent="0.25">
      <c r="A34" s="80"/>
      <c r="B34" s="21"/>
      <c r="C34" s="16"/>
      <c r="D34" s="16"/>
      <c r="E34" s="16"/>
      <c r="F34" s="16"/>
      <c r="G34" s="22"/>
      <c r="H34" s="31" t="s">
        <v>108</v>
      </c>
      <c r="I34" s="16"/>
      <c r="J34" s="105"/>
      <c r="K34" s="105"/>
      <c r="L34" s="105"/>
      <c r="M34" s="49"/>
      <c r="N34" s="49"/>
      <c r="O34" s="151"/>
      <c r="P34" s="132">
        <f>directpayments[[#This Row],[Total Quarterly Payment Amount]]</f>
        <v>0</v>
      </c>
      <c r="Q34" s="99" t="str">
        <f>IFERROR(INDEX(Table2[Attachment A Category], MATCH(directpayments[[#This Row],[Attachment A Expenditure Subcategory]], Table2[Attachment A Subcategory],0)),"")</f>
        <v/>
      </c>
      <c r="R34" s="100" t="str">
        <f>IFERROR(INDEX(Table2[Treasury OIG Category], MATCH(directpayments[[#This Row],[Attachment A Expenditure Subcategory]], Table2[Attachment A Subcategory],0)),"")</f>
        <v/>
      </c>
    </row>
    <row r="35" spans="1:18" x14ac:dyDescent="0.25">
      <c r="A35" s="80"/>
      <c r="B35" s="21"/>
      <c r="C35" s="16"/>
      <c r="D35" s="16"/>
      <c r="E35" s="16"/>
      <c r="F35" s="16"/>
      <c r="G35" s="22"/>
      <c r="H35" s="31" t="s">
        <v>109</v>
      </c>
      <c r="I35" s="16"/>
      <c r="J35" s="105"/>
      <c r="K35" s="105"/>
      <c r="L35" s="105"/>
      <c r="M35" s="49"/>
      <c r="N35" s="49"/>
      <c r="O35" s="151"/>
      <c r="P35" s="132">
        <f>directpayments[[#This Row],[Total Quarterly Payment Amount]]</f>
        <v>0</v>
      </c>
      <c r="Q35" s="99" t="str">
        <f>IFERROR(INDEX(Table2[Attachment A Category], MATCH(directpayments[[#This Row],[Attachment A Expenditure Subcategory]], Table2[Attachment A Subcategory],0)),"")</f>
        <v/>
      </c>
      <c r="R35" s="100" t="str">
        <f>IFERROR(INDEX(Table2[Treasury OIG Category], MATCH(directpayments[[#This Row],[Attachment A Expenditure Subcategory]], Table2[Attachment A Subcategory],0)),"")</f>
        <v/>
      </c>
    </row>
    <row r="36" spans="1:18" x14ac:dyDescent="0.25">
      <c r="A36" s="80"/>
      <c r="B36" s="21"/>
      <c r="C36" s="16"/>
      <c r="D36" s="16"/>
      <c r="E36" s="16"/>
      <c r="F36" s="16"/>
      <c r="G36" s="22"/>
      <c r="H36" s="30" t="s">
        <v>110</v>
      </c>
      <c r="I36" s="16"/>
      <c r="J36" s="105"/>
      <c r="K36" s="105"/>
      <c r="L36" s="105"/>
      <c r="M36" s="49"/>
      <c r="N36" s="49"/>
      <c r="O36" s="151"/>
      <c r="P36" s="132">
        <f>directpayments[[#This Row],[Total Quarterly Payment Amount]]</f>
        <v>0</v>
      </c>
      <c r="Q36" s="99" t="str">
        <f>IFERROR(INDEX(Table2[Attachment A Category], MATCH(directpayments[[#This Row],[Attachment A Expenditure Subcategory]], Table2[Attachment A Subcategory],0)),"")</f>
        <v/>
      </c>
      <c r="R36" s="100" t="str">
        <f>IFERROR(INDEX(Table2[Treasury OIG Category], MATCH(directpayments[[#This Row],[Attachment A Expenditure Subcategory]], Table2[Attachment A Subcategory],0)),"")</f>
        <v/>
      </c>
    </row>
    <row r="37" spans="1:18" x14ac:dyDescent="0.25">
      <c r="A37" s="80"/>
      <c r="B37" s="21"/>
      <c r="C37" s="16"/>
      <c r="D37" s="16"/>
      <c r="E37" s="16"/>
      <c r="F37" s="16"/>
      <c r="G37" s="22"/>
      <c r="H37" s="31" t="s">
        <v>111</v>
      </c>
      <c r="I37" s="16"/>
      <c r="J37" s="105"/>
      <c r="K37" s="105"/>
      <c r="L37" s="105"/>
      <c r="M37" s="49"/>
      <c r="N37" s="49"/>
      <c r="O37" s="151"/>
      <c r="P37" s="132">
        <f>directpayments[[#This Row],[Total Quarterly Payment Amount]]</f>
        <v>0</v>
      </c>
      <c r="Q37" s="99" t="str">
        <f>IFERROR(INDEX(Table2[Attachment A Category], MATCH(directpayments[[#This Row],[Attachment A Expenditure Subcategory]], Table2[Attachment A Subcategory],0)),"")</f>
        <v/>
      </c>
      <c r="R37" s="100" t="str">
        <f>IFERROR(INDEX(Table2[Treasury OIG Category], MATCH(directpayments[[#This Row],[Attachment A Expenditure Subcategory]], Table2[Attachment A Subcategory],0)),"")</f>
        <v/>
      </c>
    </row>
    <row r="38" spans="1:18" x14ac:dyDescent="0.25">
      <c r="A38" s="80"/>
      <c r="B38" s="21"/>
      <c r="C38" s="16"/>
      <c r="D38" s="16"/>
      <c r="E38" s="16"/>
      <c r="F38" s="16"/>
      <c r="G38" s="22"/>
      <c r="H38" s="31" t="s">
        <v>112</v>
      </c>
      <c r="I38" s="16"/>
      <c r="J38" s="105"/>
      <c r="K38" s="105"/>
      <c r="L38" s="105"/>
      <c r="M38" s="49"/>
      <c r="N38" s="49"/>
      <c r="O38" s="151"/>
      <c r="P38" s="132">
        <f>directpayments[[#This Row],[Total Quarterly Payment Amount]]</f>
        <v>0</v>
      </c>
      <c r="Q38" s="99" t="str">
        <f>IFERROR(INDEX(Table2[Attachment A Category], MATCH(directpayments[[#This Row],[Attachment A Expenditure Subcategory]], Table2[Attachment A Subcategory],0)),"")</f>
        <v/>
      </c>
      <c r="R38" s="100" t="str">
        <f>IFERROR(INDEX(Table2[Treasury OIG Category], MATCH(directpayments[[#This Row],[Attachment A Expenditure Subcategory]], Table2[Attachment A Subcategory],0)),"")</f>
        <v/>
      </c>
    </row>
    <row r="39" spans="1:18" x14ac:dyDescent="0.25">
      <c r="A39" s="80"/>
      <c r="B39" s="21"/>
      <c r="C39" s="16"/>
      <c r="D39" s="16"/>
      <c r="E39" s="16"/>
      <c r="F39" s="16"/>
      <c r="G39" s="22"/>
      <c r="H39" s="31" t="s">
        <v>113</v>
      </c>
      <c r="I39" s="16"/>
      <c r="J39" s="105"/>
      <c r="K39" s="105"/>
      <c r="L39" s="105"/>
      <c r="M39" s="49"/>
      <c r="N39" s="49"/>
      <c r="O39" s="151"/>
      <c r="P39" s="132">
        <f>directpayments[[#This Row],[Total Quarterly Payment Amount]]</f>
        <v>0</v>
      </c>
      <c r="Q39" s="99" t="str">
        <f>IFERROR(INDEX(Table2[Attachment A Category], MATCH(directpayments[[#This Row],[Attachment A Expenditure Subcategory]], Table2[Attachment A Subcategory],0)),"")</f>
        <v/>
      </c>
      <c r="R39" s="100" t="str">
        <f>IFERROR(INDEX(Table2[Treasury OIG Category], MATCH(directpayments[[#This Row],[Attachment A Expenditure Subcategory]], Table2[Attachment A Subcategory],0)),"")</f>
        <v/>
      </c>
    </row>
    <row r="40" spans="1:18" x14ac:dyDescent="0.25">
      <c r="A40" s="80"/>
      <c r="B40" s="21"/>
      <c r="C40" s="16"/>
      <c r="D40" s="16"/>
      <c r="E40" s="16"/>
      <c r="F40" s="16"/>
      <c r="G40" s="22"/>
      <c r="H40" s="31" t="s">
        <v>114</v>
      </c>
      <c r="I40" s="16"/>
      <c r="J40" s="105"/>
      <c r="K40" s="105"/>
      <c r="L40" s="105"/>
      <c r="M40" s="49"/>
      <c r="N40" s="49"/>
      <c r="O40" s="151"/>
      <c r="P40" s="132">
        <f>directpayments[[#This Row],[Total Quarterly Payment Amount]]</f>
        <v>0</v>
      </c>
      <c r="Q40" s="99" t="str">
        <f>IFERROR(INDEX(Table2[Attachment A Category], MATCH(directpayments[[#This Row],[Attachment A Expenditure Subcategory]], Table2[Attachment A Subcategory],0)),"")</f>
        <v/>
      </c>
      <c r="R40" s="100" t="str">
        <f>IFERROR(INDEX(Table2[Treasury OIG Category], MATCH(directpayments[[#This Row],[Attachment A Expenditure Subcategory]], Table2[Attachment A Subcategory],0)),"")</f>
        <v/>
      </c>
    </row>
    <row r="41" spans="1:18" x14ac:dyDescent="0.25">
      <c r="A41" s="80"/>
      <c r="B41" s="21"/>
      <c r="C41" s="16"/>
      <c r="D41" s="16"/>
      <c r="E41" s="16"/>
      <c r="F41" s="16"/>
      <c r="G41" s="22"/>
      <c r="H41" s="30" t="s">
        <v>115</v>
      </c>
      <c r="I41" s="16"/>
      <c r="J41" s="105"/>
      <c r="K41" s="105"/>
      <c r="L41" s="105"/>
      <c r="M41" s="49"/>
      <c r="N41" s="49"/>
      <c r="O41" s="151"/>
      <c r="P41" s="132">
        <f>directpayments[[#This Row],[Total Quarterly Payment Amount]]</f>
        <v>0</v>
      </c>
      <c r="Q41" s="99" t="str">
        <f>IFERROR(INDEX(Table2[Attachment A Category], MATCH(directpayments[[#This Row],[Attachment A Expenditure Subcategory]], Table2[Attachment A Subcategory],0)),"")</f>
        <v/>
      </c>
      <c r="R41" s="100" t="str">
        <f>IFERROR(INDEX(Table2[Treasury OIG Category], MATCH(directpayments[[#This Row],[Attachment A Expenditure Subcategory]], Table2[Attachment A Subcategory],0)),"")</f>
        <v/>
      </c>
    </row>
    <row r="42" spans="1:18" x14ac:dyDescent="0.25">
      <c r="A42" s="80"/>
      <c r="B42" s="21"/>
      <c r="C42" s="16"/>
      <c r="D42" s="16"/>
      <c r="E42" s="16"/>
      <c r="F42" s="16"/>
      <c r="G42" s="22"/>
      <c r="H42" s="31" t="s">
        <v>116</v>
      </c>
      <c r="I42" s="16"/>
      <c r="J42" s="105"/>
      <c r="K42" s="105"/>
      <c r="L42" s="105"/>
      <c r="M42" s="49"/>
      <c r="N42" s="49"/>
      <c r="O42" s="151"/>
      <c r="P42" s="132">
        <f>directpayments[[#This Row],[Total Quarterly Payment Amount]]</f>
        <v>0</v>
      </c>
      <c r="Q42" s="99" t="str">
        <f>IFERROR(INDEX(Table2[Attachment A Category], MATCH(directpayments[[#This Row],[Attachment A Expenditure Subcategory]], Table2[Attachment A Subcategory],0)),"")</f>
        <v/>
      </c>
      <c r="R42" s="100" t="str">
        <f>IFERROR(INDEX(Table2[Treasury OIG Category], MATCH(directpayments[[#This Row],[Attachment A Expenditure Subcategory]], Table2[Attachment A Subcategory],0)),"")</f>
        <v/>
      </c>
    </row>
    <row r="43" spans="1:18" x14ac:dyDescent="0.25">
      <c r="A43" s="80"/>
      <c r="B43" s="21"/>
      <c r="C43" s="16"/>
      <c r="D43" s="16"/>
      <c r="E43" s="16"/>
      <c r="F43" s="16"/>
      <c r="G43" s="22"/>
      <c r="H43" s="31" t="s">
        <v>117</v>
      </c>
      <c r="I43" s="16"/>
      <c r="J43" s="105"/>
      <c r="K43" s="105"/>
      <c r="L43" s="105"/>
      <c r="M43" s="49"/>
      <c r="N43" s="49"/>
      <c r="O43" s="151"/>
      <c r="P43" s="132">
        <f>directpayments[[#This Row],[Total Quarterly Payment Amount]]</f>
        <v>0</v>
      </c>
      <c r="Q43" s="99" t="str">
        <f>IFERROR(INDEX(Table2[Attachment A Category], MATCH(directpayments[[#This Row],[Attachment A Expenditure Subcategory]], Table2[Attachment A Subcategory],0)),"")</f>
        <v/>
      </c>
      <c r="R43" s="100" t="str">
        <f>IFERROR(INDEX(Table2[Treasury OIG Category], MATCH(directpayments[[#This Row],[Attachment A Expenditure Subcategory]], Table2[Attachment A Subcategory],0)),"")</f>
        <v/>
      </c>
    </row>
    <row r="44" spans="1:18" x14ac:dyDescent="0.25">
      <c r="A44" s="80"/>
      <c r="B44" s="21"/>
      <c r="C44" s="16"/>
      <c r="D44" s="16"/>
      <c r="E44" s="16"/>
      <c r="F44" s="16"/>
      <c r="G44" s="22"/>
      <c r="H44" s="31" t="s">
        <v>118</v>
      </c>
      <c r="I44" s="16"/>
      <c r="J44" s="105"/>
      <c r="K44" s="105"/>
      <c r="L44" s="105"/>
      <c r="M44" s="49"/>
      <c r="N44" s="49"/>
      <c r="O44" s="151"/>
      <c r="P44" s="132">
        <f>directpayments[[#This Row],[Total Quarterly Payment Amount]]</f>
        <v>0</v>
      </c>
      <c r="Q44" s="99" t="str">
        <f>IFERROR(INDEX(Table2[Attachment A Category], MATCH(directpayments[[#This Row],[Attachment A Expenditure Subcategory]], Table2[Attachment A Subcategory],0)),"")</f>
        <v/>
      </c>
      <c r="R44" s="100" t="str">
        <f>IFERROR(INDEX(Table2[Treasury OIG Category], MATCH(directpayments[[#This Row],[Attachment A Expenditure Subcategory]], Table2[Attachment A Subcategory],0)),"")</f>
        <v/>
      </c>
    </row>
    <row r="45" spans="1:18" x14ac:dyDescent="0.25">
      <c r="A45" s="80"/>
      <c r="B45" s="21"/>
      <c r="C45" s="16"/>
      <c r="D45" s="16"/>
      <c r="E45" s="16"/>
      <c r="F45" s="16"/>
      <c r="G45" s="22"/>
      <c r="H45" s="31" t="s">
        <v>119</v>
      </c>
      <c r="I45" s="16"/>
      <c r="J45" s="105"/>
      <c r="K45" s="105"/>
      <c r="L45" s="105"/>
      <c r="M45" s="49"/>
      <c r="N45" s="49"/>
      <c r="O45" s="151"/>
      <c r="P45" s="132">
        <f>directpayments[[#This Row],[Total Quarterly Payment Amount]]</f>
        <v>0</v>
      </c>
      <c r="Q45" s="99" t="str">
        <f>IFERROR(INDEX(Table2[Attachment A Category], MATCH(directpayments[[#This Row],[Attachment A Expenditure Subcategory]], Table2[Attachment A Subcategory],0)),"")</f>
        <v/>
      </c>
      <c r="R45" s="100" t="str">
        <f>IFERROR(INDEX(Table2[Treasury OIG Category], MATCH(directpayments[[#This Row],[Attachment A Expenditure Subcategory]], Table2[Attachment A Subcategory],0)),"")</f>
        <v/>
      </c>
    </row>
    <row r="46" spans="1:18" x14ac:dyDescent="0.25">
      <c r="A46" s="80"/>
      <c r="B46" s="21"/>
      <c r="C46" s="16"/>
      <c r="D46" s="16"/>
      <c r="E46" s="16"/>
      <c r="F46" s="16"/>
      <c r="G46" s="22"/>
      <c r="H46" s="30" t="s">
        <v>120</v>
      </c>
      <c r="I46" s="16"/>
      <c r="J46" s="105"/>
      <c r="K46" s="105"/>
      <c r="L46" s="105"/>
      <c r="M46" s="49"/>
      <c r="N46" s="49"/>
      <c r="O46" s="151"/>
      <c r="P46" s="132">
        <f>directpayments[[#This Row],[Total Quarterly Payment Amount]]</f>
        <v>0</v>
      </c>
      <c r="Q46" s="99" t="str">
        <f>IFERROR(INDEX(Table2[Attachment A Category], MATCH(directpayments[[#This Row],[Attachment A Expenditure Subcategory]], Table2[Attachment A Subcategory],0)),"")</f>
        <v/>
      </c>
      <c r="R46" s="100" t="str">
        <f>IFERROR(INDEX(Table2[Treasury OIG Category], MATCH(directpayments[[#This Row],[Attachment A Expenditure Subcategory]], Table2[Attachment A Subcategory],0)),"")</f>
        <v/>
      </c>
    </row>
    <row r="47" spans="1:18" x14ac:dyDescent="0.25">
      <c r="A47" s="80"/>
      <c r="B47" s="21"/>
      <c r="C47" s="16"/>
      <c r="D47" s="16"/>
      <c r="E47" s="16"/>
      <c r="F47" s="16"/>
      <c r="G47" s="22"/>
      <c r="H47" s="31" t="s">
        <v>121</v>
      </c>
      <c r="I47" s="16"/>
      <c r="J47" s="105"/>
      <c r="K47" s="105"/>
      <c r="L47" s="105"/>
      <c r="M47" s="49"/>
      <c r="N47" s="49"/>
      <c r="O47" s="151"/>
      <c r="P47" s="132">
        <f>directpayments[[#This Row],[Total Quarterly Payment Amount]]</f>
        <v>0</v>
      </c>
      <c r="Q47" s="99" t="str">
        <f>IFERROR(INDEX(Table2[Attachment A Category], MATCH(directpayments[[#This Row],[Attachment A Expenditure Subcategory]], Table2[Attachment A Subcategory],0)),"")</f>
        <v/>
      </c>
      <c r="R47" s="100" t="str">
        <f>IFERROR(INDEX(Table2[Treasury OIG Category], MATCH(directpayments[[#This Row],[Attachment A Expenditure Subcategory]], Table2[Attachment A Subcategory],0)),"")</f>
        <v/>
      </c>
    </row>
    <row r="48" spans="1:18" x14ac:dyDescent="0.25">
      <c r="A48" s="80"/>
      <c r="B48" s="21"/>
      <c r="C48" s="16"/>
      <c r="D48" s="16"/>
      <c r="E48" s="16"/>
      <c r="F48" s="16"/>
      <c r="G48" s="22"/>
      <c r="H48" s="31" t="s">
        <v>122</v>
      </c>
      <c r="I48" s="16"/>
      <c r="J48" s="105"/>
      <c r="K48" s="105"/>
      <c r="L48" s="105"/>
      <c r="M48" s="49"/>
      <c r="N48" s="49"/>
      <c r="O48" s="151"/>
      <c r="P48" s="132">
        <f>directpayments[[#This Row],[Total Quarterly Payment Amount]]</f>
        <v>0</v>
      </c>
      <c r="Q48" s="99" t="str">
        <f>IFERROR(INDEX(Table2[Attachment A Category], MATCH(directpayments[[#This Row],[Attachment A Expenditure Subcategory]], Table2[Attachment A Subcategory],0)),"")</f>
        <v/>
      </c>
      <c r="R48" s="100" t="str">
        <f>IFERROR(INDEX(Table2[Treasury OIG Category], MATCH(directpayments[[#This Row],[Attachment A Expenditure Subcategory]], Table2[Attachment A Subcategory],0)),"")</f>
        <v/>
      </c>
    </row>
    <row r="49" spans="1:18" x14ac:dyDescent="0.25">
      <c r="A49" s="80"/>
      <c r="B49" s="21"/>
      <c r="C49" s="16"/>
      <c r="D49" s="16"/>
      <c r="E49" s="16"/>
      <c r="F49" s="16"/>
      <c r="G49" s="22"/>
      <c r="H49" s="31" t="s">
        <v>123</v>
      </c>
      <c r="I49" s="16"/>
      <c r="J49" s="105"/>
      <c r="K49" s="105"/>
      <c r="L49" s="105"/>
      <c r="M49" s="49"/>
      <c r="N49" s="49"/>
      <c r="O49" s="151"/>
      <c r="P49" s="132">
        <f>directpayments[[#This Row],[Total Quarterly Payment Amount]]</f>
        <v>0</v>
      </c>
      <c r="Q49" s="99" t="str">
        <f>IFERROR(INDEX(Table2[Attachment A Category], MATCH(directpayments[[#This Row],[Attachment A Expenditure Subcategory]], Table2[Attachment A Subcategory],0)),"")</f>
        <v/>
      </c>
      <c r="R49" s="100" t="str">
        <f>IFERROR(INDEX(Table2[Treasury OIG Category], MATCH(directpayments[[#This Row],[Attachment A Expenditure Subcategory]], Table2[Attachment A Subcategory],0)),"")</f>
        <v/>
      </c>
    </row>
    <row r="50" spans="1:18" x14ac:dyDescent="0.25">
      <c r="A50" s="80"/>
      <c r="B50" s="21"/>
      <c r="C50" s="16"/>
      <c r="D50" s="16"/>
      <c r="E50" s="16"/>
      <c r="F50" s="16"/>
      <c r="G50" s="22"/>
      <c r="H50" s="31" t="s">
        <v>124</v>
      </c>
      <c r="I50" s="16"/>
      <c r="J50" s="105"/>
      <c r="K50" s="105"/>
      <c r="L50" s="105"/>
      <c r="M50" s="49"/>
      <c r="N50" s="49"/>
      <c r="O50" s="151"/>
      <c r="P50" s="132">
        <f>directpayments[[#This Row],[Total Quarterly Payment Amount]]</f>
        <v>0</v>
      </c>
      <c r="Q50" s="99" t="str">
        <f>IFERROR(INDEX(Table2[Attachment A Category], MATCH(directpayments[[#This Row],[Attachment A Expenditure Subcategory]], Table2[Attachment A Subcategory],0)),"")</f>
        <v/>
      </c>
      <c r="R50" s="100" t="str">
        <f>IFERROR(INDEX(Table2[Treasury OIG Category], MATCH(directpayments[[#This Row],[Attachment A Expenditure Subcategory]], Table2[Attachment A Subcategory],0)),"")</f>
        <v/>
      </c>
    </row>
    <row r="51" spans="1:18" x14ac:dyDescent="0.25">
      <c r="A51" s="80"/>
      <c r="B51" s="21"/>
      <c r="C51" s="16"/>
      <c r="D51" s="16"/>
      <c r="E51" s="16"/>
      <c r="F51" s="16"/>
      <c r="G51" s="22"/>
      <c r="H51" s="30" t="s">
        <v>125</v>
      </c>
      <c r="I51" s="16"/>
      <c r="J51" s="105"/>
      <c r="K51" s="105"/>
      <c r="L51" s="105"/>
      <c r="M51" s="49"/>
      <c r="N51" s="49"/>
      <c r="O51" s="151"/>
      <c r="P51" s="132">
        <f>directpayments[[#This Row],[Total Quarterly Payment Amount]]</f>
        <v>0</v>
      </c>
      <c r="Q51" s="99" t="str">
        <f>IFERROR(INDEX(Table2[Attachment A Category], MATCH(directpayments[[#This Row],[Attachment A Expenditure Subcategory]], Table2[Attachment A Subcategory],0)),"")</f>
        <v/>
      </c>
      <c r="R51" s="100" t="str">
        <f>IFERROR(INDEX(Table2[Treasury OIG Category], MATCH(directpayments[[#This Row],[Attachment A Expenditure Subcategory]], Table2[Attachment A Subcategory],0)),"")</f>
        <v/>
      </c>
    </row>
    <row r="52" spans="1:18" x14ac:dyDescent="0.25">
      <c r="A52" s="80"/>
      <c r="B52" s="21"/>
      <c r="C52" s="16"/>
      <c r="D52" s="16"/>
      <c r="E52" s="16"/>
      <c r="F52" s="16"/>
      <c r="G52" s="22"/>
      <c r="H52" s="31" t="s">
        <v>126</v>
      </c>
      <c r="I52" s="16"/>
      <c r="J52" s="105"/>
      <c r="K52" s="105"/>
      <c r="L52" s="105"/>
      <c r="M52" s="49"/>
      <c r="N52" s="49"/>
      <c r="O52" s="151"/>
      <c r="P52" s="132">
        <f>directpayments[[#This Row],[Total Quarterly Payment Amount]]</f>
        <v>0</v>
      </c>
      <c r="Q52" s="99" t="str">
        <f>IFERROR(INDEX(Table2[Attachment A Category], MATCH(directpayments[[#This Row],[Attachment A Expenditure Subcategory]], Table2[Attachment A Subcategory],0)),"")</f>
        <v/>
      </c>
      <c r="R52" s="100" t="str">
        <f>IFERROR(INDEX(Table2[Treasury OIG Category], MATCH(directpayments[[#This Row],[Attachment A Expenditure Subcategory]], Table2[Attachment A Subcategory],0)),"")</f>
        <v/>
      </c>
    </row>
    <row r="53" spans="1:18" x14ac:dyDescent="0.25">
      <c r="A53" s="80"/>
      <c r="B53" s="21"/>
      <c r="C53" s="16"/>
      <c r="D53" s="16"/>
      <c r="E53" s="16"/>
      <c r="F53" s="16"/>
      <c r="G53" s="22"/>
      <c r="H53" s="31" t="s">
        <v>127</v>
      </c>
      <c r="I53" s="16"/>
      <c r="J53" s="105"/>
      <c r="K53" s="105"/>
      <c r="L53" s="105"/>
      <c r="M53" s="49"/>
      <c r="N53" s="49"/>
      <c r="O53" s="151"/>
      <c r="P53" s="132">
        <f>directpayments[[#This Row],[Total Quarterly Payment Amount]]</f>
        <v>0</v>
      </c>
      <c r="Q53" s="99" t="str">
        <f>IFERROR(INDEX(Table2[Attachment A Category], MATCH(directpayments[[#This Row],[Attachment A Expenditure Subcategory]], Table2[Attachment A Subcategory],0)),"")</f>
        <v/>
      </c>
      <c r="R53" s="100" t="str">
        <f>IFERROR(INDEX(Table2[Treasury OIG Category], MATCH(directpayments[[#This Row],[Attachment A Expenditure Subcategory]], Table2[Attachment A Subcategory],0)),"")</f>
        <v/>
      </c>
    </row>
    <row r="54" spans="1:18" x14ac:dyDescent="0.25">
      <c r="A54" s="80"/>
      <c r="B54" s="21"/>
      <c r="C54" s="16"/>
      <c r="D54" s="16"/>
      <c r="E54" s="16"/>
      <c r="F54" s="16"/>
      <c r="G54" s="22"/>
      <c r="H54" s="31" t="s">
        <v>128</v>
      </c>
      <c r="I54" s="16"/>
      <c r="J54" s="105"/>
      <c r="K54" s="105"/>
      <c r="L54" s="105"/>
      <c r="M54" s="49"/>
      <c r="N54" s="49"/>
      <c r="O54" s="151"/>
      <c r="P54" s="132">
        <f>directpayments[[#This Row],[Total Quarterly Payment Amount]]</f>
        <v>0</v>
      </c>
      <c r="Q54" s="99" t="str">
        <f>IFERROR(INDEX(Table2[Attachment A Category], MATCH(directpayments[[#This Row],[Attachment A Expenditure Subcategory]], Table2[Attachment A Subcategory],0)),"")</f>
        <v/>
      </c>
      <c r="R54" s="100" t="str">
        <f>IFERROR(INDEX(Table2[Treasury OIG Category], MATCH(directpayments[[#This Row],[Attachment A Expenditure Subcategory]], Table2[Attachment A Subcategory],0)),"")</f>
        <v/>
      </c>
    </row>
    <row r="55" spans="1:18" x14ac:dyDescent="0.25">
      <c r="A55" s="80"/>
      <c r="B55" s="21"/>
      <c r="C55" s="16"/>
      <c r="D55" s="16"/>
      <c r="E55" s="16"/>
      <c r="F55" s="16"/>
      <c r="G55" s="22"/>
      <c r="H55" s="31" t="s">
        <v>129</v>
      </c>
      <c r="I55" s="16"/>
      <c r="J55" s="105"/>
      <c r="K55" s="105"/>
      <c r="L55" s="105"/>
      <c r="M55" s="49"/>
      <c r="N55" s="49"/>
      <c r="O55" s="151"/>
      <c r="P55" s="132">
        <f>directpayments[[#This Row],[Total Quarterly Payment Amount]]</f>
        <v>0</v>
      </c>
      <c r="Q55" s="99" t="str">
        <f>IFERROR(INDEX(Table2[Attachment A Category], MATCH(directpayments[[#This Row],[Attachment A Expenditure Subcategory]], Table2[Attachment A Subcategory],0)),"")</f>
        <v/>
      </c>
      <c r="R55" s="100" t="str">
        <f>IFERROR(INDEX(Table2[Treasury OIG Category], MATCH(directpayments[[#This Row],[Attachment A Expenditure Subcategory]], Table2[Attachment A Subcategory],0)),"")</f>
        <v/>
      </c>
    </row>
    <row r="56" spans="1:18" x14ac:dyDescent="0.25">
      <c r="A56" s="80"/>
      <c r="B56" s="21"/>
      <c r="C56" s="16"/>
      <c r="D56" s="16"/>
      <c r="E56" s="16"/>
      <c r="F56" s="16"/>
      <c r="G56" s="22"/>
      <c r="H56" s="30" t="s">
        <v>130</v>
      </c>
      <c r="I56" s="16"/>
      <c r="J56" s="105"/>
      <c r="K56" s="105"/>
      <c r="L56" s="105"/>
      <c r="M56" s="49"/>
      <c r="N56" s="49"/>
      <c r="O56" s="151"/>
      <c r="P56" s="132">
        <f>directpayments[[#This Row],[Total Quarterly Payment Amount]]</f>
        <v>0</v>
      </c>
      <c r="Q56" s="99" t="str">
        <f>IFERROR(INDEX(Table2[Attachment A Category], MATCH(directpayments[[#This Row],[Attachment A Expenditure Subcategory]], Table2[Attachment A Subcategory],0)),"")</f>
        <v/>
      </c>
      <c r="R56" s="100" t="str">
        <f>IFERROR(INDEX(Table2[Treasury OIG Category], MATCH(directpayments[[#This Row],[Attachment A Expenditure Subcategory]], Table2[Attachment A Subcategory],0)),"")</f>
        <v/>
      </c>
    </row>
    <row r="57" spans="1:18" x14ac:dyDescent="0.25">
      <c r="A57" s="80"/>
      <c r="B57" s="21"/>
      <c r="C57" s="16"/>
      <c r="D57" s="16"/>
      <c r="E57" s="16"/>
      <c r="F57" s="16"/>
      <c r="G57" s="22"/>
      <c r="H57" s="31" t="s">
        <v>131</v>
      </c>
      <c r="I57" s="16"/>
      <c r="J57" s="105"/>
      <c r="K57" s="105"/>
      <c r="L57" s="105"/>
      <c r="M57" s="49"/>
      <c r="N57" s="49"/>
      <c r="O57" s="151"/>
      <c r="P57" s="132">
        <f>directpayments[[#This Row],[Total Quarterly Payment Amount]]</f>
        <v>0</v>
      </c>
      <c r="Q57" s="99" t="str">
        <f>IFERROR(INDEX(Table2[Attachment A Category], MATCH(directpayments[[#This Row],[Attachment A Expenditure Subcategory]], Table2[Attachment A Subcategory],0)),"")</f>
        <v/>
      </c>
      <c r="R57" s="100" t="str">
        <f>IFERROR(INDEX(Table2[Treasury OIG Category], MATCH(directpayments[[#This Row],[Attachment A Expenditure Subcategory]], Table2[Attachment A Subcategory],0)),"")</f>
        <v/>
      </c>
    </row>
    <row r="58" spans="1:18" x14ac:dyDescent="0.25">
      <c r="A58" s="80"/>
      <c r="B58" s="21"/>
      <c r="C58" s="16"/>
      <c r="D58" s="16"/>
      <c r="E58" s="16"/>
      <c r="F58" s="16"/>
      <c r="G58" s="22"/>
      <c r="H58" s="31" t="s">
        <v>132</v>
      </c>
      <c r="I58" s="16"/>
      <c r="J58" s="105"/>
      <c r="K58" s="105"/>
      <c r="L58" s="105"/>
      <c r="M58" s="49"/>
      <c r="N58" s="49"/>
      <c r="O58" s="151"/>
      <c r="P58" s="132">
        <f>directpayments[[#This Row],[Total Quarterly Payment Amount]]</f>
        <v>0</v>
      </c>
      <c r="Q58" s="99" t="str">
        <f>IFERROR(INDEX(Table2[Attachment A Category], MATCH(directpayments[[#This Row],[Attachment A Expenditure Subcategory]], Table2[Attachment A Subcategory],0)),"")</f>
        <v/>
      </c>
      <c r="R58" s="100" t="str">
        <f>IFERROR(INDEX(Table2[Treasury OIG Category], MATCH(directpayments[[#This Row],[Attachment A Expenditure Subcategory]], Table2[Attachment A Subcategory],0)),"")</f>
        <v/>
      </c>
    </row>
    <row r="59" spans="1:18" x14ac:dyDescent="0.25">
      <c r="A59" s="80"/>
      <c r="B59" s="21"/>
      <c r="C59" s="16"/>
      <c r="D59" s="16"/>
      <c r="E59" s="16"/>
      <c r="F59" s="16"/>
      <c r="G59" s="22"/>
      <c r="H59" s="31" t="s">
        <v>133</v>
      </c>
      <c r="I59" s="16"/>
      <c r="J59" s="105"/>
      <c r="K59" s="105"/>
      <c r="L59" s="105"/>
      <c r="M59" s="49"/>
      <c r="N59" s="49"/>
      <c r="O59" s="151"/>
      <c r="P59" s="132">
        <f>directpayments[[#This Row],[Total Quarterly Payment Amount]]</f>
        <v>0</v>
      </c>
      <c r="Q59" s="99" t="str">
        <f>IFERROR(INDEX(Table2[Attachment A Category], MATCH(directpayments[[#This Row],[Attachment A Expenditure Subcategory]], Table2[Attachment A Subcategory],0)),"")</f>
        <v/>
      </c>
      <c r="R59" s="100" t="str">
        <f>IFERROR(INDEX(Table2[Treasury OIG Category], MATCH(directpayments[[#This Row],[Attachment A Expenditure Subcategory]], Table2[Attachment A Subcategory],0)),"")</f>
        <v/>
      </c>
    </row>
    <row r="60" spans="1:18" x14ac:dyDescent="0.25">
      <c r="A60" s="80"/>
      <c r="B60" s="21"/>
      <c r="C60" s="16"/>
      <c r="D60" s="16"/>
      <c r="E60" s="16"/>
      <c r="F60" s="16"/>
      <c r="G60" s="22"/>
      <c r="H60" s="31" t="s">
        <v>134</v>
      </c>
      <c r="I60" s="16"/>
      <c r="J60" s="105"/>
      <c r="K60" s="105"/>
      <c r="L60" s="105"/>
      <c r="M60" s="49"/>
      <c r="N60" s="49"/>
      <c r="O60" s="151"/>
      <c r="P60" s="132">
        <f>directpayments[[#This Row],[Total Quarterly Payment Amount]]</f>
        <v>0</v>
      </c>
      <c r="Q60" s="99" t="str">
        <f>IFERROR(INDEX(Table2[Attachment A Category], MATCH(directpayments[[#This Row],[Attachment A Expenditure Subcategory]], Table2[Attachment A Subcategory],0)),"")</f>
        <v/>
      </c>
      <c r="R60" s="100" t="str">
        <f>IFERROR(INDEX(Table2[Treasury OIG Category], MATCH(directpayments[[#This Row],[Attachment A Expenditure Subcategory]], Table2[Attachment A Subcategory],0)),"")</f>
        <v/>
      </c>
    </row>
    <row r="61" spans="1:18" x14ac:dyDescent="0.25">
      <c r="A61" s="80"/>
      <c r="B61" s="21"/>
      <c r="C61" s="16"/>
      <c r="D61" s="16"/>
      <c r="E61" s="16"/>
      <c r="F61" s="16"/>
      <c r="G61" s="22"/>
      <c r="H61" s="30" t="s">
        <v>135</v>
      </c>
      <c r="I61" s="16"/>
      <c r="J61" s="105"/>
      <c r="K61" s="105"/>
      <c r="L61" s="105"/>
      <c r="M61" s="49"/>
      <c r="N61" s="49"/>
      <c r="O61" s="151"/>
      <c r="P61" s="132">
        <f>directpayments[[#This Row],[Total Quarterly Payment Amount]]</f>
        <v>0</v>
      </c>
      <c r="Q61" s="99" t="str">
        <f>IFERROR(INDEX(Table2[Attachment A Category], MATCH(directpayments[[#This Row],[Attachment A Expenditure Subcategory]], Table2[Attachment A Subcategory],0)),"")</f>
        <v/>
      </c>
      <c r="R61" s="100" t="str">
        <f>IFERROR(INDEX(Table2[Treasury OIG Category], MATCH(directpayments[[#This Row],[Attachment A Expenditure Subcategory]], Table2[Attachment A Subcategory],0)),"")</f>
        <v/>
      </c>
    </row>
    <row r="62" spans="1:18" x14ac:dyDescent="0.25">
      <c r="A62" s="80"/>
      <c r="B62" s="21"/>
      <c r="C62" s="16"/>
      <c r="D62" s="16"/>
      <c r="E62" s="16"/>
      <c r="F62" s="16"/>
      <c r="G62" s="22"/>
      <c r="H62" s="31" t="s">
        <v>137</v>
      </c>
      <c r="I62" s="16"/>
      <c r="J62" s="105"/>
      <c r="K62" s="105"/>
      <c r="L62" s="105"/>
      <c r="M62" s="49"/>
      <c r="N62" s="49"/>
      <c r="O62" s="151"/>
      <c r="P62" s="132">
        <f>directpayments[[#This Row],[Total Quarterly Payment Amount]]</f>
        <v>0</v>
      </c>
      <c r="Q62" s="99" t="str">
        <f>IFERROR(INDEX(Table2[Attachment A Category], MATCH(directpayments[[#This Row],[Attachment A Expenditure Subcategory]], Table2[Attachment A Subcategory],0)),"")</f>
        <v/>
      </c>
      <c r="R62" s="100" t="str">
        <f>IFERROR(INDEX(Table2[Treasury OIG Category], MATCH(directpayments[[#This Row],[Attachment A Expenditure Subcategory]], Table2[Attachment A Subcategory],0)),"")</f>
        <v/>
      </c>
    </row>
    <row r="63" spans="1:18" x14ac:dyDescent="0.25">
      <c r="A63" s="80"/>
      <c r="B63" s="21"/>
      <c r="C63" s="16"/>
      <c r="D63" s="16"/>
      <c r="E63" s="16"/>
      <c r="F63" s="16"/>
      <c r="G63" s="22"/>
      <c r="H63" s="31" t="s">
        <v>138</v>
      </c>
      <c r="I63" s="16"/>
      <c r="J63" s="105"/>
      <c r="K63" s="105"/>
      <c r="L63" s="105"/>
      <c r="M63" s="49"/>
      <c r="N63" s="49"/>
      <c r="O63" s="151"/>
      <c r="P63" s="132">
        <f>directpayments[[#This Row],[Total Quarterly Payment Amount]]</f>
        <v>0</v>
      </c>
      <c r="Q63" s="99" t="str">
        <f>IFERROR(INDEX(Table2[Attachment A Category], MATCH(directpayments[[#This Row],[Attachment A Expenditure Subcategory]], Table2[Attachment A Subcategory],0)),"")</f>
        <v/>
      </c>
      <c r="R63" s="100" t="str">
        <f>IFERROR(INDEX(Table2[Treasury OIG Category], MATCH(directpayments[[#This Row],[Attachment A Expenditure Subcategory]], Table2[Attachment A Subcategory],0)),"")</f>
        <v/>
      </c>
    </row>
    <row r="64" spans="1:18" x14ac:dyDescent="0.25">
      <c r="A64" s="80"/>
      <c r="B64" s="21"/>
      <c r="C64" s="16"/>
      <c r="D64" s="16"/>
      <c r="E64" s="16"/>
      <c r="F64" s="16"/>
      <c r="G64" s="22"/>
      <c r="H64" s="31" t="s">
        <v>139</v>
      </c>
      <c r="I64" s="16"/>
      <c r="J64" s="105"/>
      <c r="K64" s="105"/>
      <c r="L64" s="105"/>
      <c r="M64" s="49"/>
      <c r="N64" s="49"/>
      <c r="O64" s="151"/>
      <c r="P64" s="132">
        <f>directpayments[[#This Row],[Total Quarterly Payment Amount]]</f>
        <v>0</v>
      </c>
      <c r="Q64" s="99" t="str">
        <f>IFERROR(INDEX(Table2[Attachment A Category], MATCH(directpayments[[#This Row],[Attachment A Expenditure Subcategory]], Table2[Attachment A Subcategory],0)),"")</f>
        <v/>
      </c>
      <c r="R64" s="100" t="str">
        <f>IFERROR(INDEX(Table2[Treasury OIG Category], MATCH(directpayments[[#This Row],[Attachment A Expenditure Subcategory]], Table2[Attachment A Subcategory],0)),"")</f>
        <v/>
      </c>
    </row>
    <row r="65" spans="1:18" x14ac:dyDescent="0.25">
      <c r="A65" s="80"/>
      <c r="B65" s="21"/>
      <c r="C65" s="16"/>
      <c r="D65" s="16"/>
      <c r="E65" s="16"/>
      <c r="F65" s="16"/>
      <c r="G65" s="22"/>
      <c r="H65" s="31" t="s">
        <v>140</v>
      </c>
      <c r="I65" s="16"/>
      <c r="J65" s="105"/>
      <c r="K65" s="105"/>
      <c r="L65" s="105"/>
      <c r="M65" s="49"/>
      <c r="N65" s="49"/>
      <c r="O65" s="151"/>
      <c r="P65" s="132">
        <f>directpayments[[#This Row],[Total Quarterly Payment Amount]]</f>
        <v>0</v>
      </c>
      <c r="Q65" s="99" t="str">
        <f>IFERROR(INDEX(Table2[Attachment A Category], MATCH(directpayments[[#This Row],[Attachment A Expenditure Subcategory]], Table2[Attachment A Subcategory],0)),"")</f>
        <v/>
      </c>
      <c r="R65" s="100" t="str">
        <f>IFERROR(INDEX(Table2[Treasury OIG Category], MATCH(directpayments[[#This Row],[Attachment A Expenditure Subcategory]], Table2[Attachment A Subcategory],0)),"")</f>
        <v/>
      </c>
    </row>
    <row r="66" spans="1:18" x14ac:dyDescent="0.25">
      <c r="A66" s="80"/>
      <c r="B66" s="21"/>
      <c r="C66" s="16"/>
      <c r="D66" s="16"/>
      <c r="E66" s="16"/>
      <c r="F66" s="16"/>
      <c r="G66" s="22"/>
      <c r="H66" s="30" t="s">
        <v>141</v>
      </c>
      <c r="I66" s="16"/>
      <c r="J66" s="105"/>
      <c r="K66" s="105"/>
      <c r="L66" s="105"/>
      <c r="M66" s="49"/>
      <c r="N66" s="49"/>
      <c r="O66" s="151"/>
      <c r="P66" s="132">
        <f>directpayments[[#This Row],[Total Quarterly Payment Amount]]</f>
        <v>0</v>
      </c>
      <c r="Q66" s="99" t="str">
        <f>IFERROR(INDEX(Table2[Attachment A Category], MATCH(directpayments[[#This Row],[Attachment A Expenditure Subcategory]], Table2[Attachment A Subcategory],0)),"")</f>
        <v/>
      </c>
      <c r="R66" s="100" t="str">
        <f>IFERROR(INDEX(Table2[Treasury OIG Category], MATCH(directpayments[[#This Row],[Attachment A Expenditure Subcategory]], Table2[Attachment A Subcategory],0)),"")</f>
        <v/>
      </c>
    </row>
    <row r="67" spans="1:18" x14ac:dyDescent="0.25">
      <c r="A67" s="80"/>
      <c r="B67" s="21"/>
      <c r="C67" s="16"/>
      <c r="D67" s="16"/>
      <c r="E67" s="16"/>
      <c r="F67" s="16"/>
      <c r="G67" s="22"/>
      <c r="H67" s="31" t="s">
        <v>142</v>
      </c>
      <c r="I67" s="16"/>
      <c r="J67" s="105"/>
      <c r="K67" s="105"/>
      <c r="L67" s="105"/>
      <c r="M67" s="49"/>
      <c r="N67" s="49"/>
      <c r="O67" s="151"/>
      <c r="P67" s="132">
        <f>directpayments[[#This Row],[Total Quarterly Payment Amount]]</f>
        <v>0</v>
      </c>
      <c r="Q67" s="99" t="str">
        <f>IFERROR(INDEX(Table2[Attachment A Category], MATCH(directpayments[[#This Row],[Attachment A Expenditure Subcategory]], Table2[Attachment A Subcategory],0)),"")</f>
        <v/>
      </c>
      <c r="R67" s="100" t="str">
        <f>IFERROR(INDEX(Table2[Treasury OIG Category], MATCH(directpayments[[#This Row],[Attachment A Expenditure Subcategory]], Table2[Attachment A Subcategory],0)),"")</f>
        <v/>
      </c>
    </row>
    <row r="68" spans="1:18" x14ac:dyDescent="0.25">
      <c r="A68" s="80"/>
      <c r="B68" s="21"/>
      <c r="C68" s="16"/>
      <c r="D68" s="16"/>
      <c r="E68" s="16"/>
      <c r="F68" s="16"/>
      <c r="G68" s="22"/>
      <c r="H68" s="31" t="s">
        <v>143</v>
      </c>
      <c r="I68" s="16"/>
      <c r="J68" s="105"/>
      <c r="K68" s="105"/>
      <c r="L68" s="105"/>
      <c r="M68" s="49"/>
      <c r="N68" s="49"/>
      <c r="O68" s="151"/>
      <c r="P68" s="132">
        <f>directpayments[[#This Row],[Total Quarterly Payment Amount]]</f>
        <v>0</v>
      </c>
      <c r="Q68" s="99" t="str">
        <f>IFERROR(INDEX(Table2[Attachment A Category], MATCH(directpayments[[#This Row],[Attachment A Expenditure Subcategory]], Table2[Attachment A Subcategory],0)),"")</f>
        <v/>
      </c>
      <c r="R68" s="100" t="str">
        <f>IFERROR(INDEX(Table2[Treasury OIG Category], MATCH(directpayments[[#This Row],[Attachment A Expenditure Subcategory]], Table2[Attachment A Subcategory],0)),"")</f>
        <v/>
      </c>
    </row>
    <row r="69" spans="1:18" x14ac:dyDescent="0.25">
      <c r="A69" s="80"/>
      <c r="B69" s="21"/>
      <c r="C69" s="16"/>
      <c r="D69" s="16"/>
      <c r="E69" s="16"/>
      <c r="F69" s="16"/>
      <c r="G69" s="22"/>
      <c r="H69" s="31" t="s">
        <v>144</v>
      </c>
      <c r="I69" s="16"/>
      <c r="J69" s="105"/>
      <c r="K69" s="105"/>
      <c r="L69" s="105"/>
      <c r="M69" s="49"/>
      <c r="N69" s="49"/>
      <c r="O69" s="151"/>
      <c r="P69" s="132">
        <f>directpayments[[#This Row],[Total Quarterly Payment Amount]]</f>
        <v>0</v>
      </c>
      <c r="Q69" s="99" t="str">
        <f>IFERROR(INDEX(Table2[Attachment A Category], MATCH(directpayments[[#This Row],[Attachment A Expenditure Subcategory]], Table2[Attachment A Subcategory],0)),"")</f>
        <v/>
      </c>
      <c r="R69" s="100" t="str">
        <f>IFERROR(INDEX(Table2[Treasury OIG Category], MATCH(directpayments[[#This Row],[Attachment A Expenditure Subcategory]], Table2[Attachment A Subcategory],0)),"")</f>
        <v/>
      </c>
    </row>
    <row r="70" spans="1:18" x14ac:dyDescent="0.25">
      <c r="A70" s="80"/>
      <c r="B70" s="21"/>
      <c r="C70" s="16"/>
      <c r="D70" s="16"/>
      <c r="E70" s="16"/>
      <c r="F70" s="16"/>
      <c r="G70" s="22"/>
      <c r="H70" s="31" t="s">
        <v>145</v>
      </c>
      <c r="I70" s="16"/>
      <c r="J70" s="105"/>
      <c r="K70" s="105"/>
      <c r="L70" s="105"/>
      <c r="M70" s="49"/>
      <c r="N70" s="49"/>
      <c r="O70" s="151"/>
      <c r="P70" s="132">
        <f>directpayments[[#This Row],[Total Quarterly Payment Amount]]</f>
        <v>0</v>
      </c>
      <c r="Q70" s="99" t="str">
        <f>IFERROR(INDEX(Table2[Attachment A Category], MATCH(directpayments[[#This Row],[Attachment A Expenditure Subcategory]], Table2[Attachment A Subcategory],0)),"")</f>
        <v/>
      </c>
      <c r="R70" s="100" t="str">
        <f>IFERROR(INDEX(Table2[Treasury OIG Category], MATCH(directpayments[[#This Row],[Attachment A Expenditure Subcategory]], Table2[Attachment A Subcategory],0)),"")</f>
        <v/>
      </c>
    </row>
    <row r="71" spans="1:18" x14ac:dyDescent="0.25">
      <c r="A71" s="80"/>
      <c r="B71" s="21"/>
      <c r="C71" s="16"/>
      <c r="D71" s="16"/>
      <c r="E71" s="16"/>
      <c r="F71" s="16"/>
      <c r="G71" s="22"/>
      <c r="H71" s="30" t="s">
        <v>146</v>
      </c>
      <c r="I71" s="16"/>
      <c r="J71" s="105"/>
      <c r="K71" s="105"/>
      <c r="L71" s="105"/>
      <c r="M71" s="49"/>
      <c r="N71" s="49"/>
      <c r="O71" s="151"/>
      <c r="P71" s="132">
        <f>directpayments[[#This Row],[Total Quarterly Payment Amount]]</f>
        <v>0</v>
      </c>
      <c r="Q71" s="99" t="str">
        <f>IFERROR(INDEX(Table2[Attachment A Category], MATCH(directpayments[[#This Row],[Attachment A Expenditure Subcategory]], Table2[Attachment A Subcategory],0)),"")</f>
        <v/>
      </c>
      <c r="R71" s="100" t="str">
        <f>IFERROR(INDEX(Table2[Treasury OIG Category], MATCH(directpayments[[#This Row],[Attachment A Expenditure Subcategory]], Table2[Attachment A Subcategory],0)),"")</f>
        <v/>
      </c>
    </row>
    <row r="72" spans="1:18" x14ac:dyDescent="0.25">
      <c r="A72" s="80"/>
      <c r="B72" s="21"/>
      <c r="C72" s="16"/>
      <c r="D72" s="16"/>
      <c r="E72" s="16"/>
      <c r="F72" s="16"/>
      <c r="G72" s="22"/>
      <c r="H72" s="31" t="s">
        <v>147</v>
      </c>
      <c r="I72" s="16"/>
      <c r="J72" s="105"/>
      <c r="K72" s="105"/>
      <c r="L72" s="105"/>
      <c r="M72" s="49"/>
      <c r="N72" s="49"/>
      <c r="O72" s="151"/>
      <c r="P72" s="132">
        <f>directpayments[[#This Row],[Total Quarterly Payment Amount]]</f>
        <v>0</v>
      </c>
      <c r="Q72" s="99" t="str">
        <f>IFERROR(INDEX(Table2[Attachment A Category], MATCH(directpayments[[#This Row],[Attachment A Expenditure Subcategory]], Table2[Attachment A Subcategory],0)),"")</f>
        <v/>
      </c>
      <c r="R72" s="100" t="str">
        <f>IFERROR(INDEX(Table2[Treasury OIG Category], MATCH(directpayments[[#This Row],[Attachment A Expenditure Subcategory]], Table2[Attachment A Subcategory],0)),"")</f>
        <v/>
      </c>
    </row>
    <row r="73" spans="1:18" x14ac:dyDescent="0.25">
      <c r="A73" s="80"/>
      <c r="B73" s="21"/>
      <c r="C73" s="16"/>
      <c r="D73" s="16"/>
      <c r="E73" s="16"/>
      <c r="F73" s="16"/>
      <c r="G73" s="22"/>
      <c r="H73" s="31" t="s">
        <v>148</v>
      </c>
      <c r="I73" s="16"/>
      <c r="J73" s="105"/>
      <c r="K73" s="105"/>
      <c r="L73" s="105"/>
      <c r="M73" s="49"/>
      <c r="N73" s="49"/>
      <c r="O73" s="151"/>
      <c r="P73" s="132">
        <f>directpayments[[#This Row],[Total Quarterly Payment Amount]]</f>
        <v>0</v>
      </c>
      <c r="Q73" s="99" t="str">
        <f>IFERROR(INDEX(Table2[Attachment A Category], MATCH(directpayments[[#This Row],[Attachment A Expenditure Subcategory]], Table2[Attachment A Subcategory],0)),"")</f>
        <v/>
      </c>
      <c r="R73" s="100" t="str">
        <f>IFERROR(INDEX(Table2[Treasury OIG Category], MATCH(directpayments[[#This Row],[Attachment A Expenditure Subcategory]], Table2[Attachment A Subcategory],0)),"")</f>
        <v/>
      </c>
    </row>
    <row r="74" spans="1:18" x14ac:dyDescent="0.25">
      <c r="A74" s="80"/>
      <c r="B74" s="21"/>
      <c r="C74" s="16"/>
      <c r="D74" s="16"/>
      <c r="E74" s="16"/>
      <c r="F74" s="16"/>
      <c r="G74" s="22"/>
      <c r="H74" s="31" t="s">
        <v>149</v>
      </c>
      <c r="I74" s="16"/>
      <c r="J74" s="105"/>
      <c r="K74" s="105"/>
      <c r="L74" s="105"/>
      <c r="M74" s="49"/>
      <c r="N74" s="49"/>
      <c r="O74" s="151"/>
      <c r="P74" s="132">
        <f>directpayments[[#This Row],[Total Quarterly Payment Amount]]</f>
        <v>0</v>
      </c>
      <c r="Q74" s="99" t="str">
        <f>IFERROR(INDEX(Table2[Attachment A Category], MATCH(directpayments[[#This Row],[Attachment A Expenditure Subcategory]], Table2[Attachment A Subcategory],0)),"")</f>
        <v/>
      </c>
      <c r="R74" s="100" t="str">
        <f>IFERROR(INDEX(Table2[Treasury OIG Category], MATCH(directpayments[[#This Row],[Attachment A Expenditure Subcategory]], Table2[Attachment A Subcategory],0)),"")</f>
        <v/>
      </c>
    </row>
    <row r="75" spans="1:18" x14ac:dyDescent="0.25">
      <c r="A75" s="80"/>
      <c r="B75" s="21"/>
      <c r="C75" s="16"/>
      <c r="D75" s="16"/>
      <c r="E75" s="16"/>
      <c r="F75" s="16"/>
      <c r="G75" s="22"/>
      <c r="H75" s="31" t="s">
        <v>150</v>
      </c>
      <c r="I75" s="16"/>
      <c r="J75" s="105"/>
      <c r="K75" s="105"/>
      <c r="L75" s="105"/>
      <c r="M75" s="49"/>
      <c r="N75" s="49"/>
      <c r="O75" s="151"/>
      <c r="P75" s="132">
        <f>directpayments[[#This Row],[Total Quarterly Payment Amount]]</f>
        <v>0</v>
      </c>
      <c r="Q75" s="99" t="str">
        <f>IFERROR(INDEX(Table2[Attachment A Category], MATCH(directpayments[[#This Row],[Attachment A Expenditure Subcategory]], Table2[Attachment A Subcategory],0)),"")</f>
        <v/>
      </c>
      <c r="R75" s="100" t="str">
        <f>IFERROR(INDEX(Table2[Treasury OIG Category], MATCH(directpayments[[#This Row],[Attachment A Expenditure Subcategory]], Table2[Attachment A Subcategory],0)),"")</f>
        <v/>
      </c>
    </row>
    <row r="76" spans="1:18" x14ac:dyDescent="0.25">
      <c r="A76" s="80"/>
      <c r="B76" s="21"/>
      <c r="C76" s="16"/>
      <c r="D76" s="16"/>
      <c r="E76" s="16"/>
      <c r="F76" s="16"/>
      <c r="G76" s="22"/>
      <c r="H76" s="30" t="s">
        <v>151</v>
      </c>
      <c r="I76" s="16"/>
      <c r="J76" s="105"/>
      <c r="K76" s="105"/>
      <c r="L76" s="105"/>
      <c r="M76" s="49"/>
      <c r="N76" s="49"/>
      <c r="O76" s="151"/>
      <c r="P76" s="132">
        <f>directpayments[[#This Row],[Total Quarterly Payment Amount]]</f>
        <v>0</v>
      </c>
      <c r="Q76" s="99" t="str">
        <f>IFERROR(INDEX(Table2[Attachment A Category], MATCH(directpayments[[#This Row],[Attachment A Expenditure Subcategory]], Table2[Attachment A Subcategory],0)),"")</f>
        <v/>
      </c>
      <c r="R76" s="100" t="str">
        <f>IFERROR(INDEX(Table2[Treasury OIG Category], MATCH(directpayments[[#This Row],[Attachment A Expenditure Subcategory]], Table2[Attachment A Subcategory],0)),"")</f>
        <v/>
      </c>
    </row>
    <row r="77" spans="1:18" x14ac:dyDescent="0.25">
      <c r="A77" s="80"/>
      <c r="B77" s="21"/>
      <c r="C77" s="16"/>
      <c r="D77" s="16"/>
      <c r="E77" s="16"/>
      <c r="F77" s="16"/>
      <c r="G77" s="22"/>
      <c r="H77" s="31" t="s">
        <v>152</v>
      </c>
      <c r="I77" s="16"/>
      <c r="J77" s="105"/>
      <c r="K77" s="105"/>
      <c r="L77" s="105"/>
      <c r="M77" s="49"/>
      <c r="N77" s="49"/>
      <c r="O77" s="151"/>
      <c r="P77" s="132">
        <f>directpayments[[#This Row],[Total Quarterly Payment Amount]]</f>
        <v>0</v>
      </c>
      <c r="Q77" s="99" t="str">
        <f>IFERROR(INDEX(Table2[Attachment A Category], MATCH(directpayments[[#This Row],[Attachment A Expenditure Subcategory]], Table2[Attachment A Subcategory],0)),"")</f>
        <v/>
      </c>
      <c r="R77" s="100" t="str">
        <f>IFERROR(INDEX(Table2[Treasury OIG Category], MATCH(directpayments[[#This Row],[Attachment A Expenditure Subcategory]], Table2[Attachment A Subcategory],0)),"")</f>
        <v/>
      </c>
    </row>
    <row r="78" spans="1:18" x14ac:dyDescent="0.25">
      <c r="A78" s="80"/>
      <c r="B78" s="21"/>
      <c r="C78" s="16"/>
      <c r="D78" s="16"/>
      <c r="E78" s="16"/>
      <c r="F78" s="16"/>
      <c r="G78" s="22"/>
      <c r="H78" s="31" t="s">
        <v>153</v>
      </c>
      <c r="I78" s="16"/>
      <c r="J78" s="105"/>
      <c r="K78" s="105"/>
      <c r="L78" s="105"/>
      <c r="M78" s="49"/>
      <c r="N78" s="49"/>
      <c r="O78" s="151"/>
      <c r="P78" s="132">
        <f>directpayments[[#This Row],[Total Quarterly Payment Amount]]</f>
        <v>0</v>
      </c>
      <c r="Q78" s="99" t="str">
        <f>IFERROR(INDEX(Table2[Attachment A Category], MATCH(directpayments[[#This Row],[Attachment A Expenditure Subcategory]], Table2[Attachment A Subcategory],0)),"")</f>
        <v/>
      </c>
      <c r="R78" s="100" t="str">
        <f>IFERROR(INDEX(Table2[Treasury OIG Category], MATCH(directpayments[[#This Row],[Attachment A Expenditure Subcategory]], Table2[Attachment A Subcategory],0)),"")</f>
        <v/>
      </c>
    </row>
    <row r="79" spans="1:18" x14ac:dyDescent="0.25">
      <c r="A79" s="80"/>
      <c r="B79" s="21"/>
      <c r="C79" s="16"/>
      <c r="D79" s="16"/>
      <c r="E79" s="16"/>
      <c r="F79" s="16"/>
      <c r="G79" s="22"/>
      <c r="H79" s="31" t="s">
        <v>154</v>
      </c>
      <c r="I79" s="16"/>
      <c r="J79" s="105"/>
      <c r="K79" s="105"/>
      <c r="L79" s="105"/>
      <c r="M79" s="49"/>
      <c r="N79" s="49"/>
      <c r="O79" s="151"/>
      <c r="P79" s="132">
        <f>directpayments[[#This Row],[Total Quarterly Payment Amount]]</f>
        <v>0</v>
      </c>
      <c r="Q79" s="99" t="str">
        <f>IFERROR(INDEX(Table2[Attachment A Category], MATCH(directpayments[[#This Row],[Attachment A Expenditure Subcategory]], Table2[Attachment A Subcategory],0)),"")</f>
        <v/>
      </c>
      <c r="R79" s="100" t="str">
        <f>IFERROR(INDEX(Table2[Treasury OIG Category], MATCH(directpayments[[#This Row],[Attachment A Expenditure Subcategory]], Table2[Attachment A Subcategory],0)),"")</f>
        <v/>
      </c>
    </row>
    <row r="80" spans="1:18" x14ac:dyDescent="0.25">
      <c r="A80" s="80"/>
      <c r="B80" s="21"/>
      <c r="C80" s="16"/>
      <c r="D80" s="16"/>
      <c r="E80" s="16"/>
      <c r="F80" s="16"/>
      <c r="G80" s="22"/>
      <c r="H80" s="31" t="s">
        <v>155</v>
      </c>
      <c r="I80" s="16"/>
      <c r="J80" s="105"/>
      <c r="K80" s="105"/>
      <c r="L80" s="105"/>
      <c r="M80" s="49"/>
      <c r="N80" s="49"/>
      <c r="O80" s="151"/>
      <c r="P80" s="132">
        <f>directpayments[[#This Row],[Total Quarterly Payment Amount]]</f>
        <v>0</v>
      </c>
      <c r="Q80" s="99" t="str">
        <f>IFERROR(INDEX(Table2[Attachment A Category], MATCH(directpayments[[#This Row],[Attachment A Expenditure Subcategory]], Table2[Attachment A Subcategory],0)),"")</f>
        <v/>
      </c>
      <c r="R80" s="100" t="str">
        <f>IFERROR(INDEX(Table2[Treasury OIG Category], MATCH(directpayments[[#This Row],[Attachment A Expenditure Subcategory]], Table2[Attachment A Subcategory],0)),"")</f>
        <v/>
      </c>
    </row>
    <row r="81" spans="1:18" x14ac:dyDescent="0.25">
      <c r="A81" s="80"/>
      <c r="B81" s="21"/>
      <c r="C81" s="16"/>
      <c r="D81" s="16"/>
      <c r="E81" s="16"/>
      <c r="F81" s="16"/>
      <c r="G81" s="22"/>
      <c r="H81" s="30" t="s">
        <v>156</v>
      </c>
      <c r="I81" s="16"/>
      <c r="J81" s="105"/>
      <c r="K81" s="105"/>
      <c r="L81" s="105"/>
      <c r="M81" s="49"/>
      <c r="N81" s="49"/>
      <c r="O81" s="151"/>
      <c r="P81" s="132">
        <f>directpayments[[#This Row],[Total Quarterly Payment Amount]]</f>
        <v>0</v>
      </c>
      <c r="Q81" s="99" t="str">
        <f>IFERROR(INDEX(Table2[Attachment A Category], MATCH(directpayments[[#This Row],[Attachment A Expenditure Subcategory]], Table2[Attachment A Subcategory],0)),"")</f>
        <v/>
      </c>
      <c r="R81" s="100" t="str">
        <f>IFERROR(INDEX(Table2[Treasury OIG Category], MATCH(directpayments[[#This Row],[Attachment A Expenditure Subcategory]], Table2[Attachment A Subcategory],0)),"")</f>
        <v/>
      </c>
    </row>
    <row r="82" spans="1:18" x14ac:dyDescent="0.25">
      <c r="A82" s="80"/>
      <c r="B82" s="21"/>
      <c r="C82" s="16"/>
      <c r="D82" s="16"/>
      <c r="E82" s="16"/>
      <c r="F82" s="16"/>
      <c r="G82" s="22"/>
      <c r="H82" s="31" t="s">
        <v>157</v>
      </c>
      <c r="I82" s="16"/>
      <c r="J82" s="105"/>
      <c r="K82" s="105"/>
      <c r="L82" s="105"/>
      <c r="M82" s="49"/>
      <c r="N82" s="49"/>
      <c r="O82" s="151"/>
      <c r="P82" s="132">
        <f>directpayments[[#This Row],[Total Quarterly Payment Amount]]</f>
        <v>0</v>
      </c>
      <c r="Q82" s="99" t="str">
        <f>IFERROR(INDEX(Table2[Attachment A Category], MATCH(directpayments[[#This Row],[Attachment A Expenditure Subcategory]], Table2[Attachment A Subcategory],0)),"")</f>
        <v/>
      </c>
      <c r="R82" s="100" t="str">
        <f>IFERROR(INDEX(Table2[Treasury OIG Category], MATCH(directpayments[[#This Row],[Attachment A Expenditure Subcategory]], Table2[Attachment A Subcategory],0)),"")</f>
        <v/>
      </c>
    </row>
    <row r="83" spans="1:18" x14ac:dyDescent="0.25">
      <c r="A83" s="80"/>
      <c r="B83" s="21"/>
      <c r="C83" s="16"/>
      <c r="D83" s="16"/>
      <c r="E83" s="16"/>
      <c r="F83" s="16"/>
      <c r="G83" s="22"/>
      <c r="H83" s="31" t="s">
        <v>158</v>
      </c>
      <c r="I83" s="16"/>
      <c r="J83" s="105"/>
      <c r="K83" s="105"/>
      <c r="L83" s="105"/>
      <c r="M83" s="49"/>
      <c r="N83" s="49"/>
      <c r="O83" s="151"/>
      <c r="P83" s="132">
        <f>directpayments[[#This Row],[Total Quarterly Payment Amount]]</f>
        <v>0</v>
      </c>
      <c r="Q83" s="99" t="str">
        <f>IFERROR(INDEX(Table2[Attachment A Category], MATCH(directpayments[[#This Row],[Attachment A Expenditure Subcategory]], Table2[Attachment A Subcategory],0)),"")</f>
        <v/>
      </c>
      <c r="R83" s="100" t="str">
        <f>IFERROR(INDEX(Table2[Treasury OIG Category], MATCH(directpayments[[#This Row],[Attachment A Expenditure Subcategory]], Table2[Attachment A Subcategory],0)),"")</f>
        <v/>
      </c>
    </row>
    <row r="84" spans="1:18" x14ac:dyDescent="0.25">
      <c r="A84" s="80"/>
      <c r="B84" s="21"/>
      <c r="C84" s="16"/>
      <c r="D84" s="16"/>
      <c r="E84" s="16"/>
      <c r="F84" s="16"/>
      <c r="G84" s="22"/>
      <c r="H84" s="31" t="s">
        <v>159</v>
      </c>
      <c r="I84" s="16"/>
      <c r="J84" s="105"/>
      <c r="K84" s="105"/>
      <c r="L84" s="105"/>
      <c r="M84" s="49"/>
      <c r="N84" s="49"/>
      <c r="O84" s="151"/>
      <c r="P84" s="132">
        <f>directpayments[[#This Row],[Total Quarterly Payment Amount]]</f>
        <v>0</v>
      </c>
      <c r="Q84" s="99" t="str">
        <f>IFERROR(INDEX(Table2[Attachment A Category], MATCH(directpayments[[#This Row],[Attachment A Expenditure Subcategory]], Table2[Attachment A Subcategory],0)),"")</f>
        <v/>
      </c>
      <c r="R84" s="100" t="str">
        <f>IFERROR(INDEX(Table2[Treasury OIG Category], MATCH(directpayments[[#This Row],[Attachment A Expenditure Subcategory]], Table2[Attachment A Subcategory],0)),"")</f>
        <v/>
      </c>
    </row>
    <row r="85" spans="1:18" x14ac:dyDescent="0.25">
      <c r="A85" s="80"/>
      <c r="B85" s="21"/>
      <c r="C85" s="16"/>
      <c r="D85" s="16"/>
      <c r="E85" s="16"/>
      <c r="F85" s="16"/>
      <c r="G85" s="22"/>
      <c r="H85" s="31" t="s">
        <v>160</v>
      </c>
      <c r="I85" s="16"/>
      <c r="J85" s="105"/>
      <c r="K85" s="105"/>
      <c r="L85" s="105"/>
      <c r="M85" s="49"/>
      <c r="N85" s="49"/>
      <c r="O85" s="151"/>
      <c r="P85" s="132">
        <f>directpayments[[#This Row],[Total Quarterly Payment Amount]]</f>
        <v>0</v>
      </c>
      <c r="Q85" s="99" t="str">
        <f>IFERROR(INDEX(Table2[Attachment A Category], MATCH(directpayments[[#This Row],[Attachment A Expenditure Subcategory]], Table2[Attachment A Subcategory],0)),"")</f>
        <v/>
      </c>
      <c r="R85" s="100" t="str">
        <f>IFERROR(INDEX(Table2[Treasury OIG Category], MATCH(directpayments[[#This Row],[Attachment A Expenditure Subcategory]], Table2[Attachment A Subcategory],0)),"")</f>
        <v/>
      </c>
    </row>
    <row r="86" spans="1:18" x14ac:dyDescent="0.25">
      <c r="A86" s="80"/>
      <c r="B86" s="21"/>
      <c r="C86" s="16"/>
      <c r="D86" s="16"/>
      <c r="E86" s="16"/>
      <c r="F86" s="16"/>
      <c r="G86" s="22"/>
      <c r="H86" s="30" t="s">
        <v>161</v>
      </c>
      <c r="I86" s="16"/>
      <c r="J86" s="105"/>
      <c r="K86" s="105"/>
      <c r="L86" s="105"/>
      <c r="M86" s="49"/>
      <c r="N86" s="49"/>
      <c r="O86" s="151"/>
      <c r="P86" s="132">
        <f>directpayments[[#This Row],[Total Quarterly Payment Amount]]</f>
        <v>0</v>
      </c>
      <c r="Q86" s="99" t="str">
        <f>IFERROR(INDEX(Table2[Attachment A Category], MATCH(directpayments[[#This Row],[Attachment A Expenditure Subcategory]], Table2[Attachment A Subcategory],0)),"")</f>
        <v/>
      </c>
      <c r="R86" s="100" t="str">
        <f>IFERROR(INDEX(Table2[Treasury OIG Category], MATCH(directpayments[[#This Row],[Attachment A Expenditure Subcategory]], Table2[Attachment A Subcategory],0)),"")</f>
        <v/>
      </c>
    </row>
    <row r="87" spans="1:18" x14ac:dyDescent="0.25">
      <c r="A87" s="80"/>
      <c r="B87" s="21"/>
      <c r="C87" s="16"/>
      <c r="D87" s="16"/>
      <c r="E87" s="16"/>
      <c r="F87" s="16"/>
      <c r="G87" s="22"/>
      <c r="H87" s="31" t="s">
        <v>162</v>
      </c>
      <c r="I87" s="16"/>
      <c r="J87" s="105"/>
      <c r="K87" s="105"/>
      <c r="L87" s="105"/>
      <c r="M87" s="49"/>
      <c r="N87" s="49"/>
      <c r="O87" s="151"/>
      <c r="P87" s="132">
        <f>directpayments[[#This Row],[Total Quarterly Payment Amount]]</f>
        <v>0</v>
      </c>
      <c r="Q87" s="99" t="str">
        <f>IFERROR(INDEX(Table2[Attachment A Category], MATCH(directpayments[[#This Row],[Attachment A Expenditure Subcategory]], Table2[Attachment A Subcategory],0)),"")</f>
        <v/>
      </c>
      <c r="R87" s="100" t="str">
        <f>IFERROR(INDEX(Table2[Treasury OIG Category], MATCH(directpayments[[#This Row],[Attachment A Expenditure Subcategory]], Table2[Attachment A Subcategory],0)),"")</f>
        <v/>
      </c>
    </row>
    <row r="88" spans="1:18" x14ac:dyDescent="0.25">
      <c r="A88" s="80"/>
      <c r="B88" s="21"/>
      <c r="C88" s="16"/>
      <c r="D88" s="16"/>
      <c r="E88" s="16"/>
      <c r="F88" s="16"/>
      <c r="G88" s="22"/>
      <c r="H88" s="31" t="s">
        <v>163</v>
      </c>
      <c r="I88" s="16"/>
      <c r="J88" s="105"/>
      <c r="K88" s="105"/>
      <c r="L88" s="105"/>
      <c r="M88" s="49"/>
      <c r="N88" s="49"/>
      <c r="O88" s="151"/>
      <c r="P88" s="132">
        <f>directpayments[[#This Row],[Total Quarterly Payment Amount]]</f>
        <v>0</v>
      </c>
      <c r="Q88" s="99" t="str">
        <f>IFERROR(INDEX(Table2[Attachment A Category], MATCH(directpayments[[#This Row],[Attachment A Expenditure Subcategory]], Table2[Attachment A Subcategory],0)),"")</f>
        <v/>
      </c>
      <c r="R88" s="100" t="str">
        <f>IFERROR(INDEX(Table2[Treasury OIG Category], MATCH(directpayments[[#This Row],[Attachment A Expenditure Subcategory]], Table2[Attachment A Subcategory],0)),"")</f>
        <v/>
      </c>
    </row>
    <row r="89" spans="1:18" x14ac:dyDescent="0.25">
      <c r="A89" s="80"/>
      <c r="B89" s="21"/>
      <c r="C89" s="16"/>
      <c r="D89" s="16"/>
      <c r="E89" s="16"/>
      <c r="F89" s="16"/>
      <c r="G89" s="22"/>
      <c r="H89" s="31" t="s">
        <v>164</v>
      </c>
      <c r="I89" s="16"/>
      <c r="J89" s="105"/>
      <c r="K89" s="105"/>
      <c r="L89" s="105"/>
      <c r="M89" s="49"/>
      <c r="N89" s="49"/>
      <c r="O89" s="151"/>
      <c r="P89" s="132">
        <f>directpayments[[#This Row],[Total Quarterly Payment Amount]]</f>
        <v>0</v>
      </c>
      <c r="Q89" s="99" t="str">
        <f>IFERROR(INDEX(Table2[Attachment A Category], MATCH(directpayments[[#This Row],[Attachment A Expenditure Subcategory]], Table2[Attachment A Subcategory],0)),"")</f>
        <v/>
      </c>
      <c r="R89" s="100" t="str">
        <f>IFERROR(INDEX(Table2[Treasury OIG Category], MATCH(directpayments[[#This Row],[Attachment A Expenditure Subcategory]], Table2[Attachment A Subcategory],0)),"")</f>
        <v/>
      </c>
    </row>
    <row r="90" spans="1:18" x14ac:dyDescent="0.25">
      <c r="A90" s="80"/>
      <c r="B90" s="21"/>
      <c r="C90" s="16"/>
      <c r="D90" s="16"/>
      <c r="E90" s="16"/>
      <c r="F90" s="16"/>
      <c r="G90" s="22"/>
      <c r="H90" s="31" t="s">
        <v>165</v>
      </c>
      <c r="I90" s="16"/>
      <c r="J90" s="105"/>
      <c r="K90" s="105"/>
      <c r="L90" s="105"/>
      <c r="M90" s="49"/>
      <c r="N90" s="49"/>
      <c r="O90" s="151"/>
      <c r="P90" s="132">
        <f>directpayments[[#This Row],[Total Quarterly Payment Amount]]</f>
        <v>0</v>
      </c>
      <c r="Q90" s="99" t="str">
        <f>IFERROR(INDEX(Table2[Attachment A Category], MATCH(directpayments[[#This Row],[Attachment A Expenditure Subcategory]], Table2[Attachment A Subcategory],0)),"")</f>
        <v/>
      </c>
      <c r="R90" s="100" t="str">
        <f>IFERROR(INDEX(Table2[Treasury OIG Category], MATCH(directpayments[[#This Row],[Attachment A Expenditure Subcategory]], Table2[Attachment A Subcategory],0)),"")</f>
        <v/>
      </c>
    </row>
    <row r="91" spans="1:18" x14ac:dyDescent="0.25">
      <c r="A91" s="80"/>
      <c r="B91" s="21"/>
      <c r="C91" s="16"/>
      <c r="D91" s="16"/>
      <c r="E91" s="16"/>
      <c r="F91" s="16"/>
      <c r="G91" s="22"/>
      <c r="H91" s="30" t="s">
        <v>166</v>
      </c>
      <c r="I91" s="16"/>
      <c r="J91" s="105"/>
      <c r="K91" s="105"/>
      <c r="L91" s="105"/>
      <c r="M91" s="49"/>
      <c r="N91" s="49"/>
      <c r="O91" s="151"/>
      <c r="P91" s="132">
        <f>directpayments[[#This Row],[Total Quarterly Payment Amount]]</f>
        <v>0</v>
      </c>
      <c r="Q91" s="99" t="str">
        <f>IFERROR(INDEX(Table2[Attachment A Category], MATCH(directpayments[[#This Row],[Attachment A Expenditure Subcategory]], Table2[Attachment A Subcategory],0)),"")</f>
        <v/>
      </c>
      <c r="R91" s="100" t="str">
        <f>IFERROR(INDEX(Table2[Treasury OIG Category], MATCH(directpayments[[#This Row],[Attachment A Expenditure Subcategory]], Table2[Attachment A Subcategory],0)),"")</f>
        <v/>
      </c>
    </row>
    <row r="92" spans="1:18" x14ac:dyDescent="0.25">
      <c r="A92" s="80"/>
      <c r="B92" s="21"/>
      <c r="C92" s="16"/>
      <c r="D92" s="16"/>
      <c r="E92" s="16"/>
      <c r="F92" s="16"/>
      <c r="G92" s="22"/>
      <c r="H92" s="31" t="s">
        <v>167</v>
      </c>
      <c r="I92" s="16"/>
      <c r="J92" s="105"/>
      <c r="K92" s="105"/>
      <c r="L92" s="105"/>
      <c r="M92" s="49"/>
      <c r="N92" s="49"/>
      <c r="O92" s="151"/>
      <c r="P92" s="132">
        <f>directpayments[[#This Row],[Total Quarterly Payment Amount]]</f>
        <v>0</v>
      </c>
      <c r="Q92" s="99" t="str">
        <f>IFERROR(INDEX(Table2[Attachment A Category], MATCH(directpayments[[#This Row],[Attachment A Expenditure Subcategory]], Table2[Attachment A Subcategory],0)),"")</f>
        <v/>
      </c>
      <c r="R92" s="100" t="str">
        <f>IFERROR(INDEX(Table2[Treasury OIG Category], MATCH(directpayments[[#This Row],[Attachment A Expenditure Subcategory]], Table2[Attachment A Subcategory],0)),"")</f>
        <v/>
      </c>
    </row>
    <row r="93" spans="1:18" x14ac:dyDescent="0.25">
      <c r="A93" s="80"/>
      <c r="B93" s="21"/>
      <c r="C93" s="16"/>
      <c r="D93" s="16"/>
      <c r="E93" s="16"/>
      <c r="F93" s="16"/>
      <c r="G93" s="22"/>
      <c r="H93" s="31" t="s">
        <v>168</v>
      </c>
      <c r="I93" s="16"/>
      <c r="J93" s="105"/>
      <c r="K93" s="105"/>
      <c r="L93" s="105"/>
      <c r="M93" s="49"/>
      <c r="N93" s="49"/>
      <c r="O93" s="151"/>
      <c r="P93" s="132">
        <f>directpayments[[#This Row],[Total Quarterly Payment Amount]]</f>
        <v>0</v>
      </c>
      <c r="Q93" s="99" t="str">
        <f>IFERROR(INDEX(Table2[Attachment A Category], MATCH(directpayments[[#This Row],[Attachment A Expenditure Subcategory]], Table2[Attachment A Subcategory],0)),"")</f>
        <v/>
      </c>
      <c r="R93" s="100" t="str">
        <f>IFERROR(INDEX(Table2[Treasury OIG Category], MATCH(directpayments[[#This Row],[Attachment A Expenditure Subcategory]], Table2[Attachment A Subcategory],0)),"")</f>
        <v/>
      </c>
    </row>
    <row r="94" spans="1:18" x14ac:dyDescent="0.25">
      <c r="A94" s="80"/>
      <c r="B94" s="21"/>
      <c r="C94" s="16"/>
      <c r="D94" s="16"/>
      <c r="E94" s="16"/>
      <c r="F94" s="16"/>
      <c r="G94" s="22"/>
      <c r="H94" s="31" t="s">
        <v>169</v>
      </c>
      <c r="I94" s="16"/>
      <c r="J94" s="105"/>
      <c r="K94" s="105"/>
      <c r="L94" s="105"/>
      <c r="M94" s="49"/>
      <c r="N94" s="49"/>
      <c r="O94" s="151"/>
      <c r="P94" s="132">
        <f>directpayments[[#This Row],[Total Quarterly Payment Amount]]</f>
        <v>0</v>
      </c>
      <c r="Q94" s="99" t="str">
        <f>IFERROR(INDEX(Table2[Attachment A Category], MATCH(directpayments[[#This Row],[Attachment A Expenditure Subcategory]], Table2[Attachment A Subcategory],0)),"")</f>
        <v/>
      </c>
      <c r="R94" s="100" t="str">
        <f>IFERROR(INDEX(Table2[Treasury OIG Category], MATCH(directpayments[[#This Row],[Attachment A Expenditure Subcategory]], Table2[Attachment A Subcategory],0)),"")</f>
        <v/>
      </c>
    </row>
    <row r="95" spans="1:18" x14ac:dyDescent="0.25">
      <c r="A95" s="80"/>
      <c r="B95" s="21"/>
      <c r="C95" s="16"/>
      <c r="D95" s="16"/>
      <c r="E95" s="16"/>
      <c r="F95" s="16"/>
      <c r="G95" s="22"/>
      <c r="H95" s="31" t="s">
        <v>170</v>
      </c>
      <c r="I95" s="16"/>
      <c r="J95" s="105"/>
      <c r="K95" s="105"/>
      <c r="L95" s="105"/>
      <c r="M95" s="49"/>
      <c r="N95" s="49"/>
      <c r="O95" s="151"/>
      <c r="P95" s="132">
        <f>directpayments[[#This Row],[Total Quarterly Payment Amount]]</f>
        <v>0</v>
      </c>
      <c r="Q95" s="99" t="str">
        <f>IFERROR(INDEX(Table2[Attachment A Category], MATCH(directpayments[[#This Row],[Attachment A Expenditure Subcategory]], Table2[Attachment A Subcategory],0)),"")</f>
        <v/>
      </c>
      <c r="R95" s="100" t="str">
        <f>IFERROR(INDEX(Table2[Treasury OIG Category], MATCH(directpayments[[#This Row],[Attachment A Expenditure Subcategory]], Table2[Attachment A Subcategory],0)),"")</f>
        <v/>
      </c>
    </row>
    <row r="96" spans="1:18" x14ac:dyDescent="0.25">
      <c r="A96" s="80"/>
      <c r="B96" s="21"/>
      <c r="C96" s="16"/>
      <c r="D96" s="16"/>
      <c r="E96" s="16"/>
      <c r="F96" s="16"/>
      <c r="G96" s="22"/>
      <c r="H96" s="30" t="s">
        <v>171</v>
      </c>
      <c r="I96" s="16"/>
      <c r="J96" s="105"/>
      <c r="K96" s="105"/>
      <c r="L96" s="105"/>
      <c r="M96" s="49"/>
      <c r="N96" s="49"/>
      <c r="O96" s="151"/>
      <c r="P96" s="132">
        <f>directpayments[[#This Row],[Total Quarterly Payment Amount]]</f>
        <v>0</v>
      </c>
      <c r="Q96" s="99" t="str">
        <f>IFERROR(INDEX(Table2[Attachment A Category], MATCH(directpayments[[#This Row],[Attachment A Expenditure Subcategory]], Table2[Attachment A Subcategory],0)),"")</f>
        <v/>
      </c>
      <c r="R96" s="100" t="str">
        <f>IFERROR(INDEX(Table2[Treasury OIG Category], MATCH(directpayments[[#This Row],[Attachment A Expenditure Subcategory]], Table2[Attachment A Subcategory],0)),"")</f>
        <v/>
      </c>
    </row>
    <row r="97" spans="1:18" x14ac:dyDescent="0.25">
      <c r="A97" s="80"/>
      <c r="B97" s="21"/>
      <c r="C97" s="16"/>
      <c r="D97" s="16"/>
      <c r="E97" s="16"/>
      <c r="F97" s="16"/>
      <c r="G97" s="22"/>
      <c r="H97" s="31" t="s">
        <v>172</v>
      </c>
      <c r="I97" s="16"/>
      <c r="J97" s="105"/>
      <c r="K97" s="105"/>
      <c r="L97" s="105"/>
      <c r="M97" s="49"/>
      <c r="N97" s="49"/>
      <c r="O97" s="151"/>
      <c r="P97" s="132">
        <f>directpayments[[#This Row],[Total Quarterly Payment Amount]]</f>
        <v>0</v>
      </c>
      <c r="Q97" s="99" t="str">
        <f>IFERROR(INDEX(Table2[Attachment A Category], MATCH(directpayments[[#This Row],[Attachment A Expenditure Subcategory]], Table2[Attachment A Subcategory],0)),"")</f>
        <v/>
      </c>
      <c r="R97" s="100" t="str">
        <f>IFERROR(INDEX(Table2[Treasury OIG Category], MATCH(directpayments[[#This Row],[Attachment A Expenditure Subcategory]], Table2[Attachment A Subcategory],0)),"")</f>
        <v/>
      </c>
    </row>
    <row r="98" spans="1:18" x14ac:dyDescent="0.25">
      <c r="A98" s="80"/>
      <c r="B98" s="21"/>
      <c r="C98" s="16"/>
      <c r="D98" s="16"/>
      <c r="E98" s="16"/>
      <c r="F98" s="16"/>
      <c r="G98" s="22"/>
      <c r="H98" s="31" t="s">
        <v>173</v>
      </c>
      <c r="I98" s="16"/>
      <c r="J98" s="105"/>
      <c r="K98" s="105"/>
      <c r="L98" s="105"/>
      <c r="M98" s="49"/>
      <c r="N98" s="49"/>
      <c r="O98" s="151"/>
      <c r="P98" s="132">
        <f>directpayments[[#This Row],[Total Quarterly Payment Amount]]</f>
        <v>0</v>
      </c>
      <c r="Q98" s="99" t="str">
        <f>IFERROR(INDEX(Table2[Attachment A Category], MATCH(directpayments[[#This Row],[Attachment A Expenditure Subcategory]], Table2[Attachment A Subcategory],0)),"")</f>
        <v/>
      </c>
      <c r="R98" s="100" t="str">
        <f>IFERROR(INDEX(Table2[Treasury OIG Category], MATCH(directpayments[[#This Row],[Attachment A Expenditure Subcategory]], Table2[Attachment A Subcategory],0)),"")</f>
        <v/>
      </c>
    </row>
    <row r="99" spans="1:18" x14ac:dyDescent="0.25">
      <c r="A99" s="80"/>
      <c r="B99" s="21"/>
      <c r="C99" s="16"/>
      <c r="D99" s="16"/>
      <c r="E99" s="16"/>
      <c r="F99" s="16"/>
      <c r="G99" s="22"/>
      <c r="H99" s="31" t="s">
        <v>174</v>
      </c>
      <c r="I99" s="16"/>
      <c r="J99" s="105"/>
      <c r="K99" s="105"/>
      <c r="L99" s="105"/>
      <c r="M99" s="49"/>
      <c r="N99" s="49"/>
      <c r="O99" s="151"/>
      <c r="P99" s="132">
        <f>directpayments[[#This Row],[Total Quarterly Payment Amount]]</f>
        <v>0</v>
      </c>
      <c r="Q99" s="99" t="str">
        <f>IFERROR(INDEX(Table2[Attachment A Category], MATCH(directpayments[[#This Row],[Attachment A Expenditure Subcategory]], Table2[Attachment A Subcategory],0)),"")</f>
        <v/>
      </c>
      <c r="R99" s="100" t="str">
        <f>IFERROR(INDEX(Table2[Treasury OIG Category], MATCH(directpayments[[#This Row],[Attachment A Expenditure Subcategory]], Table2[Attachment A Subcategory],0)),"")</f>
        <v/>
      </c>
    </row>
    <row r="100" spans="1:18" x14ac:dyDescent="0.25">
      <c r="A100" s="80"/>
      <c r="B100" s="21"/>
      <c r="C100" s="16"/>
      <c r="D100" s="16"/>
      <c r="E100" s="16"/>
      <c r="F100" s="16"/>
      <c r="G100" s="22"/>
      <c r="H100" s="31" t="s">
        <v>175</v>
      </c>
      <c r="I100" s="16"/>
      <c r="J100" s="105"/>
      <c r="K100" s="105"/>
      <c r="L100" s="105"/>
      <c r="M100" s="49"/>
      <c r="N100" s="49"/>
      <c r="O100" s="151"/>
      <c r="P100" s="132">
        <f>directpayments[[#This Row],[Total Quarterly Payment Amount]]</f>
        <v>0</v>
      </c>
      <c r="Q100" s="99" t="str">
        <f>IFERROR(INDEX(Table2[Attachment A Category], MATCH(directpayments[[#This Row],[Attachment A Expenditure Subcategory]], Table2[Attachment A Subcategory],0)),"")</f>
        <v/>
      </c>
      <c r="R100" s="100" t="str">
        <f>IFERROR(INDEX(Table2[Treasury OIG Category], MATCH(directpayments[[#This Row],[Attachment A Expenditure Subcategory]], Table2[Attachment A Subcategory],0)),"")</f>
        <v/>
      </c>
    </row>
    <row r="101" spans="1:18" x14ac:dyDescent="0.25">
      <c r="A101" s="80"/>
      <c r="B101" s="21"/>
      <c r="C101" s="16"/>
      <c r="D101" s="16"/>
      <c r="E101" s="16"/>
      <c r="F101" s="16"/>
      <c r="G101" s="22"/>
      <c r="H101" s="30" t="s">
        <v>176</v>
      </c>
      <c r="I101" s="16"/>
      <c r="J101" s="105"/>
      <c r="K101" s="105"/>
      <c r="L101" s="105"/>
      <c r="M101" s="49"/>
      <c r="N101" s="49"/>
      <c r="O101" s="151"/>
      <c r="P101" s="132">
        <f>directpayments[[#This Row],[Total Quarterly Payment Amount]]</f>
        <v>0</v>
      </c>
      <c r="Q101" s="99" t="str">
        <f>IFERROR(INDEX(Table2[Attachment A Category], MATCH(directpayments[[#This Row],[Attachment A Expenditure Subcategory]], Table2[Attachment A Subcategory],0)),"")</f>
        <v/>
      </c>
      <c r="R101" s="100" t="str">
        <f>IFERROR(INDEX(Table2[Treasury OIG Category], MATCH(directpayments[[#This Row],[Attachment A Expenditure Subcategory]], Table2[Attachment A Subcategory],0)),"")</f>
        <v/>
      </c>
    </row>
    <row r="102" spans="1:18" x14ac:dyDescent="0.25">
      <c r="A102" s="80"/>
      <c r="B102" s="21"/>
      <c r="C102" s="16"/>
      <c r="D102" s="16"/>
      <c r="E102" s="16"/>
      <c r="F102" s="16"/>
      <c r="G102" s="22"/>
      <c r="H102" s="31" t="s">
        <v>177</v>
      </c>
      <c r="I102" s="16"/>
      <c r="J102" s="105"/>
      <c r="K102" s="105"/>
      <c r="L102" s="105"/>
      <c r="M102" s="49"/>
      <c r="N102" s="49"/>
      <c r="O102" s="151"/>
      <c r="P102" s="132">
        <f>directpayments[[#This Row],[Total Quarterly Payment Amount]]</f>
        <v>0</v>
      </c>
      <c r="Q102" s="99" t="str">
        <f>IFERROR(INDEX(Table2[Attachment A Category], MATCH(directpayments[[#This Row],[Attachment A Expenditure Subcategory]], Table2[Attachment A Subcategory],0)),"")</f>
        <v/>
      </c>
      <c r="R102" s="100" t="str">
        <f>IFERROR(INDEX(Table2[Treasury OIG Category], MATCH(directpayments[[#This Row],[Attachment A Expenditure Subcategory]], Table2[Attachment A Subcategory],0)),"")</f>
        <v/>
      </c>
    </row>
    <row r="103" spans="1:18" x14ac:dyDescent="0.25">
      <c r="A103" s="80"/>
      <c r="B103" s="21"/>
      <c r="C103" s="16"/>
      <c r="D103" s="16"/>
      <c r="E103" s="16"/>
      <c r="F103" s="16"/>
      <c r="G103" s="22"/>
      <c r="H103" s="31" t="s">
        <v>178</v>
      </c>
      <c r="I103" s="16"/>
      <c r="J103" s="105"/>
      <c r="K103" s="105"/>
      <c r="L103" s="105"/>
      <c r="M103" s="49"/>
      <c r="N103" s="49"/>
      <c r="O103" s="151"/>
      <c r="P103" s="132">
        <f>directpayments[[#This Row],[Total Quarterly Payment Amount]]</f>
        <v>0</v>
      </c>
      <c r="Q103" s="99" t="str">
        <f>IFERROR(INDEX(Table2[Attachment A Category], MATCH(directpayments[[#This Row],[Attachment A Expenditure Subcategory]], Table2[Attachment A Subcategory],0)),"")</f>
        <v/>
      </c>
      <c r="R103" s="100" t="str">
        <f>IFERROR(INDEX(Table2[Treasury OIG Category], MATCH(directpayments[[#This Row],[Attachment A Expenditure Subcategory]], Table2[Attachment A Subcategory],0)),"")</f>
        <v/>
      </c>
    </row>
    <row r="104" spans="1:18" x14ac:dyDescent="0.25">
      <c r="A104" s="80"/>
      <c r="B104" s="102"/>
      <c r="C104" s="103"/>
      <c r="D104" s="103"/>
      <c r="E104" s="103"/>
      <c r="F104" s="103"/>
      <c r="G104" s="104"/>
      <c r="H104" s="30" t="s">
        <v>179</v>
      </c>
      <c r="I104" s="103"/>
      <c r="J104" s="106"/>
      <c r="K104" s="106"/>
      <c r="L104" s="106"/>
      <c r="M104" s="49"/>
      <c r="N104" s="49"/>
      <c r="O104" s="152"/>
      <c r="P104" s="132">
        <f>directpayments[[#This Row],[Total Quarterly Payment Amount]]</f>
        <v>0</v>
      </c>
      <c r="Q104" s="99" t="str">
        <f>IFERROR(INDEX(Table2[Attachment A Category], MATCH(directpayments[[#This Row],[Attachment A Expenditure Subcategory]], Table2[Attachment A Subcategory],0)),"")</f>
        <v/>
      </c>
      <c r="R104" s="100" t="str">
        <f>IFERROR(INDEX(Table2[Treasury OIG Category], MATCH(directpayments[[#This Row],[Attachment A Expenditure Subcategory]], Table2[Attachment A Subcategory],0)),"")</f>
        <v/>
      </c>
    </row>
    <row r="105" spans="1:18" x14ac:dyDescent="0.25">
      <c r="A105" s="80"/>
      <c r="B105" s="102"/>
      <c r="C105" s="103"/>
      <c r="D105" s="103"/>
      <c r="E105" s="103"/>
      <c r="F105" s="103"/>
      <c r="G105" s="104"/>
      <c r="H105" s="31" t="s">
        <v>180</v>
      </c>
      <c r="I105" s="103"/>
      <c r="J105" s="106"/>
      <c r="K105" s="106"/>
      <c r="L105" s="106"/>
      <c r="M105" s="49"/>
      <c r="N105" s="49"/>
      <c r="O105" s="152"/>
      <c r="P105" s="132">
        <f>directpayments[[#This Row],[Total Quarterly Payment Amount]]</f>
        <v>0</v>
      </c>
      <c r="Q105" s="99" t="str">
        <f>IFERROR(INDEX(Table2[Attachment A Category], MATCH(directpayments[[#This Row],[Attachment A Expenditure Subcategory]], Table2[Attachment A Subcategory],0)),"")</f>
        <v/>
      </c>
      <c r="R105" s="100" t="str">
        <f>IFERROR(INDEX(Table2[Treasury OIG Category], MATCH(directpayments[[#This Row],[Attachment A Expenditure Subcategory]], Table2[Attachment A Subcategory],0)),"")</f>
        <v/>
      </c>
    </row>
    <row r="106" spans="1:18" x14ac:dyDescent="0.25">
      <c r="A106" s="80"/>
      <c r="B106" s="102"/>
      <c r="C106" s="103"/>
      <c r="D106" s="103"/>
      <c r="E106" s="103"/>
      <c r="F106" s="103"/>
      <c r="G106" s="104"/>
      <c r="H106" s="31" t="s">
        <v>181</v>
      </c>
      <c r="I106" s="103"/>
      <c r="J106" s="106"/>
      <c r="K106" s="106"/>
      <c r="L106" s="106"/>
      <c r="M106" s="49"/>
      <c r="N106" s="49"/>
      <c r="O106" s="152"/>
      <c r="P106" s="132">
        <f>directpayments[[#This Row],[Total Quarterly Payment Amount]]</f>
        <v>0</v>
      </c>
      <c r="Q106" s="99" t="str">
        <f>IFERROR(INDEX(Table2[Attachment A Category], MATCH(directpayments[[#This Row],[Attachment A Expenditure Subcategory]], Table2[Attachment A Subcategory],0)),"")</f>
        <v/>
      </c>
      <c r="R106" s="100" t="str">
        <f>IFERROR(INDEX(Table2[Treasury OIG Category], MATCH(directpayments[[#This Row],[Attachment A Expenditure Subcategory]], Table2[Attachment A Subcategory],0)),"")</f>
        <v/>
      </c>
    </row>
    <row r="107" spans="1:18" x14ac:dyDescent="0.25">
      <c r="A107" s="80"/>
      <c r="B107" s="102"/>
      <c r="C107" s="103"/>
      <c r="D107" s="103"/>
      <c r="E107" s="103"/>
      <c r="F107" s="103"/>
      <c r="G107" s="104"/>
      <c r="H107" s="30" t="s">
        <v>182</v>
      </c>
      <c r="I107" s="103"/>
      <c r="J107" s="106"/>
      <c r="K107" s="106"/>
      <c r="L107" s="106"/>
      <c r="M107" s="49"/>
      <c r="N107" s="49"/>
      <c r="O107" s="152"/>
      <c r="P107" s="132">
        <f>directpayments[[#This Row],[Total Quarterly Payment Amount]]</f>
        <v>0</v>
      </c>
      <c r="Q107" s="99" t="str">
        <f>IFERROR(INDEX(Table2[Attachment A Category], MATCH(directpayments[[#This Row],[Attachment A Expenditure Subcategory]], Table2[Attachment A Subcategory],0)),"")</f>
        <v/>
      </c>
      <c r="R107" s="100" t="str">
        <f>IFERROR(INDEX(Table2[Treasury OIG Category], MATCH(directpayments[[#This Row],[Attachment A Expenditure Subcategory]], Table2[Attachment A Subcategory],0)),"")</f>
        <v/>
      </c>
    </row>
    <row r="108" spans="1:18" x14ac:dyDescent="0.25">
      <c r="A108" s="80"/>
      <c r="B108" s="102"/>
      <c r="C108" s="103"/>
      <c r="D108" s="103"/>
      <c r="E108" s="103"/>
      <c r="F108" s="103"/>
      <c r="G108" s="104"/>
      <c r="H108" s="31" t="s">
        <v>183</v>
      </c>
      <c r="I108" s="103"/>
      <c r="J108" s="106"/>
      <c r="K108" s="106"/>
      <c r="L108" s="106"/>
      <c r="M108" s="49"/>
      <c r="N108" s="49"/>
      <c r="O108" s="152"/>
      <c r="P108" s="132">
        <f>directpayments[[#This Row],[Total Quarterly Payment Amount]]</f>
        <v>0</v>
      </c>
      <c r="Q108" s="99" t="str">
        <f>IFERROR(INDEX(Table2[Attachment A Category], MATCH(directpayments[[#This Row],[Attachment A Expenditure Subcategory]], Table2[Attachment A Subcategory],0)),"")</f>
        <v/>
      </c>
      <c r="R108" s="100" t="str">
        <f>IFERROR(INDEX(Table2[Treasury OIG Category], MATCH(directpayments[[#This Row],[Attachment A Expenditure Subcategory]], Table2[Attachment A Subcategory],0)),"")</f>
        <v/>
      </c>
    </row>
    <row r="109" spans="1:18" x14ac:dyDescent="0.25">
      <c r="A109" s="80"/>
      <c r="B109" s="102"/>
      <c r="C109" s="103"/>
      <c r="D109" s="103"/>
      <c r="E109" s="103"/>
      <c r="F109" s="103"/>
      <c r="G109" s="104"/>
      <c r="H109" s="31" t="s">
        <v>184</v>
      </c>
      <c r="I109" s="103"/>
      <c r="J109" s="106"/>
      <c r="K109" s="106"/>
      <c r="L109" s="106"/>
      <c r="M109" s="49"/>
      <c r="N109" s="49"/>
      <c r="O109" s="152"/>
      <c r="P109" s="132">
        <f>directpayments[[#This Row],[Total Quarterly Payment Amount]]</f>
        <v>0</v>
      </c>
      <c r="Q109" s="99" t="str">
        <f>IFERROR(INDEX(Table2[Attachment A Category], MATCH(directpayments[[#This Row],[Attachment A Expenditure Subcategory]], Table2[Attachment A Subcategory],0)),"")</f>
        <v/>
      </c>
      <c r="R109" s="100" t="str">
        <f>IFERROR(INDEX(Table2[Treasury OIG Category], MATCH(directpayments[[#This Row],[Attachment A Expenditure Subcategory]], Table2[Attachment A Subcategory],0)),"")</f>
        <v/>
      </c>
    </row>
    <row r="110" spans="1:18" x14ac:dyDescent="0.25">
      <c r="A110" s="80"/>
      <c r="B110" s="102"/>
      <c r="C110" s="103"/>
      <c r="D110" s="103"/>
      <c r="E110" s="103"/>
      <c r="F110" s="103"/>
      <c r="G110" s="104"/>
      <c r="H110" s="30" t="s">
        <v>185</v>
      </c>
      <c r="I110" s="103"/>
      <c r="J110" s="106"/>
      <c r="K110" s="106"/>
      <c r="L110" s="106"/>
      <c r="M110" s="49"/>
      <c r="N110" s="49"/>
      <c r="O110" s="152"/>
      <c r="P110" s="132">
        <f>directpayments[[#This Row],[Total Quarterly Payment Amount]]</f>
        <v>0</v>
      </c>
      <c r="Q110" s="99" t="str">
        <f>IFERROR(INDEX(Table2[Attachment A Category], MATCH(directpayments[[#This Row],[Attachment A Expenditure Subcategory]], Table2[Attachment A Subcategory],0)),"")</f>
        <v/>
      </c>
      <c r="R110" s="100" t="str">
        <f>IFERROR(INDEX(Table2[Treasury OIG Category], MATCH(directpayments[[#This Row],[Attachment A Expenditure Subcategory]], Table2[Attachment A Subcategory],0)),"")</f>
        <v/>
      </c>
    </row>
    <row r="111" spans="1:18" x14ac:dyDescent="0.25">
      <c r="A111" s="80"/>
      <c r="B111" s="102"/>
      <c r="C111" s="103"/>
      <c r="D111" s="103"/>
      <c r="E111" s="103"/>
      <c r="F111" s="103"/>
      <c r="G111" s="104"/>
      <c r="H111" s="31" t="s">
        <v>186</v>
      </c>
      <c r="I111" s="103"/>
      <c r="J111" s="106"/>
      <c r="K111" s="106"/>
      <c r="L111" s="106"/>
      <c r="M111" s="49"/>
      <c r="N111" s="49"/>
      <c r="O111" s="152"/>
      <c r="P111" s="132">
        <f>directpayments[[#This Row],[Total Quarterly Payment Amount]]</f>
        <v>0</v>
      </c>
      <c r="Q111" s="99" t="str">
        <f>IFERROR(INDEX(Table2[Attachment A Category], MATCH(directpayments[[#This Row],[Attachment A Expenditure Subcategory]], Table2[Attachment A Subcategory],0)),"")</f>
        <v/>
      </c>
      <c r="R111" s="100" t="str">
        <f>IFERROR(INDEX(Table2[Treasury OIG Category], MATCH(directpayments[[#This Row],[Attachment A Expenditure Subcategory]], Table2[Attachment A Subcategory],0)),"")</f>
        <v/>
      </c>
    </row>
    <row r="112" spans="1:18" x14ac:dyDescent="0.25">
      <c r="A112" s="80"/>
      <c r="B112" s="102"/>
      <c r="C112" s="103"/>
      <c r="D112" s="103"/>
      <c r="E112" s="103"/>
      <c r="F112" s="103"/>
      <c r="G112" s="104"/>
      <c r="H112" s="31" t="s">
        <v>187</v>
      </c>
      <c r="I112" s="103"/>
      <c r="J112" s="106"/>
      <c r="K112" s="106"/>
      <c r="L112" s="106"/>
      <c r="M112" s="49"/>
      <c r="N112" s="49"/>
      <c r="O112" s="152"/>
      <c r="P112" s="132">
        <f>directpayments[[#This Row],[Total Quarterly Payment Amount]]</f>
        <v>0</v>
      </c>
      <c r="Q112" s="99" t="str">
        <f>IFERROR(INDEX(Table2[Attachment A Category], MATCH(directpayments[[#This Row],[Attachment A Expenditure Subcategory]], Table2[Attachment A Subcategory],0)),"")</f>
        <v/>
      </c>
      <c r="R112" s="100" t="str">
        <f>IFERROR(INDEX(Table2[Treasury OIG Category], MATCH(directpayments[[#This Row],[Attachment A Expenditure Subcategory]], Table2[Attachment A Subcategory],0)),"")</f>
        <v/>
      </c>
    </row>
    <row r="113" spans="1:18" x14ac:dyDescent="0.25">
      <c r="A113" s="80"/>
      <c r="B113" s="102"/>
      <c r="C113" s="103"/>
      <c r="D113" s="103"/>
      <c r="E113" s="103"/>
      <c r="F113" s="103"/>
      <c r="G113" s="104"/>
      <c r="H113" s="30" t="s">
        <v>188</v>
      </c>
      <c r="I113" s="103"/>
      <c r="J113" s="106"/>
      <c r="K113" s="106"/>
      <c r="L113" s="106"/>
      <c r="M113" s="49"/>
      <c r="N113" s="49"/>
      <c r="O113" s="152"/>
      <c r="P113" s="132">
        <f>directpayments[[#This Row],[Total Quarterly Payment Amount]]</f>
        <v>0</v>
      </c>
      <c r="Q113" s="99" t="str">
        <f>IFERROR(INDEX(Table2[Attachment A Category], MATCH(directpayments[[#This Row],[Attachment A Expenditure Subcategory]], Table2[Attachment A Subcategory],0)),"")</f>
        <v/>
      </c>
      <c r="R113" s="100" t="str">
        <f>IFERROR(INDEX(Table2[Treasury OIG Category], MATCH(directpayments[[#This Row],[Attachment A Expenditure Subcategory]], Table2[Attachment A Subcategory],0)),"")</f>
        <v/>
      </c>
    </row>
    <row r="114" spans="1:18" x14ac:dyDescent="0.25">
      <c r="A114" s="80"/>
      <c r="B114" s="102"/>
      <c r="C114" s="103"/>
      <c r="D114" s="103"/>
      <c r="E114" s="103"/>
      <c r="F114" s="103"/>
      <c r="G114" s="104"/>
      <c r="H114" s="31" t="s">
        <v>189</v>
      </c>
      <c r="I114" s="103"/>
      <c r="J114" s="106"/>
      <c r="K114" s="106"/>
      <c r="L114" s="106"/>
      <c r="M114" s="49"/>
      <c r="N114" s="49"/>
      <c r="O114" s="152"/>
      <c r="P114" s="132">
        <f>directpayments[[#This Row],[Total Quarterly Payment Amount]]</f>
        <v>0</v>
      </c>
      <c r="Q114" s="99" t="str">
        <f>IFERROR(INDEX(Table2[Attachment A Category], MATCH(directpayments[[#This Row],[Attachment A Expenditure Subcategory]], Table2[Attachment A Subcategory],0)),"")</f>
        <v/>
      </c>
      <c r="R114" s="100" t="str">
        <f>IFERROR(INDEX(Table2[Treasury OIG Category], MATCH(directpayments[[#This Row],[Attachment A Expenditure Subcategory]], Table2[Attachment A Subcategory],0)),"")</f>
        <v/>
      </c>
    </row>
    <row r="115" spans="1:18" x14ac:dyDescent="0.25">
      <c r="A115" s="80"/>
      <c r="B115" s="102"/>
      <c r="C115" s="103"/>
      <c r="D115" s="103"/>
      <c r="E115" s="103"/>
      <c r="F115" s="103"/>
      <c r="G115" s="104"/>
      <c r="H115" s="31" t="s">
        <v>190</v>
      </c>
      <c r="I115" s="103"/>
      <c r="J115" s="106"/>
      <c r="K115" s="106"/>
      <c r="L115" s="106"/>
      <c r="M115" s="49"/>
      <c r="N115" s="49"/>
      <c r="O115" s="152"/>
      <c r="P115" s="132">
        <f>directpayments[[#This Row],[Total Quarterly Payment Amount]]</f>
        <v>0</v>
      </c>
      <c r="Q115" s="99" t="str">
        <f>IFERROR(INDEX(Table2[Attachment A Category], MATCH(directpayments[[#This Row],[Attachment A Expenditure Subcategory]], Table2[Attachment A Subcategory],0)),"")</f>
        <v/>
      </c>
      <c r="R115" s="100" t="str">
        <f>IFERROR(INDEX(Table2[Treasury OIG Category], MATCH(directpayments[[#This Row],[Attachment A Expenditure Subcategory]], Table2[Attachment A Subcategory],0)),"")</f>
        <v/>
      </c>
    </row>
    <row r="116" spans="1:18" x14ac:dyDescent="0.25">
      <c r="A116" s="80"/>
      <c r="B116" s="102"/>
      <c r="C116" s="103"/>
      <c r="D116" s="103"/>
      <c r="E116" s="103"/>
      <c r="F116" s="103"/>
      <c r="G116" s="104"/>
      <c r="H116" s="30" t="s">
        <v>191</v>
      </c>
      <c r="I116" s="103"/>
      <c r="J116" s="106"/>
      <c r="K116" s="106"/>
      <c r="L116" s="106"/>
      <c r="M116" s="49"/>
      <c r="N116" s="49"/>
      <c r="O116" s="152"/>
      <c r="P116" s="132">
        <f>directpayments[[#This Row],[Total Quarterly Payment Amount]]</f>
        <v>0</v>
      </c>
      <c r="Q116" s="99" t="str">
        <f>IFERROR(INDEX(Table2[Attachment A Category], MATCH(directpayments[[#This Row],[Attachment A Expenditure Subcategory]], Table2[Attachment A Subcategory],0)),"")</f>
        <v/>
      </c>
      <c r="R116" s="100" t="str">
        <f>IFERROR(INDEX(Table2[Treasury OIG Category], MATCH(directpayments[[#This Row],[Attachment A Expenditure Subcategory]], Table2[Attachment A Subcategory],0)),"")</f>
        <v/>
      </c>
    </row>
    <row r="117" spans="1:18" x14ac:dyDescent="0.25">
      <c r="A117" s="80"/>
      <c r="B117" s="102"/>
      <c r="C117" s="103"/>
      <c r="D117" s="103"/>
      <c r="E117" s="103"/>
      <c r="F117" s="103"/>
      <c r="G117" s="104"/>
      <c r="H117" s="31" t="s">
        <v>192</v>
      </c>
      <c r="I117" s="103"/>
      <c r="J117" s="106"/>
      <c r="K117" s="106"/>
      <c r="L117" s="106"/>
      <c r="M117" s="49"/>
      <c r="N117" s="49"/>
      <c r="O117" s="152"/>
      <c r="P117" s="132">
        <f>directpayments[[#This Row],[Total Quarterly Payment Amount]]</f>
        <v>0</v>
      </c>
      <c r="Q117" s="99" t="str">
        <f>IFERROR(INDEX(Table2[Attachment A Category], MATCH(directpayments[[#This Row],[Attachment A Expenditure Subcategory]], Table2[Attachment A Subcategory],0)),"")</f>
        <v/>
      </c>
      <c r="R117" s="100" t="str">
        <f>IFERROR(INDEX(Table2[Treasury OIG Category], MATCH(directpayments[[#This Row],[Attachment A Expenditure Subcategory]], Table2[Attachment A Subcategory],0)),"")</f>
        <v/>
      </c>
    </row>
    <row r="118" spans="1:18" x14ac:dyDescent="0.25">
      <c r="A118" s="80"/>
      <c r="B118" s="102"/>
      <c r="C118" s="103"/>
      <c r="D118" s="103"/>
      <c r="E118" s="103"/>
      <c r="F118" s="103"/>
      <c r="G118" s="104"/>
      <c r="H118" s="31" t="s">
        <v>193</v>
      </c>
      <c r="I118" s="103"/>
      <c r="J118" s="106"/>
      <c r="K118" s="106"/>
      <c r="L118" s="106"/>
      <c r="M118" s="49"/>
      <c r="N118" s="49"/>
      <c r="O118" s="152"/>
      <c r="P118" s="132">
        <f>directpayments[[#This Row],[Total Quarterly Payment Amount]]</f>
        <v>0</v>
      </c>
      <c r="Q118" s="99" t="str">
        <f>IFERROR(INDEX(Table2[Attachment A Category], MATCH(directpayments[[#This Row],[Attachment A Expenditure Subcategory]], Table2[Attachment A Subcategory],0)),"")</f>
        <v/>
      </c>
      <c r="R118" s="100" t="str">
        <f>IFERROR(INDEX(Table2[Treasury OIG Category], MATCH(directpayments[[#This Row],[Attachment A Expenditure Subcategory]], Table2[Attachment A Subcategory],0)),"")</f>
        <v/>
      </c>
    </row>
    <row r="119" spans="1:18" x14ac:dyDescent="0.25">
      <c r="A119" s="80"/>
      <c r="B119" s="102"/>
      <c r="C119" s="103"/>
      <c r="D119" s="103"/>
      <c r="E119" s="103"/>
      <c r="F119" s="103"/>
      <c r="G119" s="104"/>
      <c r="H119" s="30" t="s">
        <v>194</v>
      </c>
      <c r="I119" s="103"/>
      <c r="J119" s="106"/>
      <c r="K119" s="106"/>
      <c r="L119" s="106"/>
      <c r="M119" s="49"/>
      <c r="N119" s="49"/>
      <c r="O119" s="152"/>
      <c r="P119" s="132">
        <f>directpayments[[#This Row],[Total Quarterly Payment Amount]]</f>
        <v>0</v>
      </c>
      <c r="Q119" s="99" t="str">
        <f>IFERROR(INDEX(Table2[Attachment A Category], MATCH(directpayments[[#This Row],[Attachment A Expenditure Subcategory]], Table2[Attachment A Subcategory],0)),"")</f>
        <v/>
      </c>
      <c r="R119" s="100" t="str">
        <f>IFERROR(INDEX(Table2[Treasury OIG Category], MATCH(directpayments[[#This Row],[Attachment A Expenditure Subcategory]], Table2[Attachment A Subcategory],0)),"")</f>
        <v/>
      </c>
    </row>
    <row r="120" spans="1:18" x14ac:dyDescent="0.25">
      <c r="A120" s="80"/>
      <c r="B120" s="102"/>
      <c r="C120" s="103"/>
      <c r="D120" s="103"/>
      <c r="E120" s="103"/>
      <c r="F120" s="103"/>
      <c r="G120" s="104"/>
      <c r="H120" s="31" t="s">
        <v>195</v>
      </c>
      <c r="I120" s="103"/>
      <c r="J120" s="106"/>
      <c r="K120" s="106"/>
      <c r="L120" s="106"/>
      <c r="M120" s="49"/>
      <c r="N120" s="49"/>
      <c r="O120" s="152"/>
      <c r="P120" s="132">
        <f>directpayments[[#This Row],[Total Quarterly Payment Amount]]</f>
        <v>0</v>
      </c>
      <c r="Q120" s="99" t="str">
        <f>IFERROR(INDEX(Table2[Attachment A Category], MATCH(directpayments[[#This Row],[Attachment A Expenditure Subcategory]], Table2[Attachment A Subcategory],0)),"")</f>
        <v/>
      </c>
      <c r="R120" s="100" t="str">
        <f>IFERROR(INDEX(Table2[Treasury OIG Category], MATCH(directpayments[[#This Row],[Attachment A Expenditure Subcategory]], Table2[Attachment A Subcategory],0)),"")</f>
        <v/>
      </c>
    </row>
    <row r="121" spans="1:18" x14ac:dyDescent="0.25">
      <c r="A121" s="80"/>
      <c r="B121" s="102"/>
      <c r="C121" s="103"/>
      <c r="D121" s="103"/>
      <c r="E121" s="103"/>
      <c r="F121" s="103"/>
      <c r="G121" s="104"/>
      <c r="H121" s="31" t="s">
        <v>196</v>
      </c>
      <c r="I121" s="103"/>
      <c r="J121" s="106"/>
      <c r="K121" s="106"/>
      <c r="L121" s="106"/>
      <c r="M121" s="49"/>
      <c r="N121" s="49"/>
      <c r="O121" s="152"/>
      <c r="P121" s="132">
        <f>directpayments[[#This Row],[Total Quarterly Payment Amount]]</f>
        <v>0</v>
      </c>
      <c r="Q121" s="99" t="str">
        <f>IFERROR(INDEX(Table2[Attachment A Category], MATCH(directpayments[[#This Row],[Attachment A Expenditure Subcategory]], Table2[Attachment A Subcategory],0)),"")</f>
        <v/>
      </c>
      <c r="R121" s="100" t="str">
        <f>IFERROR(INDEX(Table2[Treasury OIG Category], MATCH(directpayments[[#This Row],[Attachment A Expenditure Subcategory]], Table2[Attachment A Subcategory],0)),"")</f>
        <v/>
      </c>
    </row>
    <row r="122" spans="1:18" x14ac:dyDescent="0.25">
      <c r="A122" s="80"/>
      <c r="B122" s="102"/>
      <c r="C122" s="103"/>
      <c r="D122" s="103"/>
      <c r="E122" s="103"/>
      <c r="F122" s="103"/>
      <c r="G122" s="104"/>
      <c r="H122" s="30" t="s">
        <v>197</v>
      </c>
      <c r="I122" s="103"/>
      <c r="J122" s="106"/>
      <c r="K122" s="106"/>
      <c r="L122" s="106"/>
      <c r="M122" s="49"/>
      <c r="N122" s="49"/>
      <c r="O122" s="152"/>
      <c r="P122" s="132">
        <f>directpayments[[#This Row],[Total Quarterly Payment Amount]]</f>
        <v>0</v>
      </c>
      <c r="Q122" s="99" t="str">
        <f>IFERROR(INDEX(Table2[Attachment A Category], MATCH(directpayments[[#This Row],[Attachment A Expenditure Subcategory]], Table2[Attachment A Subcategory],0)),"")</f>
        <v/>
      </c>
      <c r="R122" s="100" t="str">
        <f>IFERROR(INDEX(Table2[Treasury OIG Category], MATCH(directpayments[[#This Row],[Attachment A Expenditure Subcategory]], Table2[Attachment A Subcategory],0)),"")</f>
        <v/>
      </c>
    </row>
    <row r="123" spans="1:18" x14ac:dyDescent="0.25">
      <c r="A123" s="80"/>
      <c r="B123" s="102"/>
      <c r="C123" s="103"/>
      <c r="D123" s="103"/>
      <c r="E123" s="103"/>
      <c r="F123" s="103"/>
      <c r="G123" s="104"/>
      <c r="H123" s="31" t="s">
        <v>198</v>
      </c>
      <c r="I123" s="103"/>
      <c r="J123" s="106"/>
      <c r="K123" s="106"/>
      <c r="L123" s="106"/>
      <c r="M123" s="49"/>
      <c r="N123" s="49"/>
      <c r="O123" s="152"/>
      <c r="P123" s="132">
        <f>directpayments[[#This Row],[Total Quarterly Payment Amount]]</f>
        <v>0</v>
      </c>
      <c r="Q123" s="99" t="str">
        <f>IFERROR(INDEX(Table2[Attachment A Category], MATCH(directpayments[[#This Row],[Attachment A Expenditure Subcategory]], Table2[Attachment A Subcategory],0)),"")</f>
        <v/>
      </c>
      <c r="R123" s="100" t="str">
        <f>IFERROR(INDEX(Table2[Treasury OIG Category], MATCH(directpayments[[#This Row],[Attachment A Expenditure Subcategory]], Table2[Attachment A Subcategory],0)),"")</f>
        <v/>
      </c>
    </row>
    <row r="124" spans="1:18" x14ac:dyDescent="0.25">
      <c r="A124" s="80"/>
      <c r="B124" s="102"/>
      <c r="C124" s="103"/>
      <c r="D124" s="103"/>
      <c r="E124" s="103"/>
      <c r="F124" s="103"/>
      <c r="G124" s="104"/>
      <c r="H124" s="31" t="s">
        <v>199</v>
      </c>
      <c r="I124" s="103"/>
      <c r="J124" s="106"/>
      <c r="K124" s="106"/>
      <c r="L124" s="106"/>
      <c r="M124" s="49"/>
      <c r="N124" s="49"/>
      <c r="O124" s="152"/>
      <c r="P124" s="132">
        <f>directpayments[[#This Row],[Total Quarterly Payment Amount]]</f>
        <v>0</v>
      </c>
      <c r="Q124" s="99" t="str">
        <f>IFERROR(INDEX(Table2[Attachment A Category], MATCH(directpayments[[#This Row],[Attachment A Expenditure Subcategory]], Table2[Attachment A Subcategory],0)),"")</f>
        <v/>
      </c>
      <c r="R124" s="100" t="str">
        <f>IFERROR(INDEX(Table2[Treasury OIG Category], MATCH(directpayments[[#This Row],[Attachment A Expenditure Subcategory]], Table2[Attachment A Subcategory],0)),"")</f>
        <v/>
      </c>
    </row>
    <row r="125" spans="1:18" x14ac:dyDescent="0.25">
      <c r="A125" s="80"/>
      <c r="B125" s="102"/>
      <c r="C125" s="103"/>
      <c r="D125" s="103"/>
      <c r="E125" s="103"/>
      <c r="F125" s="103"/>
      <c r="G125" s="104"/>
      <c r="H125" s="30" t="s">
        <v>200</v>
      </c>
      <c r="I125" s="103"/>
      <c r="J125" s="106"/>
      <c r="K125" s="106"/>
      <c r="L125" s="106"/>
      <c r="M125" s="49"/>
      <c r="N125" s="49"/>
      <c r="O125" s="152"/>
      <c r="P125" s="132">
        <f>directpayments[[#This Row],[Total Quarterly Payment Amount]]</f>
        <v>0</v>
      </c>
      <c r="Q125" s="99" t="str">
        <f>IFERROR(INDEX(Table2[Attachment A Category], MATCH(directpayments[[#This Row],[Attachment A Expenditure Subcategory]], Table2[Attachment A Subcategory],0)),"")</f>
        <v/>
      </c>
      <c r="R125" s="100" t="str">
        <f>IFERROR(INDEX(Table2[Treasury OIG Category], MATCH(directpayments[[#This Row],[Attachment A Expenditure Subcategory]], Table2[Attachment A Subcategory],0)),"")</f>
        <v/>
      </c>
    </row>
    <row r="126" spans="1:18" x14ac:dyDescent="0.25">
      <c r="A126" s="80"/>
      <c r="B126" s="102"/>
      <c r="C126" s="103"/>
      <c r="D126" s="103"/>
      <c r="E126" s="103"/>
      <c r="F126" s="103"/>
      <c r="G126" s="104"/>
      <c r="H126" s="31" t="s">
        <v>201</v>
      </c>
      <c r="I126" s="103"/>
      <c r="J126" s="106"/>
      <c r="K126" s="106"/>
      <c r="L126" s="106"/>
      <c r="M126" s="49"/>
      <c r="N126" s="49"/>
      <c r="O126" s="152"/>
      <c r="P126" s="132">
        <f>directpayments[[#This Row],[Total Quarterly Payment Amount]]</f>
        <v>0</v>
      </c>
      <c r="Q126" s="99" t="str">
        <f>IFERROR(INDEX(Table2[Attachment A Category], MATCH(directpayments[[#This Row],[Attachment A Expenditure Subcategory]], Table2[Attachment A Subcategory],0)),"")</f>
        <v/>
      </c>
      <c r="R126" s="100" t="str">
        <f>IFERROR(INDEX(Table2[Treasury OIG Category], MATCH(directpayments[[#This Row],[Attachment A Expenditure Subcategory]], Table2[Attachment A Subcategory],0)),"")</f>
        <v/>
      </c>
    </row>
    <row r="127" spans="1:18" x14ac:dyDescent="0.25">
      <c r="A127" s="80"/>
      <c r="B127" s="102"/>
      <c r="C127" s="103"/>
      <c r="D127" s="103"/>
      <c r="E127" s="103"/>
      <c r="F127" s="103"/>
      <c r="G127" s="104"/>
      <c r="H127" s="31" t="s">
        <v>202</v>
      </c>
      <c r="I127" s="103"/>
      <c r="J127" s="106"/>
      <c r="K127" s="106"/>
      <c r="L127" s="106"/>
      <c r="M127" s="49"/>
      <c r="N127" s="49"/>
      <c r="O127" s="152"/>
      <c r="P127" s="132">
        <f>directpayments[[#This Row],[Total Quarterly Payment Amount]]</f>
        <v>0</v>
      </c>
      <c r="Q127" s="99" t="str">
        <f>IFERROR(INDEX(Table2[Attachment A Category], MATCH(directpayments[[#This Row],[Attachment A Expenditure Subcategory]], Table2[Attachment A Subcategory],0)),"")</f>
        <v/>
      </c>
      <c r="R127" s="100" t="str">
        <f>IFERROR(INDEX(Table2[Treasury OIG Category], MATCH(directpayments[[#This Row],[Attachment A Expenditure Subcategory]], Table2[Attachment A Subcategory],0)),"")</f>
        <v/>
      </c>
    </row>
    <row r="128" spans="1:18" x14ac:dyDescent="0.25">
      <c r="A128" s="80"/>
      <c r="B128" s="102"/>
      <c r="C128" s="103"/>
      <c r="D128" s="103"/>
      <c r="E128" s="103"/>
      <c r="F128" s="103"/>
      <c r="G128" s="104"/>
      <c r="H128" s="30" t="s">
        <v>203</v>
      </c>
      <c r="I128" s="103"/>
      <c r="J128" s="106"/>
      <c r="K128" s="106"/>
      <c r="L128" s="106"/>
      <c r="M128" s="49"/>
      <c r="N128" s="49"/>
      <c r="O128" s="152"/>
      <c r="P128" s="132">
        <f>directpayments[[#This Row],[Total Quarterly Payment Amount]]</f>
        <v>0</v>
      </c>
      <c r="Q128" s="99" t="str">
        <f>IFERROR(INDEX(Table2[Attachment A Category], MATCH(directpayments[[#This Row],[Attachment A Expenditure Subcategory]], Table2[Attachment A Subcategory],0)),"")</f>
        <v/>
      </c>
      <c r="R128" s="100" t="str">
        <f>IFERROR(INDEX(Table2[Treasury OIG Category], MATCH(directpayments[[#This Row],[Attachment A Expenditure Subcategory]], Table2[Attachment A Subcategory],0)),"")</f>
        <v/>
      </c>
    </row>
    <row r="129" spans="1:18" x14ac:dyDescent="0.25">
      <c r="A129" s="80"/>
      <c r="B129" s="102"/>
      <c r="C129" s="103"/>
      <c r="D129" s="103"/>
      <c r="E129" s="103"/>
      <c r="F129" s="103"/>
      <c r="G129" s="104"/>
      <c r="H129" s="31" t="s">
        <v>204</v>
      </c>
      <c r="I129" s="103"/>
      <c r="J129" s="106"/>
      <c r="K129" s="106"/>
      <c r="L129" s="106"/>
      <c r="M129" s="49"/>
      <c r="N129" s="49"/>
      <c r="O129" s="152"/>
      <c r="P129" s="132">
        <f>directpayments[[#This Row],[Total Quarterly Payment Amount]]</f>
        <v>0</v>
      </c>
      <c r="Q129" s="99" t="str">
        <f>IFERROR(INDEX(Table2[Attachment A Category], MATCH(directpayments[[#This Row],[Attachment A Expenditure Subcategory]], Table2[Attachment A Subcategory],0)),"")</f>
        <v/>
      </c>
      <c r="R129" s="100" t="str">
        <f>IFERROR(INDEX(Table2[Treasury OIG Category], MATCH(directpayments[[#This Row],[Attachment A Expenditure Subcategory]], Table2[Attachment A Subcategory],0)),"")</f>
        <v/>
      </c>
    </row>
    <row r="130" spans="1:18" x14ac:dyDescent="0.25">
      <c r="A130" s="80"/>
      <c r="B130" s="102"/>
      <c r="C130" s="103"/>
      <c r="D130" s="103"/>
      <c r="E130" s="103"/>
      <c r="F130" s="103"/>
      <c r="G130" s="104"/>
      <c r="H130" s="31" t="s">
        <v>205</v>
      </c>
      <c r="I130" s="103"/>
      <c r="J130" s="106"/>
      <c r="K130" s="106"/>
      <c r="L130" s="106"/>
      <c r="M130" s="49"/>
      <c r="N130" s="49"/>
      <c r="O130" s="152"/>
      <c r="P130" s="132">
        <f>directpayments[[#This Row],[Total Quarterly Payment Amount]]</f>
        <v>0</v>
      </c>
      <c r="Q130" s="99" t="str">
        <f>IFERROR(INDEX(Table2[Attachment A Category], MATCH(directpayments[[#This Row],[Attachment A Expenditure Subcategory]], Table2[Attachment A Subcategory],0)),"")</f>
        <v/>
      </c>
      <c r="R130" s="100" t="str">
        <f>IFERROR(INDEX(Table2[Treasury OIG Category], MATCH(directpayments[[#This Row],[Attachment A Expenditure Subcategory]], Table2[Attachment A Subcategory],0)),"")</f>
        <v/>
      </c>
    </row>
    <row r="131" spans="1:18" x14ac:dyDescent="0.25">
      <c r="A131" s="80"/>
      <c r="B131" s="102"/>
      <c r="C131" s="103"/>
      <c r="D131" s="103"/>
      <c r="E131" s="103"/>
      <c r="F131" s="103"/>
      <c r="G131" s="104"/>
      <c r="H131" s="30" t="s">
        <v>206</v>
      </c>
      <c r="I131" s="103"/>
      <c r="J131" s="106"/>
      <c r="K131" s="106"/>
      <c r="L131" s="106"/>
      <c r="M131" s="49"/>
      <c r="N131" s="49"/>
      <c r="O131" s="152"/>
      <c r="P131" s="132">
        <f>directpayments[[#This Row],[Total Quarterly Payment Amount]]</f>
        <v>0</v>
      </c>
      <c r="Q131" s="99" t="str">
        <f>IFERROR(INDEX(Table2[Attachment A Category], MATCH(directpayments[[#This Row],[Attachment A Expenditure Subcategory]], Table2[Attachment A Subcategory],0)),"")</f>
        <v/>
      </c>
      <c r="R131" s="100" t="str">
        <f>IFERROR(INDEX(Table2[Treasury OIG Category], MATCH(directpayments[[#This Row],[Attachment A Expenditure Subcategory]], Table2[Attachment A Subcategory],0)),"")</f>
        <v/>
      </c>
    </row>
    <row r="132" spans="1:18" x14ac:dyDescent="0.25">
      <c r="A132" s="80"/>
      <c r="B132" s="102"/>
      <c r="C132" s="103"/>
      <c r="D132" s="103"/>
      <c r="E132" s="103"/>
      <c r="F132" s="103"/>
      <c r="G132" s="104"/>
      <c r="H132" s="31" t="s">
        <v>207</v>
      </c>
      <c r="I132" s="103"/>
      <c r="J132" s="106"/>
      <c r="K132" s="106"/>
      <c r="L132" s="106"/>
      <c r="M132" s="49"/>
      <c r="N132" s="49"/>
      <c r="O132" s="152"/>
      <c r="P132" s="132">
        <f>directpayments[[#This Row],[Total Quarterly Payment Amount]]</f>
        <v>0</v>
      </c>
      <c r="Q132" s="99" t="str">
        <f>IFERROR(INDEX(Table2[Attachment A Category], MATCH(directpayments[[#This Row],[Attachment A Expenditure Subcategory]], Table2[Attachment A Subcategory],0)),"")</f>
        <v/>
      </c>
      <c r="R132" s="100" t="str">
        <f>IFERROR(INDEX(Table2[Treasury OIG Category], MATCH(directpayments[[#This Row],[Attachment A Expenditure Subcategory]], Table2[Attachment A Subcategory],0)),"")</f>
        <v/>
      </c>
    </row>
    <row r="133" spans="1:18" x14ac:dyDescent="0.25">
      <c r="A133" s="80"/>
      <c r="B133" s="102"/>
      <c r="C133" s="103"/>
      <c r="D133" s="103"/>
      <c r="E133" s="103"/>
      <c r="F133" s="103"/>
      <c r="G133" s="104"/>
      <c r="H133" s="31" t="s">
        <v>208</v>
      </c>
      <c r="I133" s="103"/>
      <c r="J133" s="106"/>
      <c r="K133" s="106"/>
      <c r="L133" s="106"/>
      <c r="M133" s="49"/>
      <c r="N133" s="49"/>
      <c r="O133" s="152"/>
      <c r="P133" s="132">
        <f>directpayments[[#This Row],[Total Quarterly Payment Amount]]</f>
        <v>0</v>
      </c>
      <c r="Q133" s="99" t="str">
        <f>IFERROR(INDEX(Table2[Attachment A Category], MATCH(directpayments[[#This Row],[Attachment A Expenditure Subcategory]], Table2[Attachment A Subcategory],0)),"")</f>
        <v/>
      </c>
      <c r="R133" s="100" t="str">
        <f>IFERROR(INDEX(Table2[Treasury OIG Category], MATCH(directpayments[[#This Row],[Attachment A Expenditure Subcategory]], Table2[Attachment A Subcategory],0)),"")</f>
        <v/>
      </c>
    </row>
    <row r="134" spans="1:18" x14ac:dyDescent="0.25">
      <c r="A134" s="80"/>
      <c r="B134" s="102"/>
      <c r="C134" s="103"/>
      <c r="D134" s="103"/>
      <c r="E134" s="103"/>
      <c r="F134" s="103"/>
      <c r="G134" s="104"/>
      <c r="H134" s="30" t="s">
        <v>209</v>
      </c>
      <c r="I134" s="103"/>
      <c r="J134" s="106"/>
      <c r="K134" s="106"/>
      <c r="L134" s="106"/>
      <c r="M134" s="49"/>
      <c r="N134" s="49"/>
      <c r="O134" s="152"/>
      <c r="P134" s="132">
        <f>directpayments[[#This Row],[Total Quarterly Payment Amount]]</f>
        <v>0</v>
      </c>
      <c r="Q134" s="99" t="str">
        <f>IFERROR(INDEX(Table2[Attachment A Category], MATCH(directpayments[[#This Row],[Attachment A Expenditure Subcategory]], Table2[Attachment A Subcategory],0)),"")</f>
        <v/>
      </c>
      <c r="R134" s="100" t="str">
        <f>IFERROR(INDEX(Table2[Treasury OIG Category], MATCH(directpayments[[#This Row],[Attachment A Expenditure Subcategory]], Table2[Attachment A Subcategory],0)),"")</f>
        <v/>
      </c>
    </row>
    <row r="135" spans="1:18" x14ac:dyDescent="0.25">
      <c r="A135" s="80"/>
      <c r="B135" s="102"/>
      <c r="C135" s="103"/>
      <c r="D135" s="103"/>
      <c r="E135" s="103"/>
      <c r="F135" s="103"/>
      <c r="G135" s="104"/>
      <c r="H135" s="31" t="s">
        <v>210</v>
      </c>
      <c r="I135" s="103"/>
      <c r="J135" s="106"/>
      <c r="K135" s="106"/>
      <c r="L135" s="106"/>
      <c r="M135" s="49"/>
      <c r="N135" s="49"/>
      <c r="O135" s="152"/>
      <c r="P135" s="132">
        <f>directpayments[[#This Row],[Total Quarterly Payment Amount]]</f>
        <v>0</v>
      </c>
      <c r="Q135" s="99" t="str">
        <f>IFERROR(INDEX(Table2[Attachment A Category], MATCH(directpayments[[#This Row],[Attachment A Expenditure Subcategory]], Table2[Attachment A Subcategory],0)),"")</f>
        <v/>
      </c>
      <c r="R135" s="100" t="str">
        <f>IFERROR(INDEX(Table2[Treasury OIG Category], MATCH(directpayments[[#This Row],[Attachment A Expenditure Subcategory]], Table2[Attachment A Subcategory],0)),"")</f>
        <v/>
      </c>
    </row>
    <row r="136" spans="1:18" x14ac:dyDescent="0.25">
      <c r="A136" s="80"/>
      <c r="B136" s="102"/>
      <c r="C136" s="103"/>
      <c r="D136" s="103"/>
      <c r="E136" s="103"/>
      <c r="F136" s="103"/>
      <c r="G136" s="104"/>
      <c r="H136" s="31" t="s">
        <v>211</v>
      </c>
      <c r="I136" s="103"/>
      <c r="J136" s="106"/>
      <c r="K136" s="106"/>
      <c r="L136" s="106"/>
      <c r="M136" s="49"/>
      <c r="N136" s="49"/>
      <c r="O136" s="152"/>
      <c r="P136" s="132">
        <f>directpayments[[#This Row],[Total Quarterly Payment Amount]]</f>
        <v>0</v>
      </c>
      <c r="Q136" s="99" t="str">
        <f>IFERROR(INDEX(Table2[Attachment A Category], MATCH(directpayments[[#This Row],[Attachment A Expenditure Subcategory]], Table2[Attachment A Subcategory],0)),"")</f>
        <v/>
      </c>
      <c r="R136" s="100" t="str">
        <f>IFERROR(INDEX(Table2[Treasury OIG Category], MATCH(directpayments[[#This Row],[Attachment A Expenditure Subcategory]], Table2[Attachment A Subcategory],0)),"")</f>
        <v/>
      </c>
    </row>
    <row r="137" spans="1:18" x14ac:dyDescent="0.25">
      <c r="A137" s="80"/>
      <c r="B137" s="102"/>
      <c r="C137" s="103"/>
      <c r="D137" s="103"/>
      <c r="E137" s="103"/>
      <c r="F137" s="103"/>
      <c r="G137" s="104"/>
      <c r="H137" s="30" t="s">
        <v>212</v>
      </c>
      <c r="I137" s="103"/>
      <c r="J137" s="106"/>
      <c r="K137" s="106"/>
      <c r="L137" s="106"/>
      <c r="M137" s="49"/>
      <c r="N137" s="49"/>
      <c r="O137" s="152"/>
      <c r="P137" s="132">
        <f>directpayments[[#This Row],[Total Quarterly Payment Amount]]</f>
        <v>0</v>
      </c>
      <c r="Q137" s="99" t="str">
        <f>IFERROR(INDEX(Table2[Attachment A Category], MATCH(directpayments[[#This Row],[Attachment A Expenditure Subcategory]], Table2[Attachment A Subcategory],0)),"")</f>
        <v/>
      </c>
      <c r="R137" s="100" t="str">
        <f>IFERROR(INDEX(Table2[Treasury OIG Category], MATCH(directpayments[[#This Row],[Attachment A Expenditure Subcategory]], Table2[Attachment A Subcategory],0)),"")</f>
        <v/>
      </c>
    </row>
    <row r="138" spans="1:18" x14ac:dyDescent="0.25">
      <c r="A138" s="80"/>
      <c r="B138" s="102"/>
      <c r="C138" s="103"/>
      <c r="D138" s="103"/>
      <c r="E138" s="103"/>
      <c r="F138" s="103"/>
      <c r="G138" s="104"/>
      <c r="H138" s="31" t="s">
        <v>213</v>
      </c>
      <c r="I138" s="103"/>
      <c r="J138" s="106"/>
      <c r="K138" s="106"/>
      <c r="L138" s="106"/>
      <c r="M138" s="49"/>
      <c r="N138" s="49"/>
      <c r="O138" s="152"/>
      <c r="P138" s="132">
        <f>directpayments[[#This Row],[Total Quarterly Payment Amount]]</f>
        <v>0</v>
      </c>
      <c r="Q138" s="99" t="str">
        <f>IFERROR(INDEX(Table2[Attachment A Category], MATCH(directpayments[[#This Row],[Attachment A Expenditure Subcategory]], Table2[Attachment A Subcategory],0)),"")</f>
        <v/>
      </c>
      <c r="R138" s="100" t="str">
        <f>IFERROR(INDEX(Table2[Treasury OIG Category], MATCH(directpayments[[#This Row],[Attachment A Expenditure Subcategory]], Table2[Attachment A Subcategory],0)),"")</f>
        <v/>
      </c>
    </row>
    <row r="139" spans="1:18" x14ac:dyDescent="0.25">
      <c r="A139" s="80"/>
      <c r="B139" s="102"/>
      <c r="C139" s="103"/>
      <c r="D139" s="103"/>
      <c r="E139" s="103"/>
      <c r="F139" s="103"/>
      <c r="G139" s="104"/>
      <c r="H139" s="31" t="s">
        <v>214</v>
      </c>
      <c r="I139" s="103"/>
      <c r="J139" s="106"/>
      <c r="K139" s="106"/>
      <c r="L139" s="106"/>
      <c r="M139" s="49"/>
      <c r="N139" s="49"/>
      <c r="O139" s="152"/>
      <c r="P139" s="132">
        <f>directpayments[[#This Row],[Total Quarterly Payment Amount]]</f>
        <v>0</v>
      </c>
      <c r="Q139" s="99" t="str">
        <f>IFERROR(INDEX(Table2[Attachment A Category], MATCH(directpayments[[#This Row],[Attachment A Expenditure Subcategory]], Table2[Attachment A Subcategory],0)),"")</f>
        <v/>
      </c>
      <c r="R139" s="100" t="str">
        <f>IFERROR(INDEX(Table2[Treasury OIG Category], MATCH(directpayments[[#This Row],[Attachment A Expenditure Subcategory]], Table2[Attachment A Subcategory],0)),"")</f>
        <v/>
      </c>
    </row>
    <row r="140" spans="1:18" x14ac:dyDescent="0.25">
      <c r="A140" s="80"/>
      <c r="B140" s="102"/>
      <c r="C140" s="103"/>
      <c r="D140" s="103"/>
      <c r="E140" s="103"/>
      <c r="F140" s="103"/>
      <c r="G140" s="104"/>
      <c r="H140" s="30" t="s">
        <v>215</v>
      </c>
      <c r="I140" s="103"/>
      <c r="J140" s="106"/>
      <c r="K140" s="106"/>
      <c r="L140" s="106"/>
      <c r="M140" s="49"/>
      <c r="N140" s="49"/>
      <c r="O140" s="152"/>
      <c r="P140" s="132">
        <f>directpayments[[#This Row],[Total Quarterly Payment Amount]]</f>
        <v>0</v>
      </c>
      <c r="Q140" s="99" t="str">
        <f>IFERROR(INDEX(Table2[Attachment A Category], MATCH(directpayments[[#This Row],[Attachment A Expenditure Subcategory]], Table2[Attachment A Subcategory],0)),"")</f>
        <v/>
      </c>
      <c r="R140" s="100" t="str">
        <f>IFERROR(INDEX(Table2[Treasury OIG Category], MATCH(directpayments[[#This Row],[Attachment A Expenditure Subcategory]], Table2[Attachment A Subcategory],0)),"")</f>
        <v/>
      </c>
    </row>
    <row r="141" spans="1:18" x14ac:dyDescent="0.25">
      <c r="A141" s="80"/>
      <c r="B141" s="102"/>
      <c r="C141" s="103"/>
      <c r="D141" s="103"/>
      <c r="E141" s="103"/>
      <c r="F141" s="103"/>
      <c r="G141" s="104"/>
      <c r="H141" s="31" t="s">
        <v>216</v>
      </c>
      <c r="I141" s="103"/>
      <c r="J141" s="106"/>
      <c r="K141" s="106"/>
      <c r="L141" s="106"/>
      <c r="M141" s="49"/>
      <c r="N141" s="49"/>
      <c r="O141" s="152"/>
      <c r="P141" s="132">
        <f>directpayments[[#This Row],[Total Quarterly Payment Amount]]</f>
        <v>0</v>
      </c>
      <c r="Q141" s="99" t="str">
        <f>IFERROR(INDEX(Table2[Attachment A Category], MATCH(directpayments[[#This Row],[Attachment A Expenditure Subcategory]], Table2[Attachment A Subcategory],0)),"")</f>
        <v/>
      </c>
      <c r="R141" s="100" t="str">
        <f>IFERROR(INDEX(Table2[Treasury OIG Category], MATCH(directpayments[[#This Row],[Attachment A Expenditure Subcategory]], Table2[Attachment A Subcategory],0)),"")</f>
        <v/>
      </c>
    </row>
    <row r="142" spans="1:18" x14ac:dyDescent="0.25">
      <c r="A142" s="80"/>
      <c r="B142" s="102"/>
      <c r="C142" s="103"/>
      <c r="D142" s="103"/>
      <c r="E142" s="103"/>
      <c r="F142" s="103"/>
      <c r="G142" s="104"/>
      <c r="H142" s="31" t="s">
        <v>217</v>
      </c>
      <c r="I142" s="103"/>
      <c r="J142" s="106"/>
      <c r="K142" s="106"/>
      <c r="L142" s="106"/>
      <c r="M142" s="49"/>
      <c r="N142" s="49"/>
      <c r="O142" s="152"/>
      <c r="P142" s="132">
        <f>directpayments[[#This Row],[Total Quarterly Payment Amount]]</f>
        <v>0</v>
      </c>
      <c r="Q142" s="99" t="str">
        <f>IFERROR(INDEX(Table2[Attachment A Category], MATCH(directpayments[[#This Row],[Attachment A Expenditure Subcategory]], Table2[Attachment A Subcategory],0)),"")</f>
        <v/>
      </c>
      <c r="R142" s="100" t="str">
        <f>IFERROR(INDEX(Table2[Treasury OIG Category], MATCH(directpayments[[#This Row],[Attachment A Expenditure Subcategory]], Table2[Attachment A Subcategory],0)),"")</f>
        <v/>
      </c>
    </row>
    <row r="143" spans="1:18" x14ac:dyDescent="0.25">
      <c r="A143" s="80"/>
      <c r="B143" s="102"/>
      <c r="C143" s="103"/>
      <c r="D143" s="103"/>
      <c r="E143" s="103"/>
      <c r="F143" s="103"/>
      <c r="G143" s="104"/>
      <c r="H143" s="30" t="s">
        <v>218</v>
      </c>
      <c r="I143" s="103"/>
      <c r="J143" s="106"/>
      <c r="K143" s="106"/>
      <c r="L143" s="106"/>
      <c r="M143" s="49"/>
      <c r="N143" s="49"/>
      <c r="O143" s="152"/>
      <c r="P143" s="132">
        <f>directpayments[[#This Row],[Total Quarterly Payment Amount]]</f>
        <v>0</v>
      </c>
      <c r="Q143" s="99" t="str">
        <f>IFERROR(INDEX(Table2[Attachment A Category], MATCH(directpayments[[#This Row],[Attachment A Expenditure Subcategory]], Table2[Attachment A Subcategory],0)),"")</f>
        <v/>
      </c>
      <c r="R143" s="100" t="str">
        <f>IFERROR(INDEX(Table2[Treasury OIG Category], MATCH(directpayments[[#This Row],[Attachment A Expenditure Subcategory]], Table2[Attachment A Subcategory],0)),"")</f>
        <v/>
      </c>
    </row>
    <row r="144" spans="1:18" x14ac:dyDescent="0.25">
      <c r="A144" s="80"/>
      <c r="B144" s="102"/>
      <c r="C144" s="103"/>
      <c r="D144" s="103"/>
      <c r="E144" s="103"/>
      <c r="F144" s="103"/>
      <c r="G144" s="104"/>
      <c r="H144" s="31" t="s">
        <v>219</v>
      </c>
      <c r="I144" s="103"/>
      <c r="J144" s="106"/>
      <c r="K144" s="106"/>
      <c r="L144" s="106"/>
      <c r="M144" s="49"/>
      <c r="N144" s="49"/>
      <c r="O144" s="152"/>
      <c r="P144" s="132">
        <f>directpayments[[#This Row],[Total Quarterly Payment Amount]]</f>
        <v>0</v>
      </c>
      <c r="Q144" s="99" t="str">
        <f>IFERROR(INDEX(Table2[Attachment A Category], MATCH(directpayments[[#This Row],[Attachment A Expenditure Subcategory]], Table2[Attachment A Subcategory],0)),"")</f>
        <v/>
      </c>
      <c r="R144" s="100" t="str">
        <f>IFERROR(INDEX(Table2[Treasury OIG Category], MATCH(directpayments[[#This Row],[Attachment A Expenditure Subcategory]], Table2[Attachment A Subcategory],0)),"")</f>
        <v/>
      </c>
    </row>
    <row r="145" spans="1:18" x14ac:dyDescent="0.25">
      <c r="A145" s="80"/>
      <c r="B145" s="102"/>
      <c r="C145" s="103"/>
      <c r="D145" s="103"/>
      <c r="E145" s="103"/>
      <c r="F145" s="103"/>
      <c r="G145" s="104"/>
      <c r="H145" s="31" t="s">
        <v>220</v>
      </c>
      <c r="I145" s="103"/>
      <c r="J145" s="106"/>
      <c r="K145" s="106"/>
      <c r="L145" s="106"/>
      <c r="M145" s="49"/>
      <c r="N145" s="49"/>
      <c r="O145" s="152"/>
      <c r="P145" s="132">
        <f>directpayments[[#This Row],[Total Quarterly Payment Amount]]</f>
        <v>0</v>
      </c>
      <c r="Q145" s="99" t="str">
        <f>IFERROR(INDEX(Table2[Attachment A Category], MATCH(directpayments[[#This Row],[Attachment A Expenditure Subcategory]], Table2[Attachment A Subcategory],0)),"")</f>
        <v/>
      </c>
      <c r="R145" s="100" t="str">
        <f>IFERROR(INDEX(Table2[Treasury OIG Category], MATCH(directpayments[[#This Row],[Attachment A Expenditure Subcategory]], Table2[Attachment A Subcategory],0)),"")</f>
        <v/>
      </c>
    </row>
    <row r="146" spans="1:18" x14ac:dyDescent="0.25">
      <c r="A146" s="80"/>
      <c r="B146" s="102"/>
      <c r="C146" s="103"/>
      <c r="D146" s="103"/>
      <c r="E146" s="103"/>
      <c r="F146" s="103"/>
      <c r="G146" s="104"/>
      <c r="H146" s="30" t="s">
        <v>221</v>
      </c>
      <c r="I146" s="103"/>
      <c r="J146" s="106"/>
      <c r="K146" s="106"/>
      <c r="L146" s="106"/>
      <c r="M146" s="49"/>
      <c r="N146" s="49"/>
      <c r="O146" s="152"/>
      <c r="P146" s="132">
        <f>directpayments[[#This Row],[Total Quarterly Payment Amount]]</f>
        <v>0</v>
      </c>
      <c r="Q146" s="99" t="str">
        <f>IFERROR(INDEX(Table2[Attachment A Category], MATCH(directpayments[[#This Row],[Attachment A Expenditure Subcategory]], Table2[Attachment A Subcategory],0)),"")</f>
        <v/>
      </c>
      <c r="R146" s="100" t="str">
        <f>IFERROR(INDEX(Table2[Treasury OIG Category], MATCH(directpayments[[#This Row],[Attachment A Expenditure Subcategory]], Table2[Attachment A Subcategory],0)),"")</f>
        <v/>
      </c>
    </row>
    <row r="147" spans="1:18" x14ac:dyDescent="0.25">
      <c r="A147" s="80"/>
      <c r="B147" s="102"/>
      <c r="C147" s="103"/>
      <c r="D147" s="103"/>
      <c r="E147" s="103"/>
      <c r="F147" s="103"/>
      <c r="G147" s="104"/>
      <c r="H147" s="31" t="s">
        <v>222</v>
      </c>
      <c r="I147" s="103"/>
      <c r="J147" s="106"/>
      <c r="K147" s="106"/>
      <c r="L147" s="106"/>
      <c r="M147" s="49"/>
      <c r="N147" s="49"/>
      <c r="O147" s="152"/>
      <c r="P147" s="132">
        <f>directpayments[[#This Row],[Total Quarterly Payment Amount]]</f>
        <v>0</v>
      </c>
      <c r="Q147" s="99" t="str">
        <f>IFERROR(INDEX(Table2[Attachment A Category], MATCH(directpayments[[#This Row],[Attachment A Expenditure Subcategory]], Table2[Attachment A Subcategory],0)),"")</f>
        <v/>
      </c>
      <c r="R147" s="100" t="str">
        <f>IFERROR(INDEX(Table2[Treasury OIG Category], MATCH(directpayments[[#This Row],[Attachment A Expenditure Subcategory]], Table2[Attachment A Subcategory],0)),"")</f>
        <v/>
      </c>
    </row>
    <row r="148" spans="1:18" x14ac:dyDescent="0.25">
      <c r="A148" s="80"/>
      <c r="B148" s="102"/>
      <c r="C148" s="103"/>
      <c r="D148" s="103"/>
      <c r="E148" s="103"/>
      <c r="F148" s="103"/>
      <c r="G148" s="104"/>
      <c r="H148" s="31" t="s">
        <v>223</v>
      </c>
      <c r="I148" s="103"/>
      <c r="J148" s="106"/>
      <c r="K148" s="106"/>
      <c r="L148" s="106"/>
      <c r="M148" s="49"/>
      <c r="N148" s="49"/>
      <c r="O148" s="152"/>
      <c r="P148" s="132">
        <f>directpayments[[#This Row],[Total Quarterly Payment Amount]]</f>
        <v>0</v>
      </c>
      <c r="Q148" s="99" t="str">
        <f>IFERROR(INDEX(Table2[Attachment A Category], MATCH(directpayments[[#This Row],[Attachment A Expenditure Subcategory]], Table2[Attachment A Subcategory],0)),"")</f>
        <v/>
      </c>
      <c r="R148" s="100" t="str">
        <f>IFERROR(INDEX(Table2[Treasury OIG Category], MATCH(directpayments[[#This Row],[Attachment A Expenditure Subcategory]], Table2[Attachment A Subcategory],0)),"")</f>
        <v/>
      </c>
    </row>
    <row r="149" spans="1:18" x14ac:dyDescent="0.25">
      <c r="A149" s="80"/>
      <c r="B149" s="102"/>
      <c r="C149" s="103"/>
      <c r="D149" s="103"/>
      <c r="E149" s="103"/>
      <c r="F149" s="103"/>
      <c r="G149" s="104"/>
      <c r="H149" s="30" t="s">
        <v>224</v>
      </c>
      <c r="I149" s="103"/>
      <c r="J149" s="106"/>
      <c r="K149" s="106"/>
      <c r="L149" s="106"/>
      <c r="M149" s="49"/>
      <c r="N149" s="49"/>
      <c r="O149" s="152"/>
      <c r="P149" s="132">
        <f>directpayments[[#This Row],[Total Quarterly Payment Amount]]</f>
        <v>0</v>
      </c>
      <c r="Q149" s="99" t="str">
        <f>IFERROR(INDEX(Table2[Attachment A Category], MATCH(directpayments[[#This Row],[Attachment A Expenditure Subcategory]], Table2[Attachment A Subcategory],0)),"")</f>
        <v/>
      </c>
      <c r="R149" s="100" t="str">
        <f>IFERROR(INDEX(Table2[Treasury OIG Category], MATCH(directpayments[[#This Row],[Attachment A Expenditure Subcategory]], Table2[Attachment A Subcategory],0)),"")</f>
        <v/>
      </c>
    </row>
    <row r="150" spans="1:18" x14ac:dyDescent="0.25">
      <c r="A150" s="80"/>
      <c r="B150" s="102"/>
      <c r="C150" s="103"/>
      <c r="D150" s="103"/>
      <c r="E150" s="103"/>
      <c r="F150" s="103"/>
      <c r="G150" s="104"/>
      <c r="H150" s="31" t="s">
        <v>225</v>
      </c>
      <c r="I150" s="103"/>
      <c r="J150" s="106"/>
      <c r="K150" s="106"/>
      <c r="L150" s="106"/>
      <c r="M150" s="49"/>
      <c r="N150" s="49"/>
      <c r="O150" s="152"/>
      <c r="P150" s="132">
        <f>directpayments[[#This Row],[Total Quarterly Payment Amount]]</f>
        <v>0</v>
      </c>
      <c r="Q150" s="99" t="str">
        <f>IFERROR(INDEX(Table2[Attachment A Category], MATCH(directpayments[[#This Row],[Attachment A Expenditure Subcategory]], Table2[Attachment A Subcategory],0)),"")</f>
        <v/>
      </c>
      <c r="R150" s="100" t="str">
        <f>IFERROR(INDEX(Table2[Treasury OIG Category], MATCH(directpayments[[#This Row],[Attachment A Expenditure Subcategory]], Table2[Attachment A Subcategory],0)),"")</f>
        <v/>
      </c>
    </row>
    <row r="151" spans="1:18" x14ac:dyDescent="0.25">
      <c r="A151" s="80"/>
      <c r="B151" s="102"/>
      <c r="C151" s="103"/>
      <c r="D151" s="103"/>
      <c r="E151" s="103"/>
      <c r="F151" s="103"/>
      <c r="G151" s="104"/>
      <c r="H151" s="31" t="s">
        <v>226</v>
      </c>
      <c r="I151" s="103"/>
      <c r="J151" s="106"/>
      <c r="K151" s="106"/>
      <c r="L151" s="106"/>
      <c r="M151" s="49"/>
      <c r="N151" s="49"/>
      <c r="O151" s="152"/>
      <c r="P151" s="132">
        <f>directpayments[[#This Row],[Total Quarterly Payment Amount]]</f>
        <v>0</v>
      </c>
      <c r="Q151" s="99" t="str">
        <f>IFERROR(INDEX(Table2[Attachment A Category], MATCH(directpayments[[#This Row],[Attachment A Expenditure Subcategory]], Table2[Attachment A Subcategory],0)),"")</f>
        <v/>
      </c>
      <c r="R151" s="100" t="str">
        <f>IFERROR(INDEX(Table2[Treasury OIG Category], MATCH(directpayments[[#This Row],[Attachment A Expenditure Subcategory]], Table2[Attachment A Subcategory],0)),"")</f>
        <v/>
      </c>
    </row>
    <row r="152" spans="1:18" x14ac:dyDescent="0.25">
      <c r="A152" s="80"/>
      <c r="B152" s="102"/>
      <c r="C152" s="103"/>
      <c r="D152" s="103"/>
      <c r="E152" s="103"/>
      <c r="F152" s="103"/>
      <c r="G152" s="104"/>
      <c r="H152" s="30" t="s">
        <v>227</v>
      </c>
      <c r="I152" s="103"/>
      <c r="J152" s="106"/>
      <c r="K152" s="106"/>
      <c r="L152" s="106"/>
      <c r="M152" s="49"/>
      <c r="N152" s="49"/>
      <c r="O152" s="152"/>
      <c r="P152" s="132">
        <f>directpayments[[#This Row],[Total Quarterly Payment Amount]]</f>
        <v>0</v>
      </c>
      <c r="Q152" s="99" t="str">
        <f>IFERROR(INDEX(Table2[Attachment A Category], MATCH(directpayments[[#This Row],[Attachment A Expenditure Subcategory]], Table2[Attachment A Subcategory],0)),"")</f>
        <v/>
      </c>
      <c r="R152" s="100" t="str">
        <f>IFERROR(INDEX(Table2[Treasury OIG Category], MATCH(directpayments[[#This Row],[Attachment A Expenditure Subcategory]], Table2[Attachment A Subcategory],0)),"")</f>
        <v/>
      </c>
    </row>
    <row r="153" spans="1:18" x14ac:dyDescent="0.25">
      <c r="A153" s="80"/>
      <c r="B153" s="102"/>
      <c r="C153" s="103"/>
      <c r="D153" s="103"/>
      <c r="E153" s="103"/>
      <c r="F153" s="103"/>
      <c r="G153" s="104"/>
      <c r="H153" s="31" t="s">
        <v>228</v>
      </c>
      <c r="I153" s="103"/>
      <c r="J153" s="106"/>
      <c r="K153" s="106"/>
      <c r="L153" s="106"/>
      <c r="M153" s="49"/>
      <c r="N153" s="49"/>
      <c r="O153" s="152"/>
      <c r="P153" s="132">
        <f>directpayments[[#This Row],[Total Quarterly Payment Amount]]</f>
        <v>0</v>
      </c>
      <c r="Q153" s="99" t="str">
        <f>IFERROR(INDEX(Table2[Attachment A Category], MATCH(directpayments[[#This Row],[Attachment A Expenditure Subcategory]], Table2[Attachment A Subcategory],0)),"")</f>
        <v/>
      </c>
      <c r="R153" s="100" t="str">
        <f>IFERROR(INDEX(Table2[Treasury OIG Category], MATCH(directpayments[[#This Row],[Attachment A Expenditure Subcategory]], Table2[Attachment A Subcategory],0)),"")</f>
        <v/>
      </c>
    </row>
    <row r="154" spans="1:18" x14ac:dyDescent="0.25">
      <c r="A154" s="80"/>
      <c r="B154" s="102"/>
      <c r="C154" s="103"/>
      <c r="D154" s="103"/>
      <c r="E154" s="103"/>
      <c r="F154" s="103"/>
      <c r="G154" s="104"/>
      <c r="H154" s="31" t="s">
        <v>229</v>
      </c>
      <c r="I154" s="103"/>
      <c r="J154" s="106"/>
      <c r="K154" s="106"/>
      <c r="L154" s="106"/>
      <c r="M154" s="49"/>
      <c r="N154" s="49"/>
      <c r="O154" s="152"/>
      <c r="P154" s="132">
        <f>directpayments[[#This Row],[Total Quarterly Payment Amount]]</f>
        <v>0</v>
      </c>
      <c r="Q154" s="99" t="str">
        <f>IFERROR(INDEX(Table2[Attachment A Category], MATCH(directpayments[[#This Row],[Attachment A Expenditure Subcategory]], Table2[Attachment A Subcategory],0)),"")</f>
        <v/>
      </c>
      <c r="R154" s="100" t="str">
        <f>IFERROR(INDEX(Table2[Treasury OIG Category], MATCH(directpayments[[#This Row],[Attachment A Expenditure Subcategory]], Table2[Attachment A Subcategory],0)),"")</f>
        <v/>
      </c>
    </row>
    <row r="155" spans="1:18" x14ac:dyDescent="0.25">
      <c r="A155" s="80"/>
      <c r="B155" s="102"/>
      <c r="C155" s="103"/>
      <c r="D155" s="103"/>
      <c r="E155" s="103"/>
      <c r="F155" s="103"/>
      <c r="G155" s="104"/>
      <c r="H155" s="30" t="s">
        <v>230</v>
      </c>
      <c r="I155" s="103"/>
      <c r="J155" s="106"/>
      <c r="K155" s="106"/>
      <c r="L155" s="106"/>
      <c r="M155" s="49"/>
      <c r="N155" s="49"/>
      <c r="O155" s="152"/>
      <c r="P155" s="132">
        <f>directpayments[[#This Row],[Total Quarterly Payment Amount]]</f>
        <v>0</v>
      </c>
      <c r="Q155" s="99" t="str">
        <f>IFERROR(INDEX(Table2[Attachment A Category], MATCH(directpayments[[#This Row],[Attachment A Expenditure Subcategory]], Table2[Attachment A Subcategory],0)),"")</f>
        <v/>
      </c>
      <c r="R155" s="100" t="str">
        <f>IFERROR(INDEX(Table2[Treasury OIG Category], MATCH(directpayments[[#This Row],[Attachment A Expenditure Subcategory]], Table2[Attachment A Subcategory],0)),"")</f>
        <v/>
      </c>
    </row>
    <row r="156" spans="1:18" x14ac:dyDescent="0.25">
      <c r="A156" s="80"/>
      <c r="B156" s="102"/>
      <c r="C156" s="103"/>
      <c r="D156" s="103"/>
      <c r="E156" s="103"/>
      <c r="F156" s="103"/>
      <c r="G156" s="104"/>
      <c r="H156" s="31" t="s">
        <v>231</v>
      </c>
      <c r="I156" s="103"/>
      <c r="J156" s="106"/>
      <c r="K156" s="106"/>
      <c r="L156" s="106"/>
      <c r="M156" s="49"/>
      <c r="N156" s="49"/>
      <c r="O156" s="152"/>
      <c r="P156" s="132">
        <f>directpayments[[#This Row],[Total Quarterly Payment Amount]]</f>
        <v>0</v>
      </c>
      <c r="Q156" s="99" t="str">
        <f>IFERROR(INDEX(Table2[Attachment A Category], MATCH(directpayments[[#This Row],[Attachment A Expenditure Subcategory]], Table2[Attachment A Subcategory],0)),"")</f>
        <v/>
      </c>
      <c r="R156" s="100" t="str">
        <f>IFERROR(INDEX(Table2[Treasury OIG Category], MATCH(directpayments[[#This Row],[Attachment A Expenditure Subcategory]], Table2[Attachment A Subcategory],0)),"")</f>
        <v/>
      </c>
    </row>
    <row r="157" spans="1:18" x14ac:dyDescent="0.25">
      <c r="A157" s="80"/>
      <c r="B157" s="102"/>
      <c r="C157" s="103"/>
      <c r="D157" s="103"/>
      <c r="E157" s="103"/>
      <c r="F157" s="103"/>
      <c r="G157" s="104"/>
      <c r="H157" s="31" t="s">
        <v>232</v>
      </c>
      <c r="I157" s="103"/>
      <c r="J157" s="106"/>
      <c r="K157" s="106"/>
      <c r="L157" s="106"/>
      <c r="M157" s="49"/>
      <c r="N157" s="49"/>
      <c r="O157" s="152"/>
      <c r="P157" s="132">
        <f>directpayments[[#This Row],[Total Quarterly Payment Amount]]</f>
        <v>0</v>
      </c>
      <c r="Q157" s="99" t="str">
        <f>IFERROR(INDEX(Table2[Attachment A Category], MATCH(directpayments[[#This Row],[Attachment A Expenditure Subcategory]], Table2[Attachment A Subcategory],0)),"")</f>
        <v/>
      </c>
      <c r="R157" s="100" t="str">
        <f>IFERROR(INDEX(Table2[Treasury OIG Category], MATCH(directpayments[[#This Row],[Attachment A Expenditure Subcategory]], Table2[Attachment A Subcategory],0)),"")</f>
        <v/>
      </c>
    </row>
    <row r="158" spans="1:18" x14ac:dyDescent="0.25">
      <c r="A158" s="80"/>
      <c r="B158" s="102"/>
      <c r="C158" s="103"/>
      <c r="D158" s="103"/>
      <c r="E158" s="103"/>
      <c r="F158" s="103"/>
      <c r="G158" s="104"/>
      <c r="H158" s="30" t="s">
        <v>233</v>
      </c>
      <c r="I158" s="103"/>
      <c r="J158" s="106"/>
      <c r="K158" s="106"/>
      <c r="L158" s="106"/>
      <c r="M158" s="49"/>
      <c r="N158" s="49"/>
      <c r="O158" s="152"/>
      <c r="P158" s="132">
        <f>directpayments[[#This Row],[Total Quarterly Payment Amount]]</f>
        <v>0</v>
      </c>
      <c r="Q158" s="99" t="str">
        <f>IFERROR(INDEX(Table2[Attachment A Category], MATCH(directpayments[[#This Row],[Attachment A Expenditure Subcategory]], Table2[Attachment A Subcategory],0)),"")</f>
        <v/>
      </c>
      <c r="R158" s="100" t="str">
        <f>IFERROR(INDEX(Table2[Treasury OIG Category], MATCH(directpayments[[#This Row],[Attachment A Expenditure Subcategory]], Table2[Attachment A Subcategory],0)),"")</f>
        <v/>
      </c>
    </row>
    <row r="159" spans="1:18" x14ac:dyDescent="0.25">
      <c r="A159" s="80"/>
      <c r="B159" s="102"/>
      <c r="C159" s="103"/>
      <c r="D159" s="103"/>
      <c r="E159" s="103"/>
      <c r="F159" s="103"/>
      <c r="G159" s="104"/>
      <c r="H159" s="31" t="s">
        <v>234</v>
      </c>
      <c r="I159" s="103"/>
      <c r="J159" s="106"/>
      <c r="K159" s="106"/>
      <c r="L159" s="106"/>
      <c r="M159" s="49"/>
      <c r="N159" s="49"/>
      <c r="O159" s="152"/>
      <c r="P159" s="132">
        <f>directpayments[[#This Row],[Total Quarterly Payment Amount]]</f>
        <v>0</v>
      </c>
      <c r="Q159" s="99" t="str">
        <f>IFERROR(INDEX(Table2[Attachment A Category], MATCH(directpayments[[#This Row],[Attachment A Expenditure Subcategory]], Table2[Attachment A Subcategory],0)),"")</f>
        <v/>
      </c>
      <c r="R159" s="100" t="str">
        <f>IFERROR(INDEX(Table2[Treasury OIG Category], MATCH(directpayments[[#This Row],[Attachment A Expenditure Subcategory]], Table2[Attachment A Subcategory],0)),"")</f>
        <v/>
      </c>
    </row>
    <row r="160" spans="1:18" x14ac:dyDescent="0.25">
      <c r="A160" s="80"/>
      <c r="B160" s="102"/>
      <c r="C160" s="103"/>
      <c r="D160" s="103"/>
      <c r="E160" s="103"/>
      <c r="F160" s="103"/>
      <c r="G160" s="104"/>
      <c r="H160" s="31" t="s">
        <v>235</v>
      </c>
      <c r="I160" s="103"/>
      <c r="J160" s="106"/>
      <c r="K160" s="106"/>
      <c r="L160" s="106"/>
      <c r="M160" s="49"/>
      <c r="N160" s="49"/>
      <c r="O160" s="152"/>
      <c r="P160" s="132">
        <f>directpayments[[#This Row],[Total Quarterly Payment Amount]]</f>
        <v>0</v>
      </c>
      <c r="Q160" s="99" t="str">
        <f>IFERROR(INDEX(Table2[Attachment A Category], MATCH(directpayments[[#This Row],[Attachment A Expenditure Subcategory]], Table2[Attachment A Subcategory],0)),"")</f>
        <v/>
      </c>
      <c r="R160" s="100" t="str">
        <f>IFERROR(INDEX(Table2[Treasury OIG Category], MATCH(directpayments[[#This Row],[Attachment A Expenditure Subcategory]], Table2[Attachment A Subcategory],0)),"")</f>
        <v/>
      </c>
    </row>
    <row r="161" spans="1:18" x14ac:dyDescent="0.25">
      <c r="A161" s="80"/>
      <c r="B161" s="102"/>
      <c r="C161" s="103"/>
      <c r="D161" s="103"/>
      <c r="E161" s="103"/>
      <c r="F161" s="103"/>
      <c r="G161" s="104"/>
      <c r="H161" s="30" t="s">
        <v>236</v>
      </c>
      <c r="I161" s="103"/>
      <c r="J161" s="106"/>
      <c r="K161" s="106"/>
      <c r="L161" s="106"/>
      <c r="M161" s="49"/>
      <c r="N161" s="49"/>
      <c r="O161" s="152"/>
      <c r="P161" s="132">
        <f>directpayments[[#This Row],[Total Quarterly Payment Amount]]</f>
        <v>0</v>
      </c>
      <c r="Q161" s="99" t="str">
        <f>IFERROR(INDEX(Table2[Attachment A Category], MATCH(directpayments[[#This Row],[Attachment A Expenditure Subcategory]], Table2[Attachment A Subcategory],0)),"")</f>
        <v/>
      </c>
      <c r="R161" s="100" t="str">
        <f>IFERROR(INDEX(Table2[Treasury OIG Category], MATCH(directpayments[[#This Row],[Attachment A Expenditure Subcategory]], Table2[Attachment A Subcategory],0)),"")</f>
        <v/>
      </c>
    </row>
    <row r="162" spans="1:18" x14ac:dyDescent="0.25">
      <c r="A162" s="80"/>
      <c r="B162" s="102"/>
      <c r="C162" s="103"/>
      <c r="D162" s="103"/>
      <c r="E162" s="103"/>
      <c r="F162" s="103"/>
      <c r="G162" s="104"/>
      <c r="H162" s="31" t="s">
        <v>237</v>
      </c>
      <c r="I162" s="103"/>
      <c r="J162" s="106"/>
      <c r="K162" s="106"/>
      <c r="L162" s="106"/>
      <c r="M162" s="49"/>
      <c r="N162" s="49"/>
      <c r="O162" s="152"/>
      <c r="P162" s="132">
        <f>directpayments[[#This Row],[Total Quarterly Payment Amount]]</f>
        <v>0</v>
      </c>
      <c r="Q162" s="99" t="str">
        <f>IFERROR(INDEX(Table2[Attachment A Category], MATCH(directpayments[[#This Row],[Attachment A Expenditure Subcategory]], Table2[Attachment A Subcategory],0)),"")</f>
        <v/>
      </c>
      <c r="R162" s="100" t="str">
        <f>IFERROR(INDEX(Table2[Treasury OIG Category], MATCH(directpayments[[#This Row],[Attachment A Expenditure Subcategory]], Table2[Attachment A Subcategory],0)),"")</f>
        <v/>
      </c>
    </row>
    <row r="163" spans="1:18" x14ac:dyDescent="0.25">
      <c r="A163" s="80"/>
      <c r="B163" s="102"/>
      <c r="C163" s="103"/>
      <c r="D163" s="103"/>
      <c r="E163" s="103"/>
      <c r="F163" s="103"/>
      <c r="G163" s="104"/>
      <c r="H163" s="31" t="s">
        <v>238</v>
      </c>
      <c r="I163" s="103"/>
      <c r="J163" s="106"/>
      <c r="K163" s="106"/>
      <c r="L163" s="106"/>
      <c r="M163" s="49"/>
      <c r="N163" s="49"/>
      <c r="O163" s="152"/>
      <c r="P163" s="132">
        <f>directpayments[[#This Row],[Total Quarterly Payment Amount]]</f>
        <v>0</v>
      </c>
      <c r="Q163" s="99" t="str">
        <f>IFERROR(INDEX(Table2[Attachment A Category], MATCH(directpayments[[#This Row],[Attachment A Expenditure Subcategory]], Table2[Attachment A Subcategory],0)),"")</f>
        <v/>
      </c>
      <c r="R163" s="100" t="str">
        <f>IFERROR(INDEX(Table2[Treasury OIG Category], MATCH(directpayments[[#This Row],[Attachment A Expenditure Subcategory]], Table2[Attachment A Subcategory],0)),"")</f>
        <v/>
      </c>
    </row>
    <row r="164" spans="1:18" x14ac:dyDescent="0.25">
      <c r="A164" s="80"/>
      <c r="B164" s="102"/>
      <c r="C164" s="103"/>
      <c r="D164" s="103"/>
      <c r="E164" s="103"/>
      <c r="F164" s="103"/>
      <c r="G164" s="104"/>
      <c r="H164" s="30" t="s">
        <v>239</v>
      </c>
      <c r="I164" s="103"/>
      <c r="J164" s="106"/>
      <c r="K164" s="106"/>
      <c r="L164" s="106"/>
      <c r="M164" s="49"/>
      <c r="N164" s="49"/>
      <c r="O164" s="152"/>
      <c r="P164" s="132">
        <f>directpayments[[#This Row],[Total Quarterly Payment Amount]]</f>
        <v>0</v>
      </c>
      <c r="Q164" s="99" t="str">
        <f>IFERROR(INDEX(Table2[Attachment A Category], MATCH(directpayments[[#This Row],[Attachment A Expenditure Subcategory]], Table2[Attachment A Subcategory],0)),"")</f>
        <v/>
      </c>
      <c r="R164" s="100" t="str">
        <f>IFERROR(INDEX(Table2[Treasury OIG Category], MATCH(directpayments[[#This Row],[Attachment A Expenditure Subcategory]], Table2[Attachment A Subcategory],0)),"")</f>
        <v/>
      </c>
    </row>
    <row r="165" spans="1:18" x14ac:dyDescent="0.25">
      <c r="A165" s="80"/>
      <c r="B165" s="102"/>
      <c r="C165" s="103"/>
      <c r="D165" s="103"/>
      <c r="E165" s="103"/>
      <c r="F165" s="103"/>
      <c r="G165" s="104"/>
      <c r="H165" s="31" t="s">
        <v>240</v>
      </c>
      <c r="I165" s="103"/>
      <c r="J165" s="106"/>
      <c r="K165" s="106"/>
      <c r="L165" s="106"/>
      <c r="M165" s="49"/>
      <c r="N165" s="49"/>
      <c r="O165" s="152"/>
      <c r="P165" s="132">
        <f>directpayments[[#This Row],[Total Quarterly Payment Amount]]</f>
        <v>0</v>
      </c>
      <c r="Q165" s="99" t="str">
        <f>IFERROR(INDEX(Table2[Attachment A Category], MATCH(directpayments[[#This Row],[Attachment A Expenditure Subcategory]], Table2[Attachment A Subcategory],0)),"")</f>
        <v/>
      </c>
      <c r="R165" s="100" t="str">
        <f>IFERROR(INDEX(Table2[Treasury OIG Category], MATCH(directpayments[[#This Row],[Attachment A Expenditure Subcategory]], Table2[Attachment A Subcategory],0)),"")</f>
        <v/>
      </c>
    </row>
    <row r="166" spans="1:18" x14ac:dyDescent="0.25">
      <c r="A166" s="80"/>
      <c r="B166" s="102"/>
      <c r="C166" s="103"/>
      <c r="D166" s="103"/>
      <c r="E166" s="103"/>
      <c r="F166" s="103"/>
      <c r="G166" s="104"/>
      <c r="H166" s="31" t="s">
        <v>241</v>
      </c>
      <c r="I166" s="103"/>
      <c r="J166" s="106"/>
      <c r="K166" s="106"/>
      <c r="L166" s="106"/>
      <c r="M166" s="49"/>
      <c r="N166" s="49"/>
      <c r="O166" s="152"/>
      <c r="P166" s="132">
        <f>directpayments[[#This Row],[Total Quarterly Payment Amount]]</f>
        <v>0</v>
      </c>
      <c r="Q166" s="99" t="str">
        <f>IFERROR(INDEX(Table2[Attachment A Category], MATCH(directpayments[[#This Row],[Attachment A Expenditure Subcategory]], Table2[Attachment A Subcategory],0)),"")</f>
        <v/>
      </c>
      <c r="R166" s="100" t="str">
        <f>IFERROR(INDEX(Table2[Treasury OIG Category], MATCH(directpayments[[#This Row],[Attachment A Expenditure Subcategory]], Table2[Attachment A Subcategory],0)),"")</f>
        <v/>
      </c>
    </row>
    <row r="167" spans="1:18" x14ac:dyDescent="0.25">
      <c r="A167" s="80"/>
      <c r="B167" s="102"/>
      <c r="C167" s="103"/>
      <c r="D167" s="103"/>
      <c r="E167" s="103"/>
      <c r="F167" s="103"/>
      <c r="G167" s="104"/>
      <c r="H167" s="30" t="s">
        <v>242</v>
      </c>
      <c r="I167" s="103"/>
      <c r="J167" s="106"/>
      <c r="K167" s="106"/>
      <c r="L167" s="106"/>
      <c r="M167" s="49"/>
      <c r="N167" s="49"/>
      <c r="O167" s="152"/>
      <c r="P167" s="132">
        <f>directpayments[[#This Row],[Total Quarterly Payment Amount]]</f>
        <v>0</v>
      </c>
      <c r="Q167" s="99" t="str">
        <f>IFERROR(INDEX(Table2[Attachment A Category], MATCH(directpayments[[#This Row],[Attachment A Expenditure Subcategory]], Table2[Attachment A Subcategory],0)),"")</f>
        <v/>
      </c>
      <c r="R167" s="100" t="str">
        <f>IFERROR(INDEX(Table2[Treasury OIG Category], MATCH(directpayments[[#This Row],[Attachment A Expenditure Subcategory]], Table2[Attachment A Subcategory],0)),"")</f>
        <v/>
      </c>
    </row>
    <row r="168" spans="1:18" x14ac:dyDescent="0.25">
      <c r="A168" s="80"/>
      <c r="B168" s="102"/>
      <c r="C168" s="103"/>
      <c r="D168" s="103"/>
      <c r="E168" s="103"/>
      <c r="F168" s="103"/>
      <c r="G168" s="104"/>
      <c r="H168" s="31" t="s">
        <v>243</v>
      </c>
      <c r="I168" s="103"/>
      <c r="J168" s="106"/>
      <c r="K168" s="106"/>
      <c r="L168" s="106"/>
      <c r="M168" s="49"/>
      <c r="N168" s="49"/>
      <c r="O168" s="152"/>
      <c r="P168" s="132">
        <f>directpayments[[#This Row],[Total Quarterly Payment Amount]]</f>
        <v>0</v>
      </c>
      <c r="Q168" s="99" t="str">
        <f>IFERROR(INDEX(Table2[Attachment A Category], MATCH(directpayments[[#This Row],[Attachment A Expenditure Subcategory]], Table2[Attachment A Subcategory],0)),"")</f>
        <v/>
      </c>
      <c r="R168" s="100" t="str">
        <f>IFERROR(INDEX(Table2[Treasury OIG Category], MATCH(directpayments[[#This Row],[Attachment A Expenditure Subcategory]], Table2[Attachment A Subcategory],0)),"")</f>
        <v/>
      </c>
    </row>
    <row r="169" spans="1:18" x14ac:dyDescent="0.25">
      <c r="A169" s="80"/>
      <c r="B169" s="102"/>
      <c r="C169" s="103"/>
      <c r="D169" s="103"/>
      <c r="E169" s="103"/>
      <c r="F169" s="103"/>
      <c r="G169" s="104"/>
      <c r="H169" s="30" t="s">
        <v>244</v>
      </c>
      <c r="I169" s="103"/>
      <c r="J169" s="106"/>
      <c r="K169" s="106"/>
      <c r="L169" s="106"/>
      <c r="M169" s="49"/>
      <c r="N169" s="49"/>
      <c r="O169" s="152"/>
      <c r="P169" s="132">
        <f>directpayments[[#This Row],[Total Quarterly Payment Amount]]</f>
        <v>0</v>
      </c>
      <c r="Q169" s="99" t="str">
        <f>IFERROR(INDEX(Table2[Attachment A Category], MATCH(directpayments[[#This Row],[Attachment A Expenditure Subcategory]], Table2[Attachment A Subcategory],0)),"")</f>
        <v/>
      </c>
      <c r="R169" s="100" t="str">
        <f>IFERROR(INDEX(Table2[Treasury OIG Category], MATCH(directpayments[[#This Row],[Attachment A Expenditure Subcategory]], Table2[Attachment A Subcategory],0)),"")</f>
        <v/>
      </c>
    </row>
    <row r="170" spans="1:18" x14ac:dyDescent="0.25">
      <c r="A170" s="80"/>
      <c r="B170" s="102"/>
      <c r="C170" s="103"/>
      <c r="D170" s="103"/>
      <c r="E170" s="103"/>
      <c r="F170" s="103"/>
      <c r="G170" s="104"/>
      <c r="H170" s="31" t="s">
        <v>245</v>
      </c>
      <c r="I170" s="103"/>
      <c r="J170" s="106"/>
      <c r="K170" s="106"/>
      <c r="L170" s="106"/>
      <c r="M170" s="49"/>
      <c r="N170" s="49"/>
      <c r="O170" s="152"/>
      <c r="P170" s="132">
        <f>directpayments[[#This Row],[Total Quarterly Payment Amount]]</f>
        <v>0</v>
      </c>
      <c r="Q170" s="99" t="str">
        <f>IFERROR(INDEX(Table2[Attachment A Category], MATCH(directpayments[[#This Row],[Attachment A Expenditure Subcategory]], Table2[Attachment A Subcategory],0)),"")</f>
        <v/>
      </c>
      <c r="R170" s="100" t="str">
        <f>IFERROR(INDEX(Table2[Treasury OIG Category], MATCH(directpayments[[#This Row],[Attachment A Expenditure Subcategory]], Table2[Attachment A Subcategory],0)),"")</f>
        <v/>
      </c>
    </row>
    <row r="171" spans="1:18" x14ac:dyDescent="0.25">
      <c r="A171" s="80"/>
      <c r="B171" s="102"/>
      <c r="C171" s="103"/>
      <c r="D171" s="103"/>
      <c r="E171" s="103"/>
      <c r="F171" s="103"/>
      <c r="G171" s="104"/>
      <c r="H171" s="31" t="s">
        <v>246</v>
      </c>
      <c r="I171" s="103"/>
      <c r="J171" s="106"/>
      <c r="K171" s="106"/>
      <c r="L171" s="106"/>
      <c r="M171" s="49"/>
      <c r="N171" s="49"/>
      <c r="O171" s="152"/>
      <c r="P171" s="132">
        <f>directpayments[[#This Row],[Total Quarterly Payment Amount]]</f>
        <v>0</v>
      </c>
      <c r="Q171" s="99" t="str">
        <f>IFERROR(INDEX(Table2[Attachment A Category], MATCH(directpayments[[#This Row],[Attachment A Expenditure Subcategory]], Table2[Attachment A Subcategory],0)),"")</f>
        <v/>
      </c>
      <c r="R171" s="100" t="str">
        <f>IFERROR(INDEX(Table2[Treasury OIG Category], MATCH(directpayments[[#This Row],[Attachment A Expenditure Subcategory]], Table2[Attachment A Subcategory],0)),"")</f>
        <v/>
      </c>
    </row>
    <row r="172" spans="1:18" x14ac:dyDescent="0.25">
      <c r="A172" s="80"/>
      <c r="B172" s="102"/>
      <c r="C172" s="103"/>
      <c r="D172" s="103"/>
      <c r="E172" s="103"/>
      <c r="F172" s="103"/>
      <c r="G172" s="104"/>
      <c r="H172" s="30" t="s">
        <v>247</v>
      </c>
      <c r="I172" s="103"/>
      <c r="J172" s="106"/>
      <c r="K172" s="106"/>
      <c r="L172" s="106"/>
      <c r="M172" s="49"/>
      <c r="N172" s="49"/>
      <c r="O172" s="152"/>
      <c r="P172" s="132">
        <f>directpayments[[#This Row],[Total Quarterly Payment Amount]]</f>
        <v>0</v>
      </c>
      <c r="Q172" s="99" t="str">
        <f>IFERROR(INDEX(Table2[Attachment A Category], MATCH(directpayments[[#This Row],[Attachment A Expenditure Subcategory]], Table2[Attachment A Subcategory],0)),"")</f>
        <v/>
      </c>
      <c r="R172" s="100" t="str">
        <f>IFERROR(INDEX(Table2[Treasury OIG Category], MATCH(directpayments[[#This Row],[Attachment A Expenditure Subcategory]], Table2[Attachment A Subcategory],0)),"")</f>
        <v/>
      </c>
    </row>
    <row r="173" spans="1:18" x14ac:dyDescent="0.25">
      <c r="A173" s="80"/>
      <c r="B173" s="102"/>
      <c r="C173" s="103"/>
      <c r="D173" s="103"/>
      <c r="E173" s="103"/>
      <c r="F173" s="103"/>
      <c r="G173" s="104"/>
      <c r="H173" s="31" t="s">
        <v>248</v>
      </c>
      <c r="I173" s="103"/>
      <c r="J173" s="106"/>
      <c r="K173" s="106"/>
      <c r="L173" s="106"/>
      <c r="M173" s="49"/>
      <c r="N173" s="49"/>
      <c r="O173" s="152"/>
      <c r="P173" s="132">
        <f>directpayments[[#This Row],[Total Quarterly Payment Amount]]</f>
        <v>0</v>
      </c>
      <c r="Q173" s="99" t="str">
        <f>IFERROR(INDEX(Table2[Attachment A Category], MATCH(directpayments[[#This Row],[Attachment A Expenditure Subcategory]], Table2[Attachment A Subcategory],0)),"")</f>
        <v/>
      </c>
      <c r="R173" s="100" t="str">
        <f>IFERROR(INDEX(Table2[Treasury OIG Category], MATCH(directpayments[[#This Row],[Attachment A Expenditure Subcategory]], Table2[Attachment A Subcategory],0)),"")</f>
        <v/>
      </c>
    </row>
    <row r="174" spans="1:18" x14ac:dyDescent="0.25">
      <c r="A174" s="80"/>
      <c r="B174" s="102"/>
      <c r="C174" s="103"/>
      <c r="D174" s="103"/>
      <c r="E174" s="103"/>
      <c r="F174" s="103"/>
      <c r="G174" s="104"/>
      <c r="H174" s="30" t="s">
        <v>249</v>
      </c>
      <c r="I174" s="103"/>
      <c r="J174" s="106"/>
      <c r="K174" s="106"/>
      <c r="L174" s="106"/>
      <c r="M174" s="49"/>
      <c r="N174" s="49"/>
      <c r="O174" s="152"/>
      <c r="P174" s="132">
        <f>directpayments[[#This Row],[Total Quarterly Payment Amount]]</f>
        <v>0</v>
      </c>
      <c r="Q174" s="99" t="str">
        <f>IFERROR(INDEX(Table2[Attachment A Category], MATCH(directpayments[[#This Row],[Attachment A Expenditure Subcategory]], Table2[Attachment A Subcategory],0)),"")</f>
        <v/>
      </c>
      <c r="R174" s="100" t="str">
        <f>IFERROR(INDEX(Table2[Treasury OIG Category], MATCH(directpayments[[#This Row],[Attachment A Expenditure Subcategory]], Table2[Attachment A Subcategory],0)),"")</f>
        <v/>
      </c>
    </row>
    <row r="175" spans="1:18" x14ac:dyDescent="0.25">
      <c r="A175" s="80"/>
      <c r="B175" s="102"/>
      <c r="C175" s="103"/>
      <c r="D175" s="103"/>
      <c r="E175" s="103"/>
      <c r="F175" s="103"/>
      <c r="G175" s="104"/>
      <c r="H175" s="31" t="s">
        <v>250</v>
      </c>
      <c r="I175" s="103"/>
      <c r="J175" s="106"/>
      <c r="K175" s="106"/>
      <c r="L175" s="106"/>
      <c r="M175" s="49"/>
      <c r="N175" s="49"/>
      <c r="O175" s="152"/>
      <c r="P175" s="132">
        <f>directpayments[[#This Row],[Total Quarterly Payment Amount]]</f>
        <v>0</v>
      </c>
      <c r="Q175" s="99" t="str">
        <f>IFERROR(INDEX(Table2[Attachment A Category], MATCH(directpayments[[#This Row],[Attachment A Expenditure Subcategory]], Table2[Attachment A Subcategory],0)),"")</f>
        <v/>
      </c>
      <c r="R175" s="100" t="str">
        <f>IFERROR(INDEX(Table2[Treasury OIG Category], MATCH(directpayments[[#This Row],[Attachment A Expenditure Subcategory]], Table2[Attachment A Subcategory],0)),"")</f>
        <v/>
      </c>
    </row>
    <row r="176" spans="1:18" x14ac:dyDescent="0.25">
      <c r="A176" s="80"/>
      <c r="B176" s="102"/>
      <c r="C176" s="103"/>
      <c r="D176" s="103"/>
      <c r="E176" s="103"/>
      <c r="F176" s="103"/>
      <c r="G176" s="104"/>
      <c r="H176" s="31" t="s">
        <v>251</v>
      </c>
      <c r="I176" s="103"/>
      <c r="J176" s="106"/>
      <c r="K176" s="106"/>
      <c r="L176" s="106"/>
      <c r="M176" s="49"/>
      <c r="N176" s="49"/>
      <c r="O176" s="152"/>
      <c r="P176" s="132">
        <f>directpayments[[#This Row],[Total Quarterly Payment Amount]]</f>
        <v>0</v>
      </c>
      <c r="Q176" s="99" t="str">
        <f>IFERROR(INDEX(Table2[Attachment A Category], MATCH(directpayments[[#This Row],[Attachment A Expenditure Subcategory]], Table2[Attachment A Subcategory],0)),"")</f>
        <v/>
      </c>
      <c r="R176" s="100" t="str">
        <f>IFERROR(INDEX(Table2[Treasury OIG Category], MATCH(directpayments[[#This Row],[Attachment A Expenditure Subcategory]], Table2[Attachment A Subcategory],0)),"")</f>
        <v/>
      </c>
    </row>
    <row r="177" spans="1:18" x14ac:dyDescent="0.25">
      <c r="A177" s="80"/>
      <c r="B177" s="102"/>
      <c r="C177" s="103"/>
      <c r="D177" s="103"/>
      <c r="E177" s="103"/>
      <c r="F177" s="103"/>
      <c r="G177" s="104"/>
      <c r="H177" s="30" t="s">
        <v>252</v>
      </c>
      <c r="I177" s="103"/>
      <c r="J177" s="106"/>
      <c r="K177" s="106"/>
      <c r="L177" s="106"/>
      <c r="M177" s="49"/>
      <c r="N177" s="49"/>
      <c r="O177" s="152"/>
      <c r="P177" s="132">
        <f>directpayments[[#This Row],[Total Quarterly Payment Amount]]</f>
        <v>0</v>
      </c>
      <c r="Q177" s="99" t="str">
        <f>IFERROR(INDEX(Table2[Attachment A Category], MATCH(directpayments[[#This Row],[Attachment A Expenditure Subcategory]], Table2[Attachment A Subcategory],0)),"")</f>
        <v/>
      </c>
      <c r="R177" s="100" t="str">
        <f>IFERROR(INDEX(Table2[Treasury OIG Category], MATCH(directpayments[[#This Row],[Attachment A Expenditure Subcategory]], Table2[Attachment A Subcategory],0)),"")</f>
        <v/>
      </c>
    </row>
    <row r="178" spans="1:18" x14ac:dyDescent="0.25">
      <c r="A178" s="80"/>
      <c r="B178" s="102"/>
      <c r="C178" s="103"/>
      <c r="D178" s="103"/>
      <c r="E178" s="103"/>
      <c r="F178" s="103"/>
      <c r="G178" s="104"/>
      <c r="H178" s="31" t="s">
        <v>253</v>
      </c>
      <c r="I178" s="103"/>
      <c r="J178" s="106"/>
      <c r="K178" s="106"/>
      <c r="L178" s="106"/>
      <c r="M178" s="49"/>
      <c r="N178" s="49"/>
      <c r="O178" s="152"/>
      <c r="P178" s="132">
        <f>directpayments[[#This Row],[Total Quarterly Payment Amount]]</f>
        <v>0</v>
      </c>
      <c r="Q178" s="99" t="str">
        <f>IFERROR(INDEX(Table2[Attachment A Category], MATCH(directpayments[[#This Row],[Attachment A Expenditure Subcategory]], Table2[Attachment A Subcategory],0)),"")</f>
        <v/>
      </c>
      <c r="R178" s="100" t="str">
        <f>IFERROR(INDEX(Table2[Treasury OIG Category], MATCH(directpayments[[#This Row],[Attachment A Expenditure Subcategory]], Table2[Attachment A Subcategory],0)),"")</f>
        <v/>
      </c>
    </row>
    <row r="179" spans="1:18" x14ac:dyDescent="0.25">
      <c r="A179" s="80"/>
      <c r="B179" s="102"/>
      <c r="C179" s="103"/>
      <c r="D179" s="103"/>
      <c r="E179" s="103"/>
      <c r="F179" s="103"/>
      <c r="G179" s="104"/>
      <c r="H179" s="30" t="s">
        <v>254</v>
      </c>
      <c r="I179" s="103"/>
      <c r="J179" s="106"/>
      <c r="K179" s="106"/>
      <c r="L179" s="106"/>
      <c r="M179" s="49"/>
      <c r="N179" s="49"/>
      <c r="O179" s="152"/>
      <c r="P179" s="132">
        <f>directpayments[[#This Row],[Total Quarterly Payment Amount]]</f>
        <v>0</v>
      </c>
      <c r="Q179" s="99" t="str">
        <f>IFERROR(INDEX(Table2[Attachment A Category], MATCH(directpayments[[#This Row],[Attachment A Expenditure Subcategory]], Table2[Attachment A Subcategory],0)),"")</f>
        <v/>
      </c>
      <c r="R179" s="100" t="str">
        <f>IFERROR(INDEX(Table2[Treasury OIG Category], MATCH(directpayments[[#This Row],[Attachment A Expenditure Subcategory]], Table2[Attachment A Subcategory],0)),"")</f>
        <v/>
      </c>
    </row>
    <row r="180" spans="1:18" x14ac:dyDescent="0.25">
      <c r="A180" s="80"/>
      <c r="B180" s="102"/>
      <c r="C180" s="103"/>
      <c r="D180" s="103"/>
      <c r="E180" s="103"/>
      <c r="F180" s="103"/>
      <c r="G180" s="104"/>
      <c r="H180" s="31" t="s">
        <v>255</v>
      </c>
      <c r="I180" s="103"/>
      <c r="J180" s="106"/>
      <c r="K180" s="106"/>
      <c r="L180" s="106"/>
      <c r="M180" s="49"/>
      <c r="N180" s="49"/>
      <c r="O180" s="152"/>
      <c r="P180" s="132">
        <f>directpayments[[#This Row],[Total Quarterly Payment Amount]]</f>
        <v>0</v>
      </c>
      <c r="Q180" s="99" t="str">
        <f>IFERROR(INDEX(Table2[Attachment A Category], MATCH(directpayments[[#This Row],[Attachment A Expenditure Subcategory]], Table2[Attachment A Subcategory],0)),"")</f>
        <v/>
      </c>
      <c r="R180" s="100" t="str">
        <f>IFERROR(INDEX(Table2[Treasury OIG Category], MATCH(directpayments[[#This Row],[Attachment A Expenditure Subcategory]], Table2[Attachment A Subcategory],0)),"")</f>
        <v/>
      </c>
    </row>
    <row r="181" spans="1:18" x14ac:dyDescent="0.25">
      <c r="A181" s="80"/>
      <c r="B181" s="102"/>
      <c r="C181" s="103"/>
      <c r="D181" s="103"/>
      <c r="E181" s="103"/>
      <c r="F181" s="103"/>
      <c r="G181" s="104"/>
      <c r="H181" s="31" t="s">
        <v>256</v>
      </c>
      <c r="I181" s="103"/>
      <c r="J181" s="106"/>
      <c r="K181" s="106"/>
      <c r="L181" s="106"/>
      <c r="M181" s="49"/>
      <c r="N181" s="49"/>
      <c r="O181" s="152"/>
      <c r="P181" s="132">
        <f>directpayments[[#This Row],[Total Quarterly Payment Amount]]</f>
        <v>0</v>
      </c>
      <c r="Q181" s="99" t="str">
        <f>IFERROR(INDEX(Table2[Attachment A Category], MATCH(directpayments[[#This Row],[Attachment A Expenditure Subcategory]], Table2[Attachment A Subcategory],0)),"")</f>
        <v/>
      </c>
      <c r="R181" s="100" t="str">
        <f>IFERROR(INDEX(Table2[Treasury OIG Category], MATCH(directpayments[[#This Row],[Attachment A Expenditure Subcategory]], Table2[Attachment A Subcategory],0)),"")</f>
        <v/>
      </c>
    </row>
    <row r="182" spans="1:18" x14ac:dyDescent="0.25">
      <c r="A182" s="80"/>
      <c r="B182" s="102"/>
      <c r="C182" s="103"/>
      <c r="D182" s="103"/>
      <c r="E182" s="103"/>
      <c r="F182" s="103"/>
      <c r="G182" s="104"/>
      <c r="H182" s="30" t="s">
        <v>257</v>
      </c>
      <c r="I182" s="103"/>
      <c r="J182" s="106"/>
      <c r="K182" s="106"/>
      <c r="L182" s="106"/>
      <c r="M182" s="49"/>
      <c r="N182" s="49"/>
      <c r="O182" s="152"/>
      <c r="P182" s="132">
        <f>directpayments[[#This Row],[Total Quarterly Payment Amount]]</f>
        <v>0</v>
      </c>
      <c r="Q182" s="99" t="str">
        <f>IFERROR(INDEX(Table2[Attachment A Category], MATCH(directpayments[[#This Row],[Attachment A Expenditure Subcategory]], Table2[Attachment A Subcategory],0)),"")</f>
        <v/>
      </c>
      <c r="R182" s="100" t="str">
        <f>IFERROR(INDEX(Table2[Treasury OIG Category], MATCH(directpayments[[#This Row],[Attachment A Expenditure Subcategory]], Table2[Attachment A Subcategory],0)),"")</f>
        <v/>
      </c>
    </row>
    <row r="183" spans="1:18" x14ac:dyDescent="0.25">
      <c r="A183" s="80"/>
      <c r="B183" s="102"/>
      <c r="C183" s="103"/>
      <c r="D183" s="103"/>
      <c r="E183" s="103"/>
      <c r="F183" s="103"/>
      <c r="G183" s="104"/>
      <c r="H183" s="31" t="s">
        <v>258</v>
      </c>
      <c r="I183" s="103"/>
      <c r="J183" s="106"/>
      <c r="K183" s="106"/>
      <c r="L183" s="106"/>
      <c r="M183" s="49"/>
      <c r="N183" s="49"/>
      <c r="O183" s="152"/>
      <c r="P183" s="132">
        <f>directpayments[[#This Row],[Total Quarterly Payment Amount]]</f>
        <v>0</v>
      </c>
      <c r="Q183" s="99" t="str">
        <f>IFERROR(INDEX(Table2[Attachment A Category], MATCH(directpayments[[#This Row],[Attachment A Expenditure Subcategory]], Table2[Attachment A Subcategory],0)),"")</f>
        <v/>
      </c>
      <c r="R183" s="100" t="str">
        <f>IFERROR(INDEX(Table2[Treasury OIG Category], MATCH(directpayments[[#This Row],[Attachment A Expenditure Subcategory]], Table2[Attachment A Subcategory],0)),"")</f>
        <v/>
      </c>
    </row>
    <row r="184" spans="1:18" x14ac:dyDescent="0.25">
      <c r="A184" s="80"/>
      <c r="B184" s="102"/>
      <c r="C184" s="103"/>
      <c r="D184" s="103"/>
      <c r="E184" s="103"/>
      <c r="F184" s="103"/>
      <c r="G184" s="104"/>
      <c r="H184" s="30" t="s">
        <v>259</v>
      </c>
      <c r="I184" s="103"/>
      <c r="J184" s="106"/>
      <c r="K184" s="106"/>
      <c r="L184" s="106"/>
      <c r="M184" s="49"/>
      <c r="N184" s="49"/>
      <c r="O184" s="152"/>
      <c r="P184" s="132">
        <f>directpayments[[#This Row],[Total Quarterly Payment Amount]]</f>
        <v>0</v>
      </c>
      <c r="Q184" s="99" t="str">
        <f>IFERROR(INDEX(Table2[Attachment A Category], MATCH(directpayments[[#This Row],[Attachment A Expenditure Subcategory]], Table2[Attachment A Subcategory],0)),"")</f>
        <v/>
      </c>
      <c r="R184" s="100" t="str">
        <f>IFERROR(INDEX(Table2[Treasury OIG Category], MATCH(directpayments[[#This Row],[Attachment A Expenditure Subcategory]], Table2[Attachment A Subcategory],0)),"")</f>
        <v/>
      </c>
    </row>
    <row r="185" spans="1:18" x14ac:dyDescent="0.25">
      <c r="A185" s="80"/>
      <c r="B185" s="102"/>
      <c r="C185" s="103"/>
      <c r="D185" s="103"/>
      <c r="E185" s="103"/>
      <c r="F185" s="103"/>
      <c r="G185" s="104"/>
      <c r="H185" s="31" t="s">
        <v>260</v>
      </c>
      <c r="I185" s="103"/>
      <c r="J185" s="106"/>
      <c r="K185" s="106"/>
      <c r="L185" s="106"/>
      <c r="M185" s="49"/>
      <c r="N185" s="49"/>
      <c r="O185" s="152"/>
      <c r="P185" s="132">
        <f>directpayments[[#This Row],[Total Quarterly Payment Amount]]</f>
        <v>0</v>
      </c>
      <c r="Q185" s="99" t="str">
        <f>IFERROR(INDEX(Table2[Attachment A Category], MATCH(directpayments[[#This Row],[Attachment A Expenditure Subcategory]], Table2[Attachment A Subcategory],0)),"")</f>
        <v/>
      </c>
      <c r="R185" s="100" t="str">
        <f>IFERROR(INDEX(Table2[Treasury OIG Category], MATCH(directpayments[[#This Row],[Attachment A Expenditure Subcategory]], Table2[Attachment A Subcategory],0)),"")</f>
        <v/>
      </c>
    </row>
    <row r="186" spans="1:18" x14ac:dyDescent="0.25">
      <c r="A186" s="80"/>
      <c r="B186" s="102"/>
      <c r="C186" s="103"/>
      <c r="D186" s="103"/>
      <c r="E186" s="103"/>
      <c r="F186" s="103"/>
      <c r="G186" s="104"/>
      <c r="H186" s="31" t="s">
        <v>261</v>
      </c>
      <c r="I186" s="103"/>
      <c r="J186" s="106"/>
      <c r="K186" s="106"/>
      <c r="L186" s="106"/>
      <c r="M186" s="49"/>
      <c r="N186" s="49"/>
      <c r="O186" s="152"/>
      <c r="P186" s="132">
        <f>directpayments[[#This Row],[Total Quarterly Payment Amount]]</f>
        <v>0</v>
      </c>
      <c r="Q186" s="99" t="str">
        <f>IFERROR(INDEX(Table2[Attachment A Category], MATCH(directpayments[[#This Row],[Attachment A Expenditure Subcategory]], Table2[Attachment A Subcategory],0)),"")</f>
        <v/>
      </c>
      <c r="R186" s="100" t="str">
        <f>IFERROR(INDEX(Table2[Treasury OIG Category], MATCH(directpayments[[#This Row],[Attachment A Expenditure Subcategory]], Table2[Attachment A Subcategory],0)),"")</f>
        <v/>
      </c>
    </row>
    <row r="187" spans="1:18" x14ac:dyDescent="0.25">
      <c r="A187" s="80"/>
      <c r="B187" s="102"/>
      <c r="C187" s="103"/>
      <c r="D187" s="103"/>
      <c r="E187" s="103"/>
      <c r="F187" s="103"/>
      <c r="G187" s="104"/>
      <c r="H187" s="30" t="s">
        <v>262</v>
      </c>
      <c r="I187" s="103"/>
      <c r="J187" s="106"/>
      <c r="K187" s="106"/>
      <c r="L187" s="106"/>
      <c r="M187" s="49"/>
      <c r="N187" s="49"/>
      <c r="O187" s="152"/>
      <c r="P187" s="132">
        <f>directpayments[[#This Row],[Total Quarterly Payment Amount]]</f>
        <v>0</v>
      </c>
      <c r="Q187" s="99" t="str">
        <f>IFERROR(INDEX(Table2[Attachment A Category], MATCH(directpayments[[#This Row],[Attachment A Expenditure Subcategory]], Table2[Attachment A Subcategory],0)),"")</f>
        <v/>
      </c>
      <c r="R187" s="100" t="str">
        <f>IFERROR(INDEX(Table2[Treasury OIG Category], MATCH(directpayments[[#This Row],[Attachment A Expenditure Subcategory]], Table2[Attachment A Subcategory],0)),"")</f>
        <v/>
      </c>
    </row>
    <row r="188" spans="1:18" x14ac:dyDescent="0.25">
      <c r="A188" s="80"/>
      <c r="B188" s="102"/>
      <c r="C188" s="103"/>
      <c r="D188" s="103"/>
      <c r="E188" s="103"/>
      <c r="F188" s="103"/>
      <c r="G188" s="104"/>
      <c r="H188" s="31" t="s">
        <v>263</v>
      </c>
      <c r="I188" s="103"/>
      <c r="J188" s="106"/>
      <c r="K188" s="106"/>
      <c r="L188" s="106"/>
      <c r="M188" s="49"/>
      <c r="N188" s="49"/>
      <c r="O188" s="152"/>
      <c r="P188" s="132">
        <f>directpayments[[#This Row],[Total Quarterly Payment Amount]]</f>
        <v>0</v>
      </c>
      <c r="Q188" s="99" t="str">
        <f>IFERROR(INDEX(Table2[Attachment A Category], MATCH(directpayments[[#This Row],[Attachment A Expenditure Subcategory]], Table2[Attachment A Subcategory],0)),"")</f>
        <v/>
      </c>
      <c r="R188" s="100" t="str">
        <f>IFERROR(INDEX(Table2[Treasury OIG Category], MATCH(directpayments[[#This Row],[Attachment A Expenditure Subcategory]], Table2[Attachment A Subcategory],0)),"")</f>
        <v/>
      </c>
    </row>
    <row r="189" spans="1:18" x14ac:dyDescent="0.25">
      <c r="A189" s="80"/>
      <c r="B189" s="102"/>
      <c r="C189" s="103"/>
      <c r="D189" s="103"/>
      <c r="E189" s="103"/>
      <c r="F189" s="103"/>
      <c r="G189" s="104"/>
      <c r="H189" s="30" t="s">
        <v>264</v>
      </c>
      <c r="I189" s="103"/>
      <c r="J189" s="106"/>
      <c r="K189" s="106"/>
      <c r="L189" s="106"/>
      <c r="M189" s="49"/>
      <c r="N189" s="49"/>
      <c r="O189" s="152"/>
      <c r="P189" s="132">
        <f>directpayments[[#This Row],[Total Quarterly Payment Amount]]</f>
        <v>0</v>
      </c>
      <c r="Q189" s="99" t="str">
        <f>IFERROR(INDEX(Table2[Attachment A Category], MATCH(directpayments[[#This Row],[Attachment A Expenditure Subcategory]], Table2[Attachment A Subcategory],0)),"")</f>
        <v/>
      </c>
      <c r="R189" s="100" t="str">
        <f>IFERROR(INDEX(Table2[Treasury OIG Category], MATCH(directpayments[[#This Row],[Attachment A Expenditure Subcategory]], Table2[Attachment A Subcategory],0)),"")</f>
        <v/>
      </c>
    </row>
    <row r="190" spans="1:18" x14ac:dyDescent="0.25">
      <c r="A190" s="80"/>
      <c r="B190" s="102"/>
      <c r="C190" s="103"/>
      <c r="D190" s="103"/>
      <c r="E190" s="103"/>
      <c r="F190" s="103"/>
      <c r="G190" s="104"/>
      <c r="H190" s="31" t="s">
        <v>265</v>
      </c>
      <c r="I190" s="103"/>
      <c r="J190" s="106"/>
      <c r="K190" s="106"/>
      <c r="L190" s="106"/>
      <c r="M190" s="49"/>
      <c r="N190" s="49"/>
      <c r="O190" s="152"/>
      <c r="P190" s="132">
        <f>directpayments[[#This Row],[Total Quarterly Payment Amount]]</f>
        <v>0</v>
      </c>
      <c r="Q190" s="99" t="str">
        <f>IFERROR(INDEX(Table2[Attachment A Category], MATCH(directpayments[[#This Row],[Attachment A Expenditure Subcategory]], Table2[Attachment A Subcategory],0)),"")</f>
        <v/>
      </c>
      <c r="R190" s="100" t="str">
        <f>IFERROR(INDEX(Table2[Treasury OIG Category], MATCH(directpayments[[#This Row],[Attachment A Expenditure Subcategory]], Table2[Attachment A Subcategory],0)),"")</f>
        <v/>
      </c>
    </row>
    <row r="191" spans="1:18" x14ac:dyDescent="0.25">
      <c r="A191" s="80"/>
      <c r="B191" s="102"/>
      <c r="C191" s="103"/>
      <c r="D191" s="103"/>
      <c r="E191" s="103"/>
      <c r="F191" s="103"/>
      <c r="G191" s="104"/>
      <c r="H191" s="31" t="s">
        <v>266</v>
      </c>
      <c r="I191" s="103"/>
      <c r="J191" s="106"/>
      <c r="K191" s="106"/>
      <c r="L191" s="106"/>
      <c r="M191" s="49"/>
      <c r="N191" s="49"/>
      <c r="O191" s="152"/>
      <c r="P191" s="132">
        <f>directpayments[[#This Row],[Total Quarterly Payment Amount]]</f>
        <v>0</v>
      </c>
      <c r="Q191" s="99" t="str">
        <f>IFERROR(INDEX(Table2[Attachment A Category], MATCH(directpayments[[#This Row],[Attachment A Expenditure Subcategory]], Table2[Attachment A Subcategory],0)),"")</f>
        <v/>
      </c>
      <c r="R191" s="100" t="str">
        <f>IFERROR(INDEX(Table2[Treasury OIG Category], MATCH(directpayments[[#This Row],[Attachment A Expenditure Subcategory]], Table2[Attachment A Subcategory],0)),"")</f>
        <v/>
      </c>
    </row>
    <row r="192" spans="1:18" x14ac:dyDescent="0.25">
      <c r="A192" s="80"/>
      <c r="B192" s="102"/>
      <c r="C192" s="103"/>
      <c r="D192" s="103"/>
      <c r="E192" s="103"/>
      <c r="F192" s="103"/>
      <c r="G192" s="104"/>
      <c r="H192" s="30" t="s">
        <v>267</v>
      </c>
      <c r="I192" s="103"/>
      <c r="J192" s="106"/>
      <c r="K192" s="106"/>
      <c r="L192" s="106"/>
      <c r="M192" s="49"/>
      <c r="N192" s="49"/>
      <c r="O192" s="152"/>
      <c r="P192" s="132">
        <f>directpayments[[#This Row],[Total Quarterly Payment Amount]]</f>
        <v>0</v>
      </c>
      <c r="Q192" s="99" t="str">
        <f>IFERROR(INDEX(Table2[Attachment A Category], MATCH(directpayments[[#This Row],[Attachment A Expenditure Subcategory]], Table2[Attachment A Subcategory],0)),"")</f>
        <v/>
      </c>
      <c r="R192" s="100" t="str">
        <f>IFERROR(INDEX(Table2[Treasury OIG Category], MATCH(directpayments[[#This Row],[Attachment A Expenditure Subcategory]], Table2[Attachment A Subcategory],0)),"")</f>
        <v/>
      </c>
    </row>
    <row r="193" spans="1:18" x14ac:dyDescent="0.25">
      <c r="A193" s="80"/>
      <c r="B193" s="102"/>
      <c r="C193" s="103"/>
      <c r="D193" s="103"/>
      <c r="E193" s="103"/>
      <c r="F193" s="103"/>
      <c r="G193" s="104"/>
      <c r="H193" s="31" t="s">
        <v>268</v>
      </c>
      <c r="I193" s="103"/>
      <c r="J193" s="106"/>
      <c r="K193" s="106"/>
      <c r="L193" s="106"/>
      <c r="M193" s="49"/>
      <c r="N193" s="49"/>
      <c r="O193" s="152"/>
      <c r="P193" s="132">
        <f>directpayments[[#This Row],[Total Quarterly Payment Amount]]</f>
        <v>0</v>
      </c>
      <c r="Q193" s="99" t="str">
        <f>IFERROR(INDEX(Table2[Attachment A Category], MATCH(directpayments[[#This Row],[Attachment A Expenditure Subcategory]], Table2[Attachment A Subcategory],0)),"")</f>
        <v/>
      </c>
      <c r="R193" s="100" t="str">
        <f>IFERROR(INDEX(Table2[Treasury OIG Category], MATCH(directpayments[[#This Row],[Attachment A Expenditure Subcategory]], Table2[Attachment A Subcategory],0)),"")</f>
        <v/>
      </c>
    </row>
    <row r="194" spans="1:18" x14ac:dyDescent="0.25">
      <c r="A194" s="80"/>
      <c r="B194" s="102"/>
      <c r="C194" s="103"/>
      <c r="D194" s="103"/>
      <c r="E194" s="103"/>
      <c r="F194" s="103"/>
      <c r="G194" s="104"/>
      <c r="H194" s="30" t="s">
        <v>269</v>
      </c>
      <c r="I194" s="103"/>
      <c r="J194" s="106"/>
      <c r="K194" s="106"/>
      <c r="L194" s="106"/>
      <c r="M194" s="49"/>
      <c r="N194" s="49"/>
      <c r="O194" s="152"/>
      <c r="P194" s="132">
        <f>directpayments[[#This Row],[Total Quarterly Payment Amount]]</f>
        <v>0</v>
      </c>
      <c r="Q194" s="99" t="str">
        <f>IFERROR(INDEX(Table2[Attachment A Category], MATCH(directpayments[[#This Row],[Attachment A Expenditure Subcategory]], Table2[Attachment A Subcategory],0)),"")</f>
        <v/>
      </c>
      <c r="R194" s="100" t="str">
        <f>IFERROR(INDEX(Table2[Treasury OIG Category], MATCH(directpayments[[#This Row],[Attachment A Expenditure Subcategory]], Table2[Attachment A Subcategory],0)),"")</f>
        <v/>
      </c>
    </row>
    <row r="195" spans="1:18" x14ac:dyDescent="0.25">
      <c r="A195" s="80"/>
      <c r="B195" s="102"/>
      <c r="C195" s="103"/>
      <c r="D195" s="103"/>
      <c r="E195" s="103"/>
      <c r="F195" s="103"/>
      <c r="G195" s="104"/>
      <c r="H195" s="31" t="s">
        <v>270</v>
      </c>
      <c r="I195" s="103"/>
      <c r="J195" s="106"/>
      <c r="K195" s="106"/>
      <c r="L195" s="106"/>
      <c r="M195" s="49"/>
      <c r="N195" s="49"/>
      <c r="O195" s="152"/>
      <c r="P195" s="132">
        <f>directpayments[[#This Row],[Total Quarterly Payment Amount]]</f>
        <v>0</v>
      </c>
      <c r="Q195" s="99" t="str">
        <f>IFERROR(INDEX(Table2[Attachment A Category], MATCH(directpayments[[#This Row],[Attachment A Expenditure Subcategory]], Table2[Attachment A Subcategory],0)),"")</f>
        <v/>
      </c>
      <c r="R195" s="100" t="str">
        <f>IFERROR(INDEX(Table2[Treasury OIG Category], MATCH(directpayments[[#This Row],[Attachment A Expenditure Subcategory]], Table2[Attachment A Subcategory],0)),"")</f>
        <v/>
      </c>
    </row>
    <row r="196" spans="1:18" x14ac:dyDescent="0.25">
      <c r="A196" s="80"/>
      <c r="B196" s="102"/>
      <c r="C196" s="103"/>
      <c r="D196" s="103"/>
      <c r="E196" s="103"/>
      <c r="F196" s="103"/>
      <c r="G196" s="104"/>
      <c r="H196" s="31" t="s">
        <v>271</v>
      </c>
      <c r="I196" s="103"/>
      <c r="J196" s="106"/>
      <c r="K196" s="106"/>
      <c r="L196" s="106"/>
      <c r="M196" s="49"/>
      <c r="N196" s="49"/>
      <c r="O196" s="152"/>
      <c r="P196" s="132">
        <f>directpayments[[#This Row],[Total Quarterly Payment Amount]]</f>
        <v>0</v>
      </c>
      <c r="Q196" s="99" t="str">
        <f>IFERROR(INDEX(Table2[Attachment A Category], MATCH(directpayments[[#This Row],[Attachment A Expenditure Subcategory]], Table2[Attachment A Subcategory],0)),"")</f>
        <v/>
      </c>
      <c r="R196" s="100" t="str">
        <f>IFERROR(INDEX(Table2[Treasury OIG Category], MATCH(directpayments[[#This Row],[Attachment A Expenditure Subcategory]], Table2[Attachment A Subcategory],0)),"")</f>
        <v/>
      </c>
    </row>
    <row r="197" spans="1:18" x14ac:dyDescent="0.25">
      <c r="A197" s="80"/>
      <c r="B197" s="102"/>
      <c r="C197" s="103"/>
      <c r="D197" s="103"/>
      <c r="E197" s="103"/>
      <c r="F197" s="103"/>
      <c r="G197" s="104"/>
      <c r="H197" s="30" t="s">
        <v>272</v>
      </c>
      <c r="I197" s="103"/>
      <c r="J197" s="106"/>
      <c r="K197" s="106"/>
      <c r="L197" s="106"/>
      <c r="M197" s="49"/>
      <c r="N197" s="49"/>
      <c r="O197" s="152"/>
      <c r="P197" s="132">
        <f>directpayments[[#This Row],[Total Quarterly Payment Amount]]</f>
        <v>0</v>
      </c>
      <c r="Q197" s="99" t="str">
        <f>IFERROR(INDEX(Table2[Attachment A Category], MATCH(directpayments[[#This Row],[Attachment A Expenditure Subcategory]], Table2[Attachment A Subcategory],0)),"")</f>
        <v/>
      </c>
      <c r="R197" s="100" t="str">
        <f>IFERROR(INDEX(Table2[Treasury OIG Category], MATCH(directpayments[[#This Row],[Attachment A Expenditure Subcategory]], Table2[Attachment A Subcategory],0)),"")</f>
        <v/>
      </c>
    </row>
    <row r="198" spans="1:18" x14ac:dyDescent="0.25">
      <c r="A198" s="80"/>
      <c r="B198" s="102"/>
      <c r="C198" s="103"/>
      <c r="D198" s="103"/>
      <c r="E198" s="103"/>
      <c r="F198" s="103"/>
      <c r="G198" s="104"/>
      <c r="H198" s="31" t="s">
        <v>273</v>
      </c>
      <c r="I198" s="103"/>
      <c r="J198" s="106"/>
      <c r="K198" s="106"/>
      <c r="L198" s="106"/>
      <c r="M198" s="49"/>
      <c r="N198" s="49"/>
      <c r="O198" s="152"/>
      <c r="P198" s="132">
        <f>directpayments[[#This Row],[Total Quarterly Payment Amount]]</f>
        <v>0</v>
      </c>
      <c r="Q198" s="99" t="str">
        <f>IFERROR(INDEX(Table2[Attachment A Category], MATCH(directpayments[[#This Row],[Attachment A Expenditure Subcategory]], Table2[Attachment A Subcategory],0)),"")</f>
        <v/>
      </c>
      <c r="R198" s="100" t="str">
        <f>IFERROR(INDEX(Table2[Treasury OIG Category], MATCH(directpayments[[#This Row],[Attachment A Expenditure Subcategory]], Table2[Attachment A Subcategory],0)),"")</f>
        <v/>
      </c>
    </row>
    <row r="199" spans="1:18" x14ac:dyDescent="0.25">
      <c r="A199" s="80"/>
      <c r="B199" s="102"/>
      <c r="C199" s="103"/>
      <c r="D199" s="103"/>
      <c r="E199" s="103"/>
      <c r="F199" s="103"/>
      <c r="G199" s="104"/>
      <c r="H199" s="30" t="s">
        <v>274</v>
      </c>
      <c r="I199" s="103"/>
      <c r="J199" s="106"/>
      <c r="K199" s="106"/>
      <c r="L199" s="106"/>
      <c r="M199" s="49"/>
      <c r="N199" s="49"/>
      <c r="O199" s="152"/>
      <c r="P199" s="132">
        <f>directpayments[[#This Row],[Total Quarterly Payment Amount]]</f>
        <v>0</v>
      </c>
      <c r="Q199" s="99" t="str">
        <f>IFERROR(INDEX(Table2[Attachment A Category], MATCH(directpayments[[#This Row],[Attachment A Expenditure Subcategory]], Table2[Attachment A Subcategory],0)),"")</f>
        <v/>
      </c>
      <c r="R199" s="100" t="str">
        <f>IFERROR(INDEX(Table2[Treasury OIG Category], MATCH(directpayments[[#This Row],[Attachment A Expenditure Subcategory]], Table2[Attachment A Subcategory],0)),"")</f>
        <v/>
      </c>
    </row>
    <row r="200" spans="1:18" x14ac:dyDescent="0.25">
      <c r="A200" s="80"/>
      <c r="B200" s="102"/>
      <c r="C200" s="103"/>
      <c r="D200" s="103"/>
      <c r="E200" s="103"/>
      <c r="F200" s="103"/>
      <c r="G200" s="104"/>
      <c r="H200" s="31" t="s">
        <v>275</v>
      </c>
      <c r="I200" s="103"/>
      <c r="J200" s="106"/>
      <c r="K200" s="106"/>
      <c r="L200" s="106"/>
      <c r="M200" s="49"/>
      <c r="N200" s="49"/>
      <c r="O200" s="152"/>
      <c r="P200" s="132">
        <f>directpayments[[#This Row],[Total Quarterly Payment Amount]]</f>
        <v>0</v>
      </c>
      <c r="Q200" s="99" t="str">
        <f>IFERROR(INDEX(Table2[Attachment A Category], MATCH(directpayments[[#This Row],[Attachment A Expenditure Subcategory]], Table2[Attachment A Subcategory],0)),"")</f>
        <v/>
      </c>
      <c r="R200" s="100" t="str">
        <f>IFERROR(INDEX(Table2[Treasury OIG Category], MATCH(directpayments[[#This Row],[Attachment A Expenditure Subcategory]], Table2[Attachment A Subcategory],0)),"")</f>
        <v/>
      </c>
    </row>
    <row r="201" spans="1:18" x14ac:dyDescent="0.25">
      <c r="A201" s="80"/>
      <c r="B201" s="102"/>
      <c r="C201" s="103"/>
      <c r="D201" s="103"/>
      <c r="E201" s="103"/>
      <c r="F201" s="103"/>
      <c r="G201" s="104"/>
      <c r="H201" s="31" t="s">
        <v>276</v>
      </c>
      <c r="I201" s="103"/>
      <c r="J201" s="106"/>
      <c r="K201" s="106"/>
      <c r="L201" s="106"/>
      <c r="M201" s="49"/>
      <c r="N201" s="49"/>
      <c r="O201" s="152"/>
      <c r="P201" s="132">
        <f>directpayments[[#This Row],[Total Quarterly Payment Amount]]</f>
        <v>0</v>
      </c>
      <c r="Q201" s="99" t="str">
        <f>IFERROR(INDEX(Table2[Attachment A Category], MATCH(directpayments[[#This Row],[Attachment A Expenditure Subcategory]], Table2[Attachment A Subcategory],0)),"")</f>
        <v/>
      </c>
      <c r="R201" s="100" t="str">
        <f>IFERROR(INDEX(Table2[Treasury OIG Category], MATCH(directpayments[[#This Row],[Attachment A Expenditure Subcategory]], Table2[Attachment A Subcategory],0)),"")</f>
        <v/>
      </c>
    </row>
    <row r="202" spans="1:18" x14ac:dyDescent="0.25">
      <c r="A202" s="80"/>
      <c r="B202" s="102"/>
      <c r="C202" s="103"/>
      <c r="D202" s="103"/>
      <c r="E202" s="103"/>
      <c r="F202" s="103"/>
      <c r="G202" s="104"/>
      <c r="H202" s="30" t="s">
        <v>277</v>
      </c>
      <c r="I202" s="103"/>
      <c r="J202" s="106"/>
      <c r="K202" s="106"/>
      <c r="L202" s="106"/>
      <c r="M202" s="49"/>
      <c r="N202" s="49"/>
      <c r="O202" s="152"/>
      <c r="P202" s="132">
        <f>directpayments[[#This Row],[Total Quarterly Payment Amount]]</f>
        <v>0</v>
      </c>
      <c r="Q202" s="99" t="str">
        <f>IFERROR(INDEX(Table2[Attachment A Category], MATCH(directpayments[[#This Row],[Attachment A Expenditure Subcategory]], Table2[Attachment A Subcategory],0)),"")</f>
        <v/>
      </c>
      <c r="R202" s="100" t="str">
        <f>IFERROR(INDEX(Table2[Treasury OIG Category], MATCH(directpayments[[#This Row],[Attachment A Expenditure Subcategory]], Table2[Attachment A Subcategory],0)),"")</f>
        <v/>
      </c>
    </row>
    <row r="203" spans="1:18" x14ac:dyDescent="0.25">
      <c r="A203" s="80"/>
      <c r="B203" s="102"/>
      <c r="C203" s="103"/>
      <c r="D203" s="103"/>
      <c r="E203" s="103"/>
      <c r="F203" s="103"/>
      <c r="G203" s="104"/>
      <c r="H203" s="31" t="s">
        <v>278</v>
      </c>
      <c r="I203" s="103"/>
      <c r="J203" s="106"/>
      <c r="K203" s="106"/>
      <c r="L203" s="106"/>
      <c r="M203" s="49"/>
      <c r="N203" s="49"/>
      <c r="O203" s="152"/>
      <c r="P203" s="132">
        <f>directpayments[[#This Row],[Total Quarterly Payment Amount]]</f>
        <v>0</v>
      </c>
      <c r="Q203" s="99" t="str">
        <f>IFERROR(INDEX(Table2[Attachment A Category], MATCH(directpayments[[#This Row],[Attachment A Expenditure Subcategory]], Table2[Attachment A Subcategory],0)),"")</f>
        <v/>
      </c>
      <c r="R203" s="100" t="str">
        <f>IFERROR(INDEX(Table2[Treasury OIG Category], MATCH(directpayments[[#This Row],[Attachment A Expenditure Subcategory]], Table2[Attachment A Subcategory],0)),"")</f>
        <v/>
      </c>
    </row>
    <row r="204" spans="1:18" x14ac:dyDescent="0.25">
      <c r="A204" s="80"/>
      <c r="B204" s="102"/>
      <c r="C204" s="103"/>
      <c r="D204" s="103"/>
      <c r="E204" s="103"/>
      <c r="F204" s="103"/>
      <c r="G204" s="104"/>
      <c r="H204" s="30" t="s">
        <v>279</v>
      </c>
      <c r="I204" s="103"/>
      <c r="J204" s="106"/>
      <c r="K204" s="106"/>
      <c r="L204" s="106"/>
      <c r="M204" s="49"/>
      <c r="N204" s="49"/>
      <c r="O204" s="152"/>
      <c r="P204" s="132">
        <f>directpayments[[#This Row],[Total Quarterly Payment Amount]]</f>
        <v>0</v>
      </c>
      <c r="Q204" s="99" t="str">
        <f>IFERROR(INDEX(Table2[Attachment A Category], MATCH(directpayments[[#This Row],[Attachment A Expenditure Subcategory]], Table2[Attachment A Subcategory],0)),"")</f>
        <v/>
      </c>
      <c r="R204" s="100" t="str">
        <f>IFERROR(INDEX(Table2[Treasury OIG Category], MATCH(directpayments[[#This Row],[Attachment A Expenditure Subcategory]], Table2[Attachment A Subcategory],0)),"")</f>
        <v/>
      </c>
    </row>
    <row r="205" spans="1:18" x14ac:dyDescent="0.25">
      <c r="A205" s="80"/>
      <c r="B205" s="102"/>
      <c r="C205" s="103"/>
      <c r="D205" s="103"/>
      <c r="E205" s="103"/>
      <c r="F205" s="103"/>
      <c r="G205" s="104"/>
      <c r="H205" s="31" t="s">
        <v>280</v>
      </c>
      <c r="I205" s="103"/>
      <c r="J205" s="106"/>
      <c r="K205" s="106"/>
      <c r="L205" s="106"/>
      <c r="M205" s="49"/>
      <c r="N205" s="49"/>
      <c r="O205" s="152"/>
      <c r="P205" s="132">
        <f>directpayments[[#This Row],[Total Quarterly Payment Amount]]</f>
        <v>0</v>
      </c>
      <c r="Q205" s="99" t="str">
        <f>IFERROR(INDEX(Table2[Attachment A Category], MATCH(directpayments[[#This Row],[Attachment A Expenditure Subcategory]], Table2[Attachment A Subcategory],0)),"")</f>
        <v/>
      </c>
      <c r="R205" s="100" t="str">
        <f>IFERROR(INDEX(Table2[Treasury OIG Category], MATCH(directpayments[[#This Row],[Attachment A Expenditure Subcategory]], Table2[Attachment A Subcategory],0)),"")</f>
        <v/>
      </c>
    </row>
    <row r="206" spans="1:18" x14ac:dyDescent="0.25">
      <c r="A206" s="80"/>
      <c r="B206" s="102"/>
      <c r="C206" s="103"/>
      <c r="D206" s="103"/>
      <c r="E206" s="103"/>
      <c r="F206" s="103"/>
      <c r="G206" s="104"/>
      <c r="H206" s="31" t="s">
        <v>281</v>
      </c>
      <c r="I206" s="103"/>
      <c r="J206" s="106"/>
      <c r="K206" s="106"/>
      <c r="L206" s="106"/>
      <c r="M206" s="49"/>
      <c r="N206" s="49"/>
      <c r="O206" s="152"/>
      <c r="P206" s="132">
        <f>directpayments[[#This Row],[Total Quarterly Payment Amount]]</f>
        <v>0</v>
      </c>
      <c r="Q206" s="99" t="str">
        <f>IFERROR(INDEX(Table2[Attachment A Category], MATCH(directpayments[[#This Row],[Attachment A Expenditure Subcategory]], Table2[Attachment A Subcategory],0)),"")</f>
        <v/>
      </c>
      <c r="R206" s="100" t="str">
        <f>IFERROR(INDEX(Table2[Treasury OIG Category], MATCH(directpayments[[#This Row],[Attachment A Expenditure Subcategory]], Table2[Attachment A Subcategory],0)),"")</f>
        <v/>
      </c>
    </row>
    <row r="207" spans="1:18" x14ac:dyDescent="0.25">
      <c r="A207" s="80"/>
      <c r="B207" s="102"/>
      <c r="C207" s="103"/>
      <c r="D207" s="103"/>
      <c r="E207" s="103"/>
      <c r="F207" s="103"/>
      <c r="G207" s="104"/>
      <c r="H207" s="30" t="s">
        <v>282</v>
      </c>
      <c r="I207" s="103"/>
      <c r="J207" s="106"/>
      <c r="K207" s="106"/>
      <c r="L207" s="106"/>
      <c r="M207" s="49"/>
      <c r="N207" s="49"/>
      <c r="O207" s="152"/>
      <c r="P207" s="132">
        <f>directpayments[[#This Row],[Total Quarterly Payment Amount]]</f>
        <v>0</v>
      </c>
      <c r="Q207" s="99" t="str">
        <f>IFERROR(INDEX(Table2[Attachment A Category], MATCH(directpayments[[#This Row],[Attachment A Expenditure Subcategory]], Table2[Attachment A Subcategory],0)),"")</f>
        <v/>
      </c>
      <c r="R207" s="100" t="str">
        <f>IFERROR(INDEX(Table2[Treasury OIG Category], MATCH(directpayments[[#This Row],[Attachment A Expenditure Subcategory]], Table2[Attachment A Subcategory],0)),"")</f>
        <v/>
      </c>
    </row>
    <row r="208" spans="1:18" x14ac:dyDescent="0.25">
      <c r="A208" s="80"/>
      <c r="B208" s="102"/>
      <c r="C208" s="103"/>
      <c r="D208" s="103"/>
      <c r="E208" s="103"/>
      <c r="F208" s="103"/>
      <c r="G208" s="104"/>
      <c r="H208" s="31" t="s">
        <v>283</v>
      </c>
      <c r="I208" s="103"/>
      <c r="J208" s="106"/>
      <c r="K208" s="106"/>
      <c r="L208" s="106"/>
      <c r="M208" s="49"/>
      <c r="N208" s="49"/>
      <c r="O208" s="152"/>
      <c r="P208" s="132">
        <f>directpayments[[#This Row],[Total Quarterly Payment Amount]]</f>
        <v>0</v>
      </c>
      <c r="Q208" s="99" t="str">
        <f>IFERROR(INDEX(Table2[Attachment A Category], MATCH(directpayments[[#This Row],[Attachment A Expenditure Subcategory]], Table2[Attachment A Subcategory],0)),"")</f>
        <v/>
      </c>
      <c r="R208" s="100" t="str">
        <f>IFERROR(INDEX(Table2[Treasury OIG Category], MATCH(directpayments[[#This Row],[Attachment A Expenditure Subcategory]], Table2[Attachment A Subcategory],0)),"")</f>
        <v/>
      </c>
    </row>
    <row r="209" spans="1:18" x14ac:dyDescent="0.25">
      <c r="A209" s="80"/>
      <c r="B209" s="102"/>
      <c r="C209" s="103"/>
      <c r="D209" s="103"/>
      <c r="E209" s="103"/>
      <c r="F209" s="103"/>
      <c r="G209" s="104"/>
      <c r="H209" s="30" t="s">
        <v>284</v>
      </c>
      <c r="I209" s="103"/>
      <c r="J209" s="106"/>
      <c r="K209" s="106"/>
      <c r="L209" s="106"/>
      <c r="M209" s="49"/>
      <c r="N209" s="49"/>
      <c r="O209" s="152"/>
      <c r="P209" s="132">
        <f>directpayments[[#This Row],[Total Quarterly Payment Amount]]</f>
        <v>0</v>
      </c>
      <c r="Q209" s="99" t="str">
        <f>IFERROR(INDEX(Table2[Attachment A Category], MATCH(directpayments[[#This Row],[Attachment A Expenditure Subcategory]], Table2[Attachment A Subcategory],0)),"")</f>
        <v/>
      </c>
      <c r="R209" s="100" t="str">
        <f>IFERROR(INDEX(Table2[Treasury OIG Category], MATCH(directpayments[[#This Row],[Attachment A Expenditure Subcategory]], Table2[Attachment A Subcategory],0)),"")</f>
        <v/>
      </c>
    </row>
    <row r="210" spans="1:18" x14ac:dyDescent="0.25">
      <c r="A210" s="80"/>
      <c r="B210" s="102"/>
      <c r="C210" s="103"/>
      <c r="D210" s="103"/>
      <c r="E210" s="103"/>
      <c r="F210" s="103"/>
      <c r="G210" s="104"/>
      <c r="H210" s="31" t="s">
        <v>285</v>
      </c>
      <c r="I210" s="103"/>
      <c r="J210" s="106"/>
      <c r="K210" s="106"/>
      <c r="L210" s="106"/>
      <c r="M210" s="49"/>
      <c r="N210" s="49"/>
      <c r="O210" s="152"/>
      <c r="P210" s="132">
        <f>directpayments[[#This Row],[Total Quarterly Payment Amount]]</f>
        <v>0</v>
      </c>
      <c r="Q210" s="99" t="str">
        <f>IFERROR(INDEX(Table2[Attachment A Category], MATCH(directpayments[[#This Row],[Attachment A Expenditure Subcategory]], Table2[Attachment A Subcategory],0)),"")</f>
        <v/>
      </c>
      <c r="R210" s="100" t="str">
        <f>IFERROR(INDEX(Table2[Treasury OIG Category], MATCH(directpayments[[#This Row],[Attachment A Expenditure Subcategory]], Table2[Attachment A Subcategory],0)),"")</f>
        <v/>
      </c>
    </row>
    <row r="211" spans="1:18" x14ac:dyDescent="0.25">
      <c r="A211" s="80"/>
      <c r="B211" s="102"/>
      <c r="C211" s="103"/>
      <c r="D211" s="103"/>
      <c r="E211" s="103"/>
      <c r="F211" s="103"/>
      <c r="G211" s="104"/>
      <c r="H211" s="31" t="s">
        <v>286</v>
      </c>
      <c r="I211" s="103"/>
      <c r="J211" s="106"/>
      <c r="K211" s="106"/>
      <c r="L211" s="106"/>
      <c r="M211" s="49"/>
      <c r="N211" s="49"/>
      <c r="O211" s="152"/>
      <c r="P211" s="132">
        <f>directpayments[[#This Row],[Total Quarterly Payment Amount]]</f>
        <v>0</v>
      </c>
      <c r="Q211" s="99" t="str">
        <f>IFERROR(INDEX(Table2[Attachment A Category], MATCH(directpayments[[#This Row],[Attachment A Expenditure Subcategory]], Table2[Attachment A Subcategory],0)),"")</f>
        <v/>
      </c>
      <c r="R211" s="100" t="str">
        <f>IFERROR(INDEX(Table2[Treasury OIG Category], MATCH(directpayments[[#This Row],[Attachment A Expenditure Subcategory]], Table2[Attachment A Subcategory],0)),"")</f>
        <v/>
      </c>
    </row>
    <row r="212" spans="1:18" x14ac:dyDescent="0.25">
      <c r="A212" s="80"/>
      <c r="B212" s="102"/>
      <c r="C212" s="103"/>
      <c r="D212" s="103"/>
      <c r="E212" s="103"/>
      <c r="F212" s="103"/>
      <c r="G212" s="104"/>
      <c r="H212" s="30" t="s">
        <v>287</v>
      </c>
      <c r="I212" s="103"/>
      <c r="J212" s="106"/>
      <c r="K212" s="106"/>
      <c r="L212" s="106"/>
      <c r="M212" s="49"/>
      <c r="N212" s="49"/>
      <c r="O212" s="152"/>
      <c r="P212" s="132">
        <f>directpayments[[#This Row],[Total Quarterly Payment Amount]]</f>
        <v>0</v>
      </c>
      <c r="Q212" s="99" t="str">
        <f>IFERROR(INDEX(Table2[Attachment A Category], MATCH(directpayments[[#This Row],[Attachment A Expenditure Subcategory]], Table2[Attachment A Subcategory],0)),"")</f>
        <v/>
      </c>
      <c r="R212" s="100" t="str">
        <f>IFERROR(INDEX(Table2[Treasury OIG Category], MATCH(directpayments[[#This Row],[Attachment A Expenditure Subcategory]], Table2[Attachment A Subcategory],0)),"")</f>
        <v/>
      </c>
    </row>
    <row r="213" spans="1:18" x14ac:dyDescent="0.25">
      <c r="A213" s="80"/>
      <c r="B213" s="102"/>
      <c r="C213" s="103"/>
      <c r="D213" s="103"/>
      <c r="E213" s="103"/>
      <c r="F213" s="103"/>
      <c r="G213" s="104"/>
      <c r="H213" s="31" t="s">
        <v>288</v>
      </c>
      <c r="I213" s="103"/>
      <c r="J213" s="106"/>
      <c r="K213" s="106"/>
      <c r="L213" s="106"/>
      <c r="M213" s="49"/>
      <c r="N213" s="49"/>
      <c r="O213" s="152"/>
      <c r="P213" s="132">
        <f>directpayments[[#This Row],[Total Quarterly Payment Amount]]</f>
        <v>0</v>
      </c>
      <c r="Q213" s="99" t="str">
        <f>IFERROR(INDEX(Table2[Attachment A Category], MATCH(directpayments[[#This Row],[Attachment A Expenditure Subcategory]], Table2[Attachment A Subcategory],0)),"")</f>
        <v/>
      </c>
      <c r="R213" s="100" t="str">
        <f>IFERROR(INDEX(Table2[Treasury OIG Category], MATCH(directpayments[[#This Row],[Attachment A Expenditure Subcategory]], Table2[Attachment A Subcategory],0)),"")</f>
        <v/>
      </c>
    </row>
    <row r="214" spans="1:18" x14ac:dyDescent="0.25">
      <c r="A214" s="80"/>
      <c r="B214" s="102"/>
      <c r="C214" s="103"/>
      <c r="D214" s="103"/>
      <c r="E214" s="103"/>
      <c r="F214" s="103"/>
      <c r="G214" s="104"/>
      <c r="H214" s="30" t="s">
        <v>289</v>
      </c>
      <c r="I214" s="103"/>
      <c r="J214" s="106"/>
      <c r="K214" s="106"/>
      <c r="L214" s="106"/>
      <c r="M214" s="49"/>
      <c r="N214" s="49"/>
      <c r="O214" s="152"/>
      <c r="P214" s="132">
        <f>directpayments[[#This Row],[Total Quarterly Payment Amount]]</f>
        <v>0</v>
      </c>
      <c r="Q214" s="99" t="str">
        <f>IFERROR(INDEX(Table2[Attachment A Category], MATCH(directpayments[[#This Row],[Attachment A Expenditure Subcategory]], Table2[Attachment A Subcategory],0)),"")</f>
        <v/>
      </c>
      <c r="R214" s="100" t="str">
        <f>IFERROR(INDEX(Table2[Treasury OIG Category], MATCH(directpayments[[#This Row],[Attachment A Expenditure Subcategory]], Table2[Attachment A Subcategory],0)),"")</f>
        <v/>
      </c>
    </row>
    <row r="215" spans="1:18" x14ac:dyDescent="0.25">
      <c r="A215" s="80"/>
      <c r="B215" s="102"/>
      <c r="C215" s="103"/>
      <c r="D215" s="103"/>
      <c r="E215" s="103"/>
      <c r="F215" s="103"/>
      <c r="G215" s="104"/>
      <c r="H215" s="31" t="s">
        <v>290</v>
      </c>
      <c r="I215" s="103"/>
      <c r="J215" s="106"/>
      <c r="K215" s="106"/>
      <c r="L215" s="106"/>
      <c r="M215" s="49"/>
      <c r="N215" s="49"/>
      <c r="O215" s="152"/>
      <c r="P215" s="132">
        <f>directpayments[[#This Row],[Total Quarterly Payment Amount]]</f>
        <v>0</v>
      </c>
      <c r="Q215" s="99" t="str">
        <f>IFERROR(INDEX(Table2[Attachment A Category], MATCH(directpayments[[#This Row],[Attachment A Expenditure Subcategory]], Table2[Attachment A Subcategory],0)),"")</f>
        <v/>
      </c>
      <c r="R215" s="100" t="str">
        <f>IFERROR(INDEX(Table2[Treasury OIG Category], MATCH(directpayments[[#This Row],[Attachment A Expenditure Subcategory]], Table2[Attachment A Subcategory],0)),"")</f>
        <v/>
      </c>
    </row>
    <row r="216" spans="1:18" x14ac:dyDescent="0.25">
      <c r="A216" s="80"/>
      <c r="B216" s="102"/>
      <c r="C216" s="103"/>
      <c r="D216" s="103"/>
      <c r="E216" s="103"/>
      <c r="F216" s="103"/>
      <c r="G216" s="104"/>
      <c r="H216" s="31" t="s">
        <v>291</v>
      </c>
      <c r="I216" s="103"/>
      <c r="J216" s="106"/>
      <c r="K216" s="106"/>
      <c r="L216" s="106"/>
      <c r="M216" s="49"/>
      <c r="N216" s="49"/>
      <c r="O216" s="152"/>
      <c r="P216" s="132">
        <f>directpayments[[#This Row],[Total Quarterly Payment Amount]]</f>
        <v>0</v>
      </c>
      <c r="Q216" s="99" t="str">
        <f>IFERROR(INDEX(Table2[Attachment A Category], MATCH(directpayments[[#This Row],[Attachment A Expenditure Subcategory]], Table2[Attachment A Subcategory],0)),"")</f>
        <v/>
      </c>
      <c r="R216" s="100" t="str">
        <f>IFERROR(INDEX(Table2[Treasury OIG Category], MATCH(directpayments[[#This Row],[Attachment A Expenditure Subcategory]], Table2[Attachment A Subcategory],0)),"")</f>
        <v/>
      </c>
    </row>
    <row r="217" spans="1:18" x14ac:dyDescent="0.25">
      <c r="A217" s="80"/>
      <c r="B217" s="102"/>
      <c r="C217" s="103"/>
      <c r="D217" s="103"/>
      <c r="E217" s="103"/>
      <c r="F217" s="103"/>
      <c r="G217" s="104"/>
      <c r="H217" s="30" t="s">
        <v>292</v>
      </c>
      <c r="I217" s="103"/>
      <c r="J217" s="106"/>
      <c r="K217" s="106"/>
      <c r="L217" s="106"/>
      <c r="M217" s="49"/>
      <c r="N217" s="49"/>
      <c r="O217" s="152"/>
      <c r="P217" s="132">
        <f>directpayments[[#This Row],[Total Quarterly Payment Amount]]</f>
        <v>0</v>
      </c>
      <c r="Q217" s="99" t="str">
        <f>IFERROR(INDEX(Table2[Attachment A Category], MATCH(directpayments[[#This Row],[Attachment A Expenditure Subcategory]], Table2[Attachment A Subcategory],0)),"")</f>
        <v/>
      </c>
      <c r="R217" s="100" t="str">
        <f>IFERROR(INDEX(Table2[Treasury OIG Category], MATCH(directpayments[[#This Row],[Attachment A Expenditure Subcategory]], Table2[Attachment A Subcategory],0)),"")</f>
        <v/>
      </c>
    </row>
    <row r="218" spans="1:18" x14ac:dyDescent="0.25">
      <c r="A218" s="80"/>
      <c r="B218" s="102"/>
      <c r="C218" s="103"/>
      <c r="D218" s="103"/>
      <c r="E218" s="103"/>
      <c r="F218" s="103"/>
      <c r="G218" s="104"/>
      <c r="H218" s="31" t="s">
        <v>293</v>
      </c>
      <c r="I218" s="103"/>
      <c r="J218" s="106"/>
      <c r="K218" s="106"/>
      <c r="L218" s="106"/>
      <c r="M218" s="49"/>
      <c r="N218" s="49"/>
      <c r="O218" s="152"/>
      <c r="P218" s="132">
        <f>directpayments[[#This Row],[Total Quarterly Payment Amount]]</f>
        <v>0</v>
      </c>
      <c r="Q218" s="99" t="str">
        <f>IFERROR(INDEX(Table2[Attachment A Category], MATCH(directpayments[[#This Row],[Attachment A Expenditure Subcategory]], Table2[Attachment A Subcategory],0)),"")</f>
        <v/>
      </c>
      <c r="R218" s="100" t="str">
        <f>IFERROR(INDEX(Table2[Treasury OIG Category], MATCH(directpayments[[#This Row],[Attachment A Expenditure Subcategory]], Table2[Attachment A Subcategory],0)),"")</f>
        <v/>
      </c>
    </row>
    <row r="219" spans="1:18" x14ac:dyDescent="0.25">
      <c r="A219" s="80"/>
      <c r="B219" s="102"/>
      <c r="C219" s="103"/>
      <c r="D219" s="103"/>
      <c r="E219" s="103"/>
      <c r="F219" s="103"/>
      <c r="G219" s="104"/>
      <c r="H219" s="30" t="s">
        <v>294</v>
      </c>
      <c r="I219" s="103"/>
      <c r="J219" s="106"/>
      <c r="K219" s="106"/>
      <c r="L219" s="106"/>
      <c r="M219" s="49"/>
      <c r="N219" s="49"/>
      <c r="O219" s="152"/>
      <c r="P219" s="132">
        <f>directpayments[[#This Row],[Total Quarterly Payment Amount]]</f>
        <v>0</v>
      </c>
      <c r="Q219" s="99" t="str">
        <f>IFERROR(INDEX(Table2[Attachment A Category], MATCH(directpayments[[#This Row],[Attachment A Expenditure Subcategory]], Table2[Attachment A Subcategory],0)),"")</f>
        <v/>
      </c>
      <c r="R219" s="100" t="str">
        <f>IFERROR(INDEX(Table2[Treasury OIG Category], MATCH(directpayments[[#This Row],[Attachment A Expenditure Subcategory]], Table2[Attachment A Subcategory],0)),"")</f>
        <v/>
      </c>
    </row>
    <row r="220" spans="1:18" x14ac:dyDescent="0.25">
      <c r="A220" s="80"/>
      <c r="B220" s="102"/>
      <c r="C220" s="103"/>
      <c r="D220" s="103"/>
      <c r="E220" s="103"/>
      <c r="F220" s="103"/>
      <c r="G220" s="104"/>
      <c r="H220" s="31" t="s">
        <v>295</v>
      </c>
      <c r="I220" s="103"/>
      <c r="J220" s="106"/>
      <c r="K220" s="106"/>
      <c r="L220" s="106"/>
      <c r="M220" s="49"/>
      <c r="N220" s="49"/>
      <c r="O220" s="152"/>
      <c r="P220" s="132">
        <f>directpayments[[#This Row],[Total Quarterly Payment Amount]]</f>
        <v>0</v>
      </c>
      <c r="Q220" s="99" t="str">
        <f>IFERROR(INDEX(Table2[Attachment A Category], MATCH(directpayments[[#This Row],[Attachment A Expenditure Subcategory]], Table2[Attachment A Subcategory],0)),"")</f>
        <v/>
      </c>
      <c r="R220" s="100" t="str">
        <f>IFERROR(INDEX(Table2[Treasury OIG Category], MATCH(directpayments[[#This Row],[Attachment A Expenditure Subcategory]], Table2[Attachment A Subcategory],0)),"")</f>
        <v/>
      </c>
    </row>
    <row r="221" spans="1:18" x14ac:dyDescent="0.25">
      <c r="A221" s="80"/>
      <c r="B221" s="102"/>
      <c r="C221" s="103"/>
      <c r="D221" s="103"/>
      <c r="E221" s="103"/>
      <c r="F221" s="103"/>
      <c r="G221" s="104"/>
      <c r="H221" s="31" t="s">
        <v>296</v>
      </c>
      <c r="I221" s="103"/>
      <c r="J221" s="106"/>
      <c r="K221" s="106"/>
      <c r="L221" s="106"/>
      <c r="M221" s="49"/>
      <c r="N221" s="49"/>
      <c r="O221" s="152"/>
      <c r="P221" s="132">
        <f>directpayments[[#This Row],[Total Quarterly Payment Amount]]</f>
        <v>0</v>
      </c>
      <c r="Q221" s="99" t="str">
        <f>IFERROR(INDEX(Table2[Attachment A Category], MATCH(directpayments[[#This Row],[Attachment A Expenditure Subcategory]], Table2[Attachment A Subcategory],0)),"")</f>
        <v/>
      </c>
      <c r="R221" s="100" t="str">
        <f>IFERROR(INDEX(Table2[Treasury OIG Category], MATCH(directpayments[[#This Row],[Attachment A Expenditure Subcategory]], Table2[Attachment A Subcategory],0)),"")</f>
        <v/>
      </c>
    </row>
    <row r="222" spans="1:18" x14ac:dyDescent="0.25">
      <c r="A222" s="80"/>
      <c r="B222" s="102"/>
      <c r="C222" s="103"/>
      <c r="D222" s="103"/>
      <c r="E222" s="103"/>
      <c r="F222" s="103"/>
      <c r="G222" s="104"/>
      <c r="H222" s="30" t="s">
        <v>297</v>
      </c>
      <c r="I222" s="103"/>
      <c r="J222" s="106"/>
      <c r="K222" s="106"/>
      <c r="L222" s="106"/>
      <c r="M222" s="49"/>
      <c r="N222" s="49"/>
      <c r="O222" s="152"/>
      <c r="P222" s="132">
        <f>directpayments[[#This Row],[Total Quarterly Payment Amount]]</f>
        <v>0</v>
      </c>
      <c r="Q222" s="99" t="str">
        <f>IFERROR(INDEX(Table2[Attachment A Category], MATCH(directpayments[[#This Row],[Attachment A Expenditure Subcategory]], Table2[Attachment A Subcategory],0)),"")</f>
        <v/>
      </c>
      <c r="R222" s="100" t="str">
        <f>IFERROR(INDEX(Table2[Treasury OIG Category], MATCH(directpayments[[#This Row],[Attachment A Expenditure Subcategory]], Table2[Attachment A Subcategory],0)),"")</f>
        <v/>
      </c>
    </row>
    <row r="223" spans="1:18" x14ac:dyDescent="0.25">
      <c r="A223" s="80"/>
      <c r="B223" s="102"/>
      <c r="C223" s="103"/>
      <c r="D223" s="103"/>
      <c r="E223" s="103"/>
      <c r="F223" s="103"/>
      <c r="G223" s="104"/>
      <c r="H223" s="31" t="s">
        <v>298</v>
      </c>
      <c r="I223" s="103"/>
      <c r="J223" s="106"/>
      <c r="K223" s="106"/>
      <c r="L223" s="106"/>
      <c r="M223" s="49"/>
      <c r="N223" s="49"/>
      <c r="O223" s="152"/>
      <c r="P223" s="132">
        <f>directpayments[[#This Row],[Total Quarterly Payment Amount]]</f>
        <v>0</v>
      </c>
      <c r="Q223" s="99" t="str">
        <f>IFERROR(INDEX(Table2[Attachment A Category], MATCH(directpayments[[#This Row],[Attachment A Expenditure Subcategory]], Table2[Attachment A Subcategory],0)),"")</f>
        <v/>
      </c>
      <c r="R223" s="100" t="str">
        <f>IFERROR(INDEX(Table2[Treasury OIG Category], MATCH(directpayments[[#This Row],[Attachment A Expenditure Subcategory]], Table2[Attachment A Subcategory],0)),"")</f>
        <v/>
      </c>
    </row>
    <row r="224" spans="1:18" x14ac:dyDescent="0.25">
      <c r="A224" s="80"/>
      <c r="B224" s="102"/>
      <c r="C224" s="103"/>
      <c r="D224" s="103"/>
      <c r="E224" s="103"/>
      <c r="F224" s="103"/>
      <c r="G224" s="104"/>
      <c r="H224" s="30" t="s">
        <v>299</v>
      </c>
      <c r="I224" s="103"/>
      <c r="J224" s="106"/>
      <c r="K224" s="106"/>
      <c r="L224" s="106"/>
      <c r="M224" s="49"/>
      <c r="N224" s="49"/>
      <c r="O224" s="152"/>
      <c r="P224" s="132">
        <f>directpayments[[#This Row],[Total Quarterly Payment Amount]]</f>
        <v>0</v>
      </c>
      <c r="Q224" s="99" t="str">
        <f>IFERROR(INDEX(Table2[Attachment A Category], MATCH(directpayments[[#This Row],[Attachment A Expenditure Subcategory]], Table2[Attachment A Subcategory],0)),"")</f>
        <v/>
      </c>
      <c r="R224" s="100" t="str">
        <f>IFERROR(INDEX(Table2[Treasury OIG Category], MATCH(directpayments[[#This Row],[Attachment A Expenditure Subcategory]], Table2[Attachment A Subcategory],0)),"")</f>
        <v/>
      </c>
    </row>
    <row r="225" spans="1:18" x14ac:dyDescent="0.25">
      <c r="A225" s="80"/>
      <c r="B225" s="102"/>
      <c r="C225" s="103"/>
      <c r="D225" s="103"/>
      <c r="E225" s="103"/>
      <c r="F225" s="103"/>
      <c r="G225" s="104"/>
      <c r="H225" s="31" t="s">
        <v>300</v>
      </c>
      <c r="I225" s="103"/>
      <c r="J225" s="106"/>
      <c r="K225" s="106"/>
      <c r="L225" s="106"/>
      <c r="M225" s="49"/>
      <c r="N225" s="49"/>
      <c r="O225" s="152"/>
      <c r="P225" s="132">
        <f>directpayments[[#This Row],[Total Quarterly Payment Amount]]</f>
        <v>0</v>
      </c>
      <c r="Q225" s="99" t="str">
        <f>IFERROR(INDEX(Table2[Attachment A Category], MATCH(directpayments[[#This Row],[Attachment A Expenditure Subcategory]], Table2[Attachment A Subcategory],0)),"")</f>
        <v/>
      </c>
      <c r="R225" s="100" t="str">
        <f>IFERROR(INDEX(Table2[Treasury OIG Category], MATCH(directpayments[[#This Row],[Attachment A Expenditure Subcategory]], Table2[Attachment A Subcategory],0)),"")</f>
        <v/>
      </c>
    </row>
    <row r="226" spans="1:18" x14ac:dyDescent="0.25">
      <c r="A226" s="80"/>
      <c r="B226" s="102"/>
      <c r="C226" s="103"/>
      <c r="D226" s="103"/>
      <c r="E226" s="103"/>
      <c r="F226" s="103"/>
      <c r="G226" s="104"/>
      <c r="H226" s="31" t="s">
        <v>301</v>
      </c>
      <c r="I226" s="103"/>
      <c r="J226" s="106"/>
      <c r="K226" s="106"/>
      <c r="L226" s="106"/>
      <c r="M226" s="49"/>
      <c r="N226" s="49"/>
      <c r="O226" s="152"/>
      <c r="P226" s="132">
        <f>directpayments[[#This Row],[Total Quarterly Payment Amount]]</f>
        <v>0</v>
      </c>
      <c r="Q226" s="99" t="str">
        <f>IFERROR(INDEX(Table2[Attachment A Category], MATCH(directpayments[[#This Row],[Attachment A Expenditure Subcategory]], Table2[Attachment A Subcategory],0)),"")</f>
        <v/>
      </c>
      <c r="R226" s="100" t="str">
        <f>IFERROR(INDEX(Table2[Treasury OIG Category], MATCH(directpayments[[#This Row],[Attachment A Expenditure Subcategory]], Table2[Attachment A Subcategory],0)),"")</f>
        <v/>
      </c>
    </row>
    <row r="227" spans="1:18" x14ac:dyDescent="0.25">
      <c r="A227" s="80"/>
      <c r="B227" s="102"/>
      <c r="C227" s="103"/>
      <c r="D227" s="103"/>
      <c r="E227" s="103"/>
      <c r="F227" s="103"/>
      <c r="G227" s="104"/>
      <c r="H227" s="30" t="s">
        <v>302</v>
      </c>
      <c r="I227" s="103"/>
      <c r="J227" s="106"/>
      <c r="K227" s="106"/>
      <c r="L227" s="106"/>
      <c r="M227" s="49"/>
      <c r="N227" s="49"/>
      <c r="O227" s="152"/>
      <c r="P227" s="132">
        <f>directpayments[[#This Row],[Total Quarterly Payment Amount]]</f>
        <v>0</v>
      </c>
      <c r="Q227" s="99" t="str">
        <f>IFERROR(INDEX(Table2[Attachment A Category], MATCH(directpayments[[#This Row],[Attachment A Expenditure Subcategory]], Table2[Attachment A Subcategory],0)),"")</f>
        <v/>
      </c>
      <c r="R227" s="100" t="str">
        <f>IFERROR(INDEX(Table2[Treasury OIG Category], MATCH(directpayments[[#This Row],[Attachment A Expenditure Subcategory]], Table2[Attachment A Subcategory],0)),"")</f>
        <v/>
      </c>
    </row>
    <row r="228" spans="1:18" x14ac:dyDescent="0.25">
      <c r="A228" s="80"/>
      <c r="B228" s="102"/>
      <c r="C228" s="103"/>
      <c r="D228" s="103"/>
      <c r="E228" s="103"/>
      <c r="F228" s="103"/>
      <c r="G228" s="104"/>
      <c r="H228" s="31" t="s">
        <v>303</v>
      </c>
      <c r="I228" s="103"/>
      <c r="J228" s="106"/>
      <c r="K228" s="106"/>
      <c r="L228" s="106"/>
      <c r="M228" s="49"/>
      <c r="N228" s="49"/>
      <c r="O228" s="152"/>
      <c r="P228" s="132">
        <f>directpayments[[#This Row],[Total Quarterly Payment Amount]]</f>
        <v>0</v>
      </c>
      <c r="Q228" s="99" t="str">
        <f>IFERROR(INDEX(Table2[Attachment A Category], MATCH(directpayments[[#This Row],[Attachment A Expenditure Subcategory]], Table2[Attachment A Subcategory],0)),"")</f>
        <v/>
      </c>
      <c r="R228" s="100" t="str">
        <f>IFERROR(INDEX(Table2[Treasury OIG Category], MATCH(directpayments[[#This Row],[Attachment A Expenditure Subcategory]], Table2[Attachment A Subcategory],0)),"")</f>
        <v/>
      </c>
    </row>
    <row r="229" spans="1:18" x14ac:dyDescent="0.25">
      <c r="A229" s="80"/>
      <c r="B229" s="102"/>
      <c r="C229" s="103"/>
      <c r="D229" s="103"/>
      <c r="E229" s="103"/>
      <c r="F229" s="103"/>
      <c r="G229" s="104"/>
      <c r="H229" s="30" t="s">
        <v>304</v>
      </c>
      <c r="I229" s="103"/>
      <c r="J229" s="106"/>
      <c r="K229" s="106"/>
      <c r="L229" s="106"/>
      <c r="M229" s="49"/>
      <c r="N229" s="49"/>
      <c r="O229" s="152"/>
      <c r="P229" s="132">
        <f>directpayments[[#This Row],[Total Quarterly Payment Amount]]</f>
        <v>0</v>
      </c>
      <c r="Q229" s="99" t="str">
        <f>IFERROR(INDEX(Table2[Attachment A Category], MATCH(directpayments[[#This Row],[Attachment A Expenditure Subcategory]], Table2[Attachment A Subcategory],0)),"")</f>
        <v/>
      </c>
      <c r="R229" s="100" t="str">
        <f>IFERROR(INDEX(Table2[Treasury OIG Category], MATCH(directpayments[[#This Row],[Attachment A Expenditure Subcategory]], Table2[Attachment A Subcategory],0)),"")</f>
        <v/>
      </c>
    </row>
    <row r="230" spans="1:18" x14ac:dyDescent="0.25">
      <c r="A230" s="80"/>
      <c r="B230" s="102"/>
      <c r="C230" s="103"/>
      <c r="D230" s="103"/>
      <c r="E230" s="103"/>
      <c r="F230" s="103"/>
      <c r="G230" s="104"/>
      <c r="H230" s="31" t="s">
        <v>305</v>
      </c>
      <c r="I230" s="103"/>
      <c r="J230" s="106"/>
      <c r="K230" s="106"/>
      <c r="L230" s="106"/>
      <c r="M230" s="49"/>
      <c r="N230" s="49"/>
      <c r="O230" s="152"/>
      <c r="P230" s="132">
        <f>directpayments[[#This Row],[Total Quarterly Payment Amount]]</f>
        <v>0</v>
      </c>
      <c r="Q230" s="99" t="str">
        <f>IFERROR(INDEX(Table2[Attachment A Category], MATCH(directpayments[[#This Row],[Attachment A Expenditure Subcategory]], Table2[Attachment A Subcategory],0)),"")</f>
        <v/>
      </c>
      <c r="R230" s="100" t="str">
        <f>IFERROR(INDEX(Table2[Treasury OIG Category], MATCH(directpayments[[#This Row],[Attachment A Expenditure Subcategory]], Table2[Attachment A Subcategory],0)),"")</f>
        <v/>
      </c>
    </row>
    <row r="231" spans="1:18" x14ac:dyDescent="0.25">
      <c r="A231" s="80"/>
      <c r="B231" s="102"/>
      <c r="C231" s="103"/>
      <c r="D231" s="103"/>
      <c r="E231" s="103"/>
      <c r="F231" s="103"/>
      <c r="G231" s="104"/>
      <c r="H231" s="31" t="s">
        <v>306</v>
      </c>
      <c r="I231" s="103"/>
      <c r="J231" s="106"/>
      <c r="K231" s="106"/>
      <c r="L231" s="106"/>
      <c r="M231" s="49"/>
      <c r="N231" s="49"/>
      <c r="O231" s="152"/>
      <c r="P231" s="132">
        <f>directpayments[[#This Row],[Total Quarterly Payment Amount]]</f>
        <v>0</v>
      </c>
      <c r="Q231" s="99" t="str">
        <f>IFERROR(INDEX(Table2[Attachment A Category], MATCH(directpayments[[#This Row],[Attachment A Expenditure Subcategory]], Table2[Attachment A Subcategory],0)),"")</f>
        <v/>
      </c>
      <c r="R231" s="100" t="str">
        <f>IFERROR(INDEX(Table2[Treasury OIG Category], MATCH(directpayments[[#This Row],[Attachment A Expenditure Subcategory]], Table2[Attachment A Subcategory],0)),"")</f>
        <v/>
      </c>
    </row>
    <row r="232" spans="1:18" x14ac:dyDescent="0.25">
      <c r="A232" s="80"/>
      <c r="B232" s="102"/>
      <c r="C232" s="103"/>
      <c r="D232" s="103"/>
      <c r="E232" s="103"/>
      <c r="F232" s="103"/>
      <c r="G232" s="104"/>
      <c r="H232" s="30" t="s">
        <v>307</v>
      </c>
      <c r="I232" s="103"/>
      <c r="J232" s="106"/>
      <c r="K232" s="106"/>
      <c r="L232" s="106"/>
      <c r="M232" s="49"/>
      <c r="N232" s="49"/>
      <c r="O232" s="152"/>
      <c r="P232" s="132">
        <f>directpayments[[#This Row],[Total Quarterly Payment Amount]]</f>
        <v>0</v>
      </c>
      <c r="Q232" s="99" t="str">
        <f>IFERROR(INDEX(Table2[Attachment A Category], MATCH(directpayments[[#This Row],[Attachment A Expenditure Subcategory]], Table2[Attachment A Subcategory],0)),"")</f>
        <v/>
      </c>
      <c r="R232" s="100" t="str">
        <f>IFERROR(INDEX(Table2[Treasury OIG Category], MATCH(directpayments[[#This Row],[Attachment A Expenditure Subcategory]], Table2[Attachment A Subcategory],0)),"")</f>
        <v/>
      </c>
    </row>
    <row r="233" spans="1:18" x14ac:dyDescent="0.25">
      <c r="A233" s="80"/>
      <c r="B233" s="102"/>
      <c r="C233" s="103"/>
      <c r="D233" s="103"/>
      <c r="E233" s="103"/>
      <c r="F233" s="103"/>
      <c r="G233" s="104"/>
      <c r="H233" s="31" t="s">
        <v>308</v>
      </c>
      <c r="I233" s="103"/>
      <c r="J233" s="106"/>
      <c r="K233" s="106"/>
      <c r="L233" s="106"/>
      <c r="M233" s="49"/>
      <c r="N233" s="49"/>
      <c r="O233" s="152"/>
      <c r="P233" s="132">
        <f>directpayments[[#This Row],[Total Quarterly Payment Amount]]</f>
        <v>0</v>
      </c>
      <c r="Q233" s="99" t="str">
        <f>IFERROR(INDEX(Table2[Attachment A Category], MATCH(directpayments[[#This Row],[Attachment A Expenditure Subcategory]], Table2[Attachment A Subcategory],0)),"")</f>
        <v/>
      </c>
      <c r="R233" s="100" t="str">
        <f>IFERROR(INDEX(Table2[Treasury OIG Category], MATCH(directpayments[[#This Row],[Attachment A Expenditure Subcategory]], Table2[Attachment A Subcategory],0)),"")</f>
        <v/>
      </c>
    </row>
    <row r="234" spans="1:18" x14ac:dyDescent="0.25">
      <c r="A234" s="80"/>
      <c r="B234" s="102"/>
      <c r="C234" s="103"/>
      <c r="D234" s="103"/>
      <c r="E234" s="103"/>
      <c r="F234" s="103"/>
      <c r="G234" s="104"/>
      <c r="H234" s="30" t="s">
        <v>309</v>
      </c>
      <c r="I234" s="103"/>
      <c r="J234" s="106"/>
      <c r="K234" s="106"/>
      <c r="L234" s="106"/>
      <c r="M234" s="49"/>
      <c r="N234" s="49"/>
      <c r="O234" s="152"/>
      <c r="P234" s="132">
        <f>directpayments[[#This Row],[Total Quarterly Payment Amount]]</f>
        <v>0</v>
      </c>
      <c r="Q234" s="99" t="str">
        <f>IFERROR(INDEX(Table2[Attachment A Category], MATCH(directpayments[[#This Row],[Attachment A Expenditure Subcategory]], Table2[Attachment A Subcategory],0)),"")</f>
        <v/>
      </c>
      <c r="R234" s="100" t="str">
        <f>IFERROR(INDEX(Table2[Treasury OIG Category], MATCH(directpayments[[#This Row],[Attachment A Expenditure Subcategory]], Table2[Attachment A Subcategory],0)),"")</f>
        <v/>
      </c>
    </row>
    <row r="235" spans="1:18" x14ac:dyDescent="0.25">
      <c r="A235" s="80"/>
      <c r="B235" s="102"/>
      <c r="C235" s="103"/>
      <c r="D235" s="103"/>
      <c r="E235" s="103"/>
      <c r="F235" s="103"/>
      <c r="G235" s="104"/>
      <c r="H235" s="31" t="s">
        <v>310</v>
      </c>
      <c r="I235" s="103"/>
      <c r="J235" s="106"/>
      <c r="K235" s="106"/>
      <c r="L235" s="106"/>
      <c r="M235" s="49"/>
      <c r="N235" s="49"/>
      <c r="O235" s="152"/>
      <c r="P235" s="132">
        <f>directpayments[[#This Row],[Total Quarterly Payment Amount]]</f>
        <v>0</v>
      </c>
      <c r="Q235" s="99" t="str">
        <f>IFERROR(INDEX(Table2[Attachment A Category], MATCH(directpayments[[#This Row],[Attachment A Expenditure Subcategory]], Table2[Attachment A Subcategory],0)),"")</f>
        <v/>
      </c>
      <c r="R235" s="100" t="str">
        <f>IFERROR(INDEX(Table2[Treasury OIG Category], MATCH(directpayments[[#This Row],[Attachment A Expenditure Subcategory]], Table2[Attachment A Subcategory],0)),"")</f>
        <v/>
      </c>
    </row>
    <row r="236" spans="1:18" x14ac:dyDescent="0.25">
      <c r="A236" s="80"/>
      <c r="B236" s="102"/>
      <c r="C236" s="103"/>
      <c r="D236" s="103"/>
      <c r="E236" s="103"/>
      <c r="F236" s="103"/>
      <c r="G236" s="104"/>
      <c r="H236" s="31" t="s">
        <v>311</v>
      </c>
      <c r="I236" s="103"/>
      <c r="J236" s="106"/>
      <c r="K236" s="106"/>
      <c r="L236" s="106"/>
      <c r="M236" s="49"/>
      <c r="N236" s="49"/>
      <c r="O236" s="152"/>
      <c r="P236" s="132">
        <f>directpayments[[#This Row],[Total Quarterly Payment Amount]]</f>
        <v>0</v>
      </c>
      <c r="Q236" s="99" t="str">
        <f>IFERROR(INDEX(Table2[Attachment A Category], MATCH(directpayments[[#This Row],[Attachment A Expenditure Subcategory]], Table2[Attachment A Subcategory],0)),"")</f>
        <v/>
      </c>
      <c r="R236" s="100" t="str">
        <f>IFERROR(INDEX(Table2[Treasury OIG Category], MATCH(directpayments[[#This Row],[Attachment A Expenditure Subcategory]], Table2[Attachment A Subcategory],0)),"")</f>
        <v/>
      </c>
    </row>
    <row r="237" spans="1:18" x14ac:dyDescent="0.25">
      <c r="A237" s="80"/>
      <c r="B237" s="102"/>
      <c r="C237" s="103"/>
      <c r="D237" s="103"/>
      <c r="E237" s="103"/>
      <c r="F237" s="103"/>
      <c r="G237" s="104"/>
      <c r="H237" s="30" t="s">
        <v>312</v>
      </c>
      <c r="I237" s="103"/>
      <c r="J237" s="106"/>
      <c r="K237" s="106"/>
      <c r="L237" s="106"/>
      <c r="M237" s="49"/>
      <c r="N237" s="49"/>
      <c r="O237" s="152"/>
      <c r="P237" s="132">
        <f>directpayments[[#This Row],[Total Quarterly Payment Amount]]</f>
        <v>0</v>
      </c>
      <c r="Q237" s="99" t="str">
        <f>IFERROR(INDEX(Table2[Attachment A Category], MATCH(directpayments[[#This Row],[Attachment A Expenditure Subcategory]], Table2[Attachment A Subcategory],0)),"")</f>
        <v/>
      </c>
      <c r="R237" s="100" t="str">
        <f>IFERROR(INDEX(Table2[Treasury OIG Category], MATCH(directpayments[[#This Row],[Attachment A Expenditure Subcategory]], Table2[Attachment A Subcategory],0)),"")</f>
        <v/>
      </c>
    </row>
    <row r="238" spans="1:18" x14ac:dyDescent="0.25">
      <c r="A238" s="80"/>
      <c r="B238" s="102"/>
      <c r="C238" s="103"/>
      <c r="D238" s="103"/>
      <c r="E238" s="103"/>
      <c r="F238" s="103"/>
      <c r="G238" s="104"/>
      <c r="H238" s="31" t="s">
        <v>313</v>
      </c>
      <c r="I238" s="103"/>
      <c r="J238" s="106"/>
      <c r="K238" s="106"/>
      <c r="L238" s="106"/>
      <c r="M238" s="49"/>
      <c r="N238" s="49"/>
      <c r="O238" s="152"/>
      <c r="P238" s="132">
        <f>directpayments[[#This Row],[Total Quarterly Payment Amount]]</f>
        <v>0</v>
      </c>
      <c r="Q238" s="99" t="str">
        <f>IFERROR(INDEX(Table2[Attachment A Category], MATCH(directpayments[[#This Row],[Attachment A Expenditure Subcategory]], Table2[Attachment A Subcategory],0)),"")</f>
        <v/>
      </c>
      <c r="R238" s="100" t="str">
        <f>IFERROR(INDEX(Table2[Treasury OIG Category], MATCH(directpayments[[#This Row],[Attachment A Expenditure Subcategory]], Table2[Attachment A Subcategory],0)),"")</f>
        <v/>
      </c>
    </row>
    <row r="239" spans="1:18" x14ac:dyDescent="0.25">
      <c r="A239" s="80"/>
      <c r="B239" s="102"/>
      <c r="C239" s="103"/>
      <c r="D239" s="103"/>
      <c r="E239" s="103"/>
      <c r="F239" s="103"/>
      <c r="G239" s="104"/>
      <c r="H239" s="30" t="s">
        <v>314</v>
      </c>
      <c r="I239" s="103"/>
      <c r="J239" s="106"/>
      <c r="K239" s="106"/>
      <c r="L239" s="106"/>
      <c r="M239" s="49"/>
      <c r="N239" s="49"/>
      <c r="O239" s="152"/>
      <c r="P239" s="132">
        <f>directpayments[[#This Row],[Total Quarterly Payment Amount]]</f>
        <v>0</v>
      </c>
      <c r="Q239" s="99" t="str">
        <f>IFERROR(INDEX(Table2[Attachment A Category], MATCH(directpayments[[#This Row],[Attachment A Expenditure Subcategory]], Table2[Attachment A Subcategory],0)),"")</f>
        <v/>
      </c>
      <c r="R239" s="100" t="str">
        <f>IFERROR(INDEX(Table2[Treasury OIG Category], MATCH(directpayments[[#This Row],[Attachment A Expenditure Subcategory]], Table2[Attachment A Subcategory],0)),"")</f>
        <v/>
      </c>
    </row>
    <row r="240" spans="1:18" x14ac:dyDescent="0.25">
      <c r="A240" s="80"/>
      <c r="B240" s="102"/>
      <c r="C240" s="103"/>
      <c r="D240" s="103"/>
      <c r="E240" s="103"/>
      <c r="F240" s="103"/>
      <c r="G240" s="104"/>
      <c r="H240" s="31" t="s">
        <v>315</v>
      </c>
      <c r="I240" s="103"/>
      <c r="J240" s="106"/>
      <c r="K240" s="106"/>
      <c r="L240" s="106"/>
      <c r="M240" s="49"/>
      <c r="N240" s="49"/>
      <c r="O240" s="152"/>
      <c r="P240" s="132">
        <f>directpayments[[#This Row],[Total Quarterly Payment Amount]]</f>
        <v>0</v>
      </c>
      <c r="Q240" s="99" t="str">
        <f>IFERROR(INDEX(Table2[Attachment A Category], MATCH(directpayments[[#This Row],[Attachment A Expenditure Subcategory]], Table2[Attachment A Subcategory],0)),"")</f>
        <v/>
      </c>
      <c r="R240" s="100" t="str">
        <f>IFERROR(INDEX(Table2[Treasury OIG Category], MATCH(directpayments[[#This Row],[Attachment A Expenditure Subcategory]], Table2[Attachment A Subcategory],0)),"")</f>
        <v/>
      </c>
    </row>
    <row r="241" spans="1:18" x14ac:dyDescent="0.25">
      <c r="A241" s="80"/>
      <c r="B241" s="102"/>
      <c r="C241" s="103"/>
      <c r="D241" s="103"/>
      <c r="E241" s="103"/>
      <c r="F241" s="103"/>
      <c r="G241" s="104"/>
      <c r="H241" s="31" t="s">
        <v>316</v>
      </c>
      <c r="I241" s="103"/>
      <c r="J241" s="106"/>
      <c r="K241" s="106"/>
      <c r="L241" s="106"/>
      <c r="M241" s="49"/>
      <c r="N241" s="49"/>
      <c r="O241" s="152"/>
      <c r="P241" s="132">
        <f>directpayments[[#This Row],[Total Quarterly Payment Amount]]</f>
        <v>0</v>
      </c>
      <c r="Q241" s="99" t="str">
        <f>IFERROR(INDEX(Table2[Attachment A Category], MATCH(directpayments[[#This Row],[Attachment A Expenditure Subcategory]], Table2[Attachment A Subcategory],0)),"")</f>
        <v/>
      </c>
      <c r="R241" s="100" t="str">
        <f>IFERROR(INDEX(Table2[Treasury OIG Category], MATCH(directpayments[[#This Row],[Attachment A Expenditure Subcategory]], Table2[Attachment A Subcategory],0)),"")</f>
        <v/>
      </c>
    </row>
    <row r="242" spans="1:18" x14ac:dyDescent="0.25">
      <c r="A242" s="80"/>
      <c r="B242" s="102"/>
      <c r="C242" s="103"/>
      <c r="D242" s="103"/>
      <c r="E242" s="103"/>
      <c r="F242" s="103"/>
      <c r="G242" s="104"/>
      <c r="H242" s="30" t="s">
        <v>317</v>
      </c>
      <c r="I242" s="103"/>
      <c r="J242" s="106"/>
      <c r="K242" s="106"/>
      <c r="L242" s="106"/>
      <c r="M242" s="49"/>
      <c r="N242" s="49"/>
      <c r="O242" s="152"/>
      <c r="P242" s="132">
        <f>directpayments[[#This Row],[Total Quarterly Payment Amount]]</f>
        <v>0</v>
      </c>
      <c r="Q242" s="99" t="str">
        <f>IFERROR(INDEX(Table2[Attachment A Category], MATCH(directpayments[[#This Row],[Attachment A Expenditure Subcategory]], Table2[Attachment A Subcategory],0)),"")</f>
        <v/>
      </c>
      <c r="R242" s="100" t="str">
        <f>IFERROR(INDEX(Table2[Treasury OIG Category], MATCH(directpayments[[#This Row],[Attachment A Expenditure Subcategory]], Table2[Attachment A Subcategory],0)),"")</f>
        <v/>
      </c>
    </row>
    <row r="243" spans="1:18" x14ac:dyDescent="0.25">
      <c r="A243" s="80"/>
      <c r="B243" s="102"/>
      <c r="C243" s="103"/>
      <c r="D243" s="103"/>
      <c r="E243" s="103"/>
      <c r="F243" s="103"/>
      <c r="G243" s="104"/>
      <c r="H243" s="31" t="s">
        <v>318</v>
      </c>
      <c r="I243" s="103"/>
      <c r="J243" s="106"/>
      <c r="K243" s="106"/>
      <c r="L243" s="106"/>
      <c r="M243" s="49"/>
      <c r="N243" s="49"/>
      <c r="O243" s="152"/>
      <c r="P243" s="132">
        <f>directpayments[[#This Row],[Total Quarterly Payment Amount]]</f>
        <v>0</v>
      </c>
      <c r="Q243" s="99" t="str">
        <f>IFERROR(INDEX(Table2[Attachment A Category], MATCH(directpayments[[#This Row],[Attachment A Expenditure Subcategory]], Table2[Attachment A Subcategory],0)),"")</f>
        <v/>
      </c>
      <c r="R243" s="100" t="str">
        <f>IFERROR(INDEX(Table2[Treasury OIG Category], MATCH(directpayments[[#This Row],[Attachment A Expenditure Subcategory]], Table2[Attachment A Subcategory],0)),"")</f>
        <v/>
      </c>
    </row>
    <row r="244" spans="1:18" x14ac:dyDescent="0.25">
      <c r="A244" s="80"/>
      <c r="B244" s="102"/>
      <c r="C244" s="103"/>
      <c r="D244" s="103"/>
      <c r="E244" s="103"/>
      <c r="F244" s="103"/>
      <c r="G244" s="104"/>
      <c r="H244" s="30" t="s">
        <v>319</v>
      </c>
      <c r="I244" s="103"/>
      <c r="J244" s="106"/>
      <c r="K244" s="106"/>
      <c r="L244" s="106"/>
      <c r="M244" s="49"/>
      <c r="N244" s="49"/>
      <c r="O244" s="152"/>
      <c r="P244" s="132">
        <f>directpayments[[#This Row],[Total Quarterly Payment Amount]]</f>
        <v>0</v>
      </c>
      <c r="Q244" s="99" t="str">
        <f>IFERROR(INDEX(Table2[Attachment A Category], MATCH(directpayments[[#This Row],[Attachment A Expenditure Subcategory]], Table2[Attachment A Subcategory],0)),"")</f>
        <v/>
      </c>
      <c r="R244" s="100" t="str">
        <f>IFERROR(INDEX(Table2[Treasury OIG Category], MATCH(directpayments[[#This Row],[Attachment A Expenditure Subcategory]], Table2[Attachment A Subcategory],0)),"")</f>
        <v/>
      </c>
    </row>
    <row r="245" spans="1:18" x14ac:dyDescent="0.25">
      <c r="A245" s="80"/>
      <c r="B245" s="102"/>
      <c r="C245" s="103"/>
      <c r="D245" s="103"/>
      <c r="E245" s="103"/>
      <c r="F245" s="103"/>
      <c r="G245" s="104"/>
      <c r="H245" s="31" t="s">
        <v>320</v>
      </c>
      <c r="I245" s="103"/>
      <c r="J245" s="106"/>
      <c r="K245" s="106"/>
      <c r="L245" s="106"/>
      <c r="M245" s="49"/>
      <c r="N245" s="49"/>
      <c r="O245" s="152"/>
      <c r="P245" s="132">
        <f>directpayments[[#This Row],[Total Quarterly Payment Amount]]</f>
        <v>0</v>
      </c>
      <c r="Q245" s="99" t="str">
        <f>IFERROR(INDEX(Table2[Attachment A Category], MATCH(directpayments[[#This Row],[Attachment A Expenditure Subcategory]], Table2[Attachment A Subcategory],0)),"")</f>
        <v/>
      </c>
      <c r="R245" s="100" t="str">
        <f>IFERROR(INDEX(Table2[Treasury OIG Category], MATCH(directpayments[[#This Row],[Attachment A Expenditure Subcategory]], Table2[Attachment A Subcategory],0)),"")</f>
        <v/>
      </c>
    </row>
    <row r="246" spans="1:18" x14ac:dyDescent="0.25">
      <c r="A246" s="80"/>
      <c r="B246" s="102"/>
      <c r="C246" s="103"/>
      <c r="D246" s="103"/>
      <c r="E246" s="103"/>
      <c r="F246" s="103"/>
      <c r="G246" s="104"/>
      <c r="H246" s="31" t="s">
        <v>321</v>
      </c>
      <c r="I246" s="103"/>
      <c r="J246" s="106"/>
      <c r="K246" s="106"/>
      <c r="L246" s="106"/>
      <c r="M246" s="49"/>
      <c r="N246" s="49"/>
      <c r="O246" s="152"/>
      <c r="P246" s="132">
        <f>directpayments[[#This Row],[Total Quarterly Payment Amount]]</f>
        <v>0</v>
      </c>
      <c r="Q246" s="99" t="str">
        <f>IFERROR(INDEX(Table2[Attachment A Category], MATCH(directpayments[[#This Row],[Attachment A Expenditure Subcategory]], Table2[Attachment A Subcategory],0)),"")</f>
        <v/>
      </c>
      <c r="R246" s="100" t="str">
        <f>IFERROR(INDEX(Table2[Treasury OIG Category], MATCH(directpayments[[#This Row],[Attachment A Expenditure Subcategory]], Table2[Attachment A Subcategory],0)),"")</f>
        <v/>
      </c>
    </row>
    <row r="247" spans="1:18" x14ac:dyDescent="0.25">
      <c r="A247" s="80"/>
      <c r="B247" s="102"/>
      <c r="C247" s="103"/>
      <c r="D247" s="103"/>
      <c r="E247" s="103"/>
      <c r="F247" s="103"/>
      <c r="G247" s="104"/>
      <c r="H247" s="30" t="s">
        <v>322</v>
      </c>
      <c r="I247" s="103"/>
      <c r="J247" s="106"/>
      <c r="K247" s="106"/>
      <c r="L247" s="106"/>
      <c r="M247" s="49"/>
      <c r="N247" s="49"/>
      <c r="O247" s="152"/>
      <c r="P247" s="132">
        <f>directpayments[[#This Row],[Total Quarterly Payment Amount]]</f>
        <v>0</v>
      </c>
      <c r="Q247" s="99" t="str">
        <f>IFERROR(INDEX(Table2[Attachment A Category], MATCH(directpayments[[#This Row],[Attachment A Expenditure Subcategory]], Table2[Attachment A Subcategory],0)),"")</f>
        <v/>
      </c>
      <c r="R247" s="100" t="str">
        <f>IFERROR(INDEX(Table2[Treasury OIG Category], MATCH(directpayments[[#This Row],[Attachment A Expenditure Subcategory]], Table2[Attachment A Subcategory],0)),"")</f>
        <v/>
      </c>
    </row>
    <row r="248" spans="1:18" x14ac:dyDescent="0.25">
      <c r="A248" s="80"/>
      <c r="B248" s="102"/>
      <c r="C248" s="103"/>
      <c r="D248" s="103"/>
      <c r="E248" s="103"/>
      <c r="F248" s="103"/>
      <c r="G248" s="104"/>
      <c r="H248" s="31" t="s">
        <v>323</v>
      </c>
      <c r="I248" s="103"/>
      <c r="J248" s="106"/>
      <c r="K248" s="106"/>
      <c r="L248" s="106"/>
      <c r="M248" s="49"/>
      <c r="N248" s="49"/>
      <c r="O248" s="152"/>
      <c r="P248" s="132">
        <f>directpayments[[#This Row],[Total Quarterly Payment Amount]]</f>
        <v>0</v>
      </c>
      <c r="Q248" s="99" t="str">
        <f>IFERROR(INDEX(Table2[Attachment A Category], MATCH(directpayments[[#This Row],[Attachment A Expenditure Subcategory]], Table2[Attachment A Subcategory],0)),"")</f>
        <v/>
      </c>
      <c r="R248" s="100" t="str">
        <f>IFERROR(INDEX(Table2[Treasury OIG Category], MATCH(directpayments[[#This Row],[Attachment A Expenditure Subcategory]], Table2[Attachment A Subcategory],0)),"")</f>
        <v/>
      </c>
    </row>
    <row r="249" spans="1:18" x14ac:dyDescent="0.25">
      <c r="A249" s="80"/>
      <c r="B249" s="102"/>
      <c r="C249" s="103"/>
      <c r="D249" s="103"/>
      <c r="E249" s="103"/>
      <c r="F249" s="103"/>
      <c r="G249" s="104"/>
      <c r="H249" s="30" t="s">
        <v>324</v>
      </c>
      <c r="I249" s="103"/>
      <c r="J249" s="106"/>
      <c r="K249" s="106"/>
      <c r="L249" s="106"/>
      <c r="M249" s="49"/>
      <c r="N249" s="49"/>
      <c r="O249" s="152"/>
      <c r="P249" s="132">
        <f>directpayments[[#This Row],[Total Quarterly Payment Amount]]</f>
        <v>0</v>
      </c>
      <c r="Q249" s="99" t="str">
        <f>IFERROR(INDEX(Table2[Attachment A Category], MATCH(directpayments[[#This Row],[Attachment A Expenditure Subcategory]], Table2[Attachment A Subcategory],0)),"")</f>
        <v/>
      </c>
      <c r="R249" s="100" t="str">
        <f>IFERROR(INDEX(Table2[Treasury OIG Category], MATCH(directpayments[[#This Row],[Attachment A Expenditure Subcategory]], Table2[Attachment A Subcategory],0)),"")</f>
        <v/>
      </c>
    </row>
    <row r="250" spans="1:18" x14ac:dyDescent="0.25">
      <c r="A250" s="80"/>
      <c r="B250" s="102"/>
      <c r="C250" s="103"/>
      <c r="D250" s="103"/>
      <c r="E250" s="103"/>
      <c r="F250" s="103"/>
      <c r="G250" s="104"/>
      <c r="H250" s="31" t="s">
        <v>325</v>
      </c>
      <c r="I250" s="103"/>
      <c r="J250" s="106"/>
      <c r="K250" s="106"/>
      <c r="L250" s="106"/>
      <c r="M250" s="49"/>
      <c r="N250" s="49"/>
      <c r="O250" s="152"/>
      <c r="P250" s="132">
        <f>directpayments[[#This Row],[Total Quarterly Payment Amount]]</f>
        <v>0</v>
      </c>
      <c r="Q250" s="99" t="str">
        <f>IFERROR(INDEX(Table2[Attachment A Category], MATCH(directpayments[[#This Row],[Attachment A Expenditure Subcategory]], Table2[Attachment A Subcategory],0)),"")</f>
        <v/>
      </c>
      <c r="R250" s="100" t="str">
        <f>IFERROR(INDEX(Table2[Treasury OIG Category], MATCH(directpayments[[#This Row],[Attachment A Expenditure Subcategory]], Table2[Attachment A Subcategory],0)),"")</f>
        <v/>
      </c>
    </row>
    <row r="251" spans="1:18" x14ac:dyDescent="0.25">
      <c r="A251" s="80"/>
      <c r="B251" s="102"/>
      <c r="C251" s="103"/>
      <c r="D251" s="103"/>
      <c r="E251" s="103"/>
      <c r="F251" s="103"/>
      <c r="G251" s="104"/>
      <c r="H251" s="31" t="s">
        <v>326</v>
      </c>
      <c r="I251" s="103"/>
      <c r="J251" s="106"/>
      <c r="K251" s="106"/>
      <c r="L251" s="106"/>
      <c r="M251" s="49"/>
      <c r="N251" s="49"/>
      <c r="O251" s="152"/>
      <c r="P251" s="132">
        <f>directpayments[[#This Row],[Total Quarterly Payment Amount]]</f>
        <v>0</v>
      </c>
      <c r="Q251" s="99" t="str">
        <f>IFERROR(INDEX(Table2[Attachment A Category], MATCH(directpayments[[#This Row],[Attachment A Expenditure Subcategory]], Table2[Attachment A Subcategory],0)),"")</f>
        <v/>
      </c>
      <c r="R251" s="100" t="str">
        <f>IFERROR(INDEX(Table2[Treasury OIG Category], MATCH(directpayments[[#This Row],[Attachment A Expenditure Subcategory]], Table2[Attachment A Subcategory],0)),"")</f>
        <v/>
      </c>
    </row>
    <row r="252" spans="1:18" x14ac:dyDescent="0.25">
      <c r="A252" s="80"/>
      <c r="B252" s="102"/>
      <c r="C252" s="103"/>
      <c r="D252" s="103"/>
      <c r="E252" s="103"/>
      <c r="F252" s="103"/>
      <c r="G252" s="104"/>
      <c r="H252" s="30" t="s">
        <v>327</v>
      </c>
      <c r="I252" s="103"/>
      <c r="J252" s="106"/>
      <c r="K252" s="106"/>
      <c r="L252" s="106"/>
      <c r="M252" s="49"/>
      <c r="N252" s="49"/>
      <c r="O252" s="152"/>
      <c r="P252" s="132">
        <f>directpayments[[#This Row],[Total Quarterly Payment Amount]]</f>
        <v>0</v>
      </c>
      <c r="Q252" s="99" t="str">
        <f>IFERROR(INDEX(Table2[Attachment A Category], MATCH(directpayments[[#This Row],[Attachment A Expenditure Subcategory]], Table2[Attachment A Subcategory],0)),"")</f>
        <v/>
      </c>
      <c r="R252" s="100" t="str">
        <f>IFERROR(INDEX(Table2[Treasury OIG Category], MATCH(directpayments[[#This Row],[Attachment A Expenditure Subcategory]], Table2[Attachment A Subcategory],0)),"")</f>
        <v/>
      </c>
    </row>
    <row r="253" spans="1:18" x14ac:dyDescent="0.25">
      <c r="A253" s="80"/>
      <c r="B253" s="102"/>
      <c r="C253" s="103"/>
      <c r="D253" s="103"/>
      <c r="E253" s="103"/>
      <c r="F253" s="103"/>
      <c r="G253" s="104"/>
      <c r="H253" s="31" t="s">
        <v>328</v>
      </c>
      <c r="I253" s="103"/>
      <c r="J253" s="106"/>
      <c r="K253" s="106"/>
      <c r="L253" s="106"/>
      <c r="M253" s="49"/>
      <c r="N253" s="49"/>
      <c r="O253" s="152"/>
      <c r="P253" s="132">
        <f>directpayments[[#This Row],[Total Quarterly Payment Amount]]</f>
        <v>0</v>
      </c>
      <c r="Q253" s="99" t="str">
        <f>IFERROR(INDEX(Table2[Attachment A Category], MATCH(directpayments[[#This Row],[Attachment A Expenditure Subcategory]], Table2[Attachment A Subcategory],0)),"")</f>
        <v/>
      </c>
      <c r="R253" s="100" t="str">
        <f>IFERROR(INDEX(Table2[Treasury OIG Category], MATCH(directpayments[[#This Row],[Attachment A Expenditure Subcategory]], Table2[Attachment A Subcategory],0)),"")</f>
        <v/>
      </c>
    </row>
    <row r="254" spans="1:18" x14ac:dyDescent="0.25">
      <c r="A254" s="80"/>
      <c r="B254" s="102"/>
      <c r="C254" s="103"/>
      <c r="D254" s="103"/>
      <c r="E254" s="103"/>
      <c r="F254" s="103"/>
      <c r="G254" s="104"/>
      <c r="H254" s="30" t="s">
        <v>329</v>
      </c>
      <c r="I254" s="103"/>
      <c r="J254" s="106"/>
      <c r="K254" s="106"/>
      <c r="L254" s="106"/>
      <c r="M254" s="49"/>
      <c r="N254" s="49"/>
      <c r="O254" s="152"/>
      <c r="P254" s="132">
        <f>directpayments[[#This Row],[Total Quarterly Payment Amount]]</f>
        <v>0</v>
      </c>
      <c r="Q254" s="99" t="str">
        <f>IFERROR(INDEX(Table2[Attachment A Category], MATCH(directpayments[[#This Row],[Attachment A Expenditure Subcategory]], Table2[Attachment A Subcategory],0)),"")</f>
        <v/>
      </c>
      <c r="R254" s="100" t="str">
        <f>IFERROR(INDEX(Table2[Treasury OIG Category], MATCH(directpayments[[#This Row],[Attachment A Expenditure Subcategory]], Table2[Attachment A Subcategory],0)),"")</f>
        <v/>
      </c>
    </row>
    <row r="255" spans="1:18" x14ac:dyDescent="0.25">
      <c r="A255" s="80"/>
      <c r="B255" s="102"/>
      <c r="C255" s="103"/>
      <c r="D255" s="103"/>
      <c r="E255" s="103"/>
      <c r="F255" s="103"/>
      <c r="G255" s="104"/>
      <c r="H255" s="31" t="s">
        <v>330</v>
      </c>
      <c r="I255" s="103"/>
      <c r="J255" s="106"/>
      <c r="K255" s="106"/>
      <c r="L255" s="106"/>
      <c r="M255" s="49"/>
      <c r="N255" s="49"/>
      <c r="O255" s="152"/>
      <c r="P255" s="132">
        <f>directpayments[[#This Row],[Total Quarterly Payment Amount]]</f>
        <v>0</v>
      </c>
      <c r="Q255" s="99" t="str">
        <f>IFERROR(INDEX(Table2[Attachment A Category], MATCH(directpayments[[#This Row],[Attachment A Expenditure Subcategory]], Table2[Attachment A Subcategory],0)),"")</f>
        <v/>
      </c>
      <c r="R255" s="100" t="str">
        <f>IFERROR(INDEX(Table2[Treasury OIG Category], MATCH(directpayments[[#This Row],[Attachment A Expenditure Subcategory]], Table2[Attachment A Subcategory],0)),"")</f>
        <v/>
      </c>
    </row>
    <row r="256" spans="1:18" x14ac:dyDescent="0.25">
      <c r="A256" s="80"/>
      <c r="B256" s="102"/>
      <c r="C256" s="103"/>
      <c r="D256" s="103"/>
      <c r="E256" s="103"/>
      <c r="F256" s="103"/>
      <c r="G256" s="104"/>
      <c r="H256" s="31" t="s">
        <v>331</v>
      </c>
      <c r="I256" s="103"/>
      <c r="J256" s="106"/>
      <c r="K256" s="106"/>
      <c r="L256" s="106"/>
      <c r="M256" s="49"/>
      <c r="N256" s="49"/>
      <c r="O256" s="152"/>
      <c r="P256" s="132">
        <f>directpayments[[#This Row],[Total Quarterly Payment Amount]]</f>
        <v>0</v>
      </c>
      <c r="Q256" s="99" t="str">
        <f>IFERROR(INDEX(Table2[Attachment A Category], MATCH(directpayments[[#This Row],[Attachment A Expenditure Subcategory]], Table2[Attachment A Subcategory],0)),"")</f>
        <v/>
      </c>
      <c r="R256" s="100" t="str">
        <f>IFERROR(INDEX(Table2[Treasury OIG Category], MATCH(directpayments[[#This Row],[Attachment A Expenditure Subcategory]], Table2[Attachment A Subcategory],0)),"")</f>
        <v/>
      </c>
    </row>
    <row r="257" spans="1:18" x14ac:dyDescent="0.25">
      <c r="A257" s="80"/>
      <c r="B257" s="102"/>
      <c r="C257" s="103"/>
      <c r="D257" s="103"/>
      <c r="E257" s="103"/>
      <c r="F257" s="103"/>
      <c r="G257" s="104"/>
      <c r="H257" s="30" t="s">
        <v>332</v>
      </c>
      <c r="I257" s="103"/>
      <c r="J257" s="106"/>
      <c r="K257" s="106"/>
      <c r="L257" s="106"/>
      <c r="M257" s="49"/>
      <c r="N257" s="49"/>
      <c r="O257" s="152"/>
      <c r="P257" s="132">
        <f>directpayments[[#This Row],[Total Quarterly Payment Amount]]</f>
        <v>0</v>
      </c>
      <c r="Q257" s="99" t="str">
        <f>IFERROR(INDEX(Table2[Attachment A Category], MATCH(directpayments[[#This Row],[Attachment A Expenditure Subcategory]], Table2[Attachment A Subcategory],0)),"")</f>
        <v/>
      </c>
      <c r="R257" s="100" t="str">
        <f>IFERROR(INDEX(Table2[Treasury OIG Category], MATCH(directpayments[[#This Row],[Attachment A Expenditure Subcategory]], Table2[Attachment A Subcategory],0)),"")</f>
        <v/>
      </c>
    </row>
    <row r="258" spans="1:18" x14ac:dyDescent="0.25">
      <c r="A258" s="80"/>
      <c r="B258" s="102"/>
      <c r="C258" s="103"/>
      <c r="D258" s="103"/>
      <c r="E258" s="103"/>
      <c r="F258" s="103"/>
      <c r="G258" s="104"/>
      <c r="H258" s="31" t="s">
        <v>333</v>
      </c>
      <c r="I258" s="103"/>
      <c r="J258" s="106"/>
      <c r="K258" s="106"/>
      <c r="L258" s="106"/>
      <c r="M258" s="49"/>
      <c r="N258" s="49"/>
      <c r="O258" s="152"/>
      <c r="P258" s="132">
        <f>directpayments[[#This Row],[Total Quarterly Payment Amount]]</f>
        <v>0</v>
      </c>
      <c r="Q258" s="99" t="str">
        <f>IFERROR(INDEX(Table2[Attachment A Category], MATCH(directpayments[[#This Row],[Attachment A Expenditure Subcategory]], Table2[Attachment A Subcategory],0)),"")</f>
        <v/>
      </c>
      <c r="R258" s="100" t="str">
        <f>IFERROR(INDEX(Table2[Treasury OIG Category], MATCH(directpayments[[#This Row],[Attachment A Expenditure Subcategory]], Table2[Attachment A Subcategory],0)),"")</f>
        <v/>
      </c>
    </row>
    <row r="259" spans="1:18" x14ac:dyDescent="0.25">
      <c r="A259" s="80"/>
      <c r="B259" s="102"/>
      <c r="C259" s="103"/>
      <c r="D259" s="103"/>
      <c r="E259" s="103"/>
      <c r="F259" s="103"/>
      <c r="G259" s="104"/>
      <c r="H259" s="30" t="s">
        <v>334</v>
      </c>
      <c r="I259" s="103"/>
      <c r="J259" s="106"/>
      <c r="K259" s="106"/>
      <c r="L259" s="106"/>
      <c r="M259" s="49"/>
      <c r="N259" s="49"/>
      <c r="O259" s="152"/>
      <c r="P259" s="132">
        <f>directpayments[[#This Row],[Total Quarterly Payment Amount]]</f>
        <v>0</v>
      </c>
      <c r="Q259" s="99" t="str">
        <f>IFERROR(INDEX(Table2[Attachment A Category], MATCH(directpayments[[#This Row],[Attachment A Expenditure Subcategory]], Table2[Attachment A Subcategory],0)),"")</f>
        <v/>
      </c>
      <c r="R259" s="100" t="str">
        <f>IFERROR(INDEX(Table2[Treasury OIG Category], MATCH(directpayments[[#This Row],[Attachment A Expenditure Subcategory]], Table2[Attachment A Subcategory],0)),"")</f>
        <v/>
      </c>
    </row>
    <row r="260" spans="1:18" x14ac:dyDescent="0.25">
      <c r="A260" s="80"/>
      <c r="B260" s="102"/>
      <c r="C260" s="103"/>
      <c r="D260" s="103"/>
      <c r="E260" s="103"/>
      <c r="F260" s="103"/>
      <c r="G260" s="104"/>
      <c r="H260" s="31" t="s">
        <v>335</v>
      </c>
      <c r="I260" s="103"/>
      <c r="J260" s="106"/>
      <c r="K260" s="106"/>
      <c r="L260" s="106"/>
      <c r="M260" s="49"/>
      <c r="N260" s="49"/>
      <c r="O260" s="152"/>
      <c r="P260" s="132">
        <f>directpayments[[#This Row],[Total Quarterly Payment Amount]]</f>
        <v>0</v>
      </c>
      <c r="Q260" s="99" t="str">
        <f>IFERROR(INDEX(Table2[Attachment A Category], MATCH(directpayments[[#This Row],[Attachment A Expenditure Subcategory]], Table2[Attachment A Subcategory],0)),"")</f>
        <v/>
      </c>
      <c r="R260" s="100" t="str">
        <f>IFERROR(INDEX(Table2[Treasury OIG Category], MATCH(directpayments[[#This Row],[Attachment A Expenditure Subcategory]], Table2[Attachment A Subcategory],0)),"")</f>
        <v/>
      </c>
    </row>
    <row r="261" spans="1:18" x14ac:dyDescent="0.25">
      <c r="A261" s="80"/>
      <c r="B261" s="102"/>
      <c r="C261" s="103"/>
      <c r="D261" s="103"/>
      <c r="E261" s="103"/>
      <c r="F261" s="103"/>
      <c r="G261" s="104"/>
      <c r="H261" s="31" t="s">
        <v>336</v>
      </c>
      <c r="I261" s="103"/>
      <c r="J261" s="106"/>
      <c r="K261" s="106"/>
      <c r="L261" s="106"/>
      <c r="M261" s="49"/>
      <c r="N261" s="49"/>
      <c r="O261" s="152"/>
      <c r="P261" s="132">
        <f>directpayments[[#This Row],[Total Quarterly Payment Amount]]</f>
        <v>0</v>
      </c>
      <c r="Q261" s="99" t="str">
        <f>IFERROR(INDEX(Table2[Attachment A Category], MATCH(directpayments[[#This Row],[Attachment A Expenditure Subcategory]], Table2[Attachment A Subcategory],0)),"")</f>
        <v/>
      </c>
      <c r="R261" s="100" t="str">
        <f>IFERROR(INDEX(Table2[Treasury OIG Category], MATCH(directpayments[[#This Row],[Attachment A Expenditure Subcategory]], Table2[Attachment A Subcategory],0)),"")</f>
        <v/>
      </c>
    </row>
    <row r="262" spans="1:18" x14ac:dyDescent="0.25">
      <c r="A262" s="80"/>
      <c r="B262" s="102"/>
      <c r="C262" s="103"/>
      <c r="D262" s="103"/>
      <c r="E262" s="103"/>
      <c r="F262" s="103"/>
      <c r="G262" s="104"/>
      <c r="H262" s="30" t="s">
        <v>337</v>
      </c>
      <c r="I262" s="103"/>
      <c r="J262" s="106"/>
      <c r="K262" s="106"/>
      <c r="L262" s="106"/>
      <c r="M262" s="49"/>
      <c r="N262" s="49"/>
      <c r="O262" s="152"/>
      <c r="P262" s="132">
        <f>directpayments[[#This Row],[Total Quarterly Payment Amount]]</f>
        <v>0</v>
      </c>
      <c r="Q262" s="99" t="str">
        <f>IFERROR(INDEX(Table2[Attachment A Category], MATCH(directpayments[[#This Row],[Attachment A Expenditure Subcategory]], Table2[Attachment A Subcategory],0)),"")</f>
        <v/>
      </c>
      <c r="R262" s="100" t="str">
        <f>IFERROR(INDEX(Table2[Treasury OIG Category], MATCH(directpayments[[#This Row],[Attachment A Expenditure Subcategory]], Table2[Attachment A Subcategory],0)),"")</f>
        <v/>
      </c>
    </row>
    <row r="263" spans="1:18" x14ac:dyDescent="0.25">
      <c r="A263" s="80"/>
      <c r="B263" s="102"/>
      <c r="C263" s="103"/>
      <c r="D263" s="103"/>
      <c r="E263" s="103"/>
      <c r="F263" s="103"/>
      <c r="G263" s="104"/>
      <c r="H263" s="31" t="s">
        <v>338</v>
      </c>
      <c r="I263" s="103"/>
      <c r="J263" s="106"/>
      <c r="K263" s="106"/>
      <c r="L263" s="106"/>
      <c r="M263" s="49"/>
      <c r="N263" s="49"/>
      <c r="O263" s="152"/>
      <c r="P263" s="132">
        <f>directpayments[[#This Row],[Total Quarterly Payment Amount]]</f>
        <v>0</v>
      </c>
      <c r="Q263" s="99" t="str">
        <f>IFERROR(INDEX(Table2[Attachment A Category], MATCH(directpayments[[#This Row],[Attachment A Expenditure Subcategory]], Table2[Attachment A Subcategory],0)),"")</f>
        <v/>
      </c>
      <c r="R263" s="100" t="str">
        <f>IFERROR(INDEX(Table2[Treasury OIG Category], MATCH(directpayments[[#This Row],[Attachment A Expenditure Subcategory]], Table2[Attachment A Subcategory],0)),"")</f>
        <v/>
      </c>
    </row>
    <row r="264" spans="1:18" x14ac:dyDescent="0.25">
      <c r="A264" s="80"/>
      <c r="B264" s="102"/>
      <c r="C264" s="103"/>
      <c r="D264" s="103"/>
      <c r="E264" s="103"/>
      <c r="F264" s="103"/>
      <c r="G264" s="104"/>
      <c r="H264" s="30" t="s">
        <v>339</v>
      </c>
      <c r="I264" s="103"/>
      <c r="J264" s="106"/>
      <c r="K264" s="106"/>
      <c r="L264" s="106"/>
      <c r="M264" s="49"/>
      <c r="N264" s="49"/>
      <c r="O264" s="152"/>
      <c r="P264" s="132">
        <f>directpayments[[#This Row],[Total Quarterly Payment Amount]]</f>
        <v>0</v>
      </c>
      <c r="Q264" s="99" t="str">
        <f>IFERROR(INDEX(Table2[Attachment A Category], MATCH(directpayments[[#This Row],[Attachment A Expenditure Subcategory]], Table2[Attachment A Subcategory],0)),"")</f>
        <v/>
      </c>
      <c r="R264" s="100" t="str">
        <f>IFERROR(INDEX(Table2[Treasury OIG Category], MATCH(directpayments[[#This Row],[Attachment A Expenditure Subcategory]], Table2[Attachment A Subcategory],0)),"")</f>
        <v/>
      </c>
    </row>
    <row r="265" spans="1:18" x14ac:dyDescent="0.25">
      <c r="A265" s="80"/>
      <c r="B265" s="102"/>
      <c r="C265" s="103"/>
      <c r="D265" s="103"/>
      <c r="E265" s="103"/>
      <c r="F265" s="103"/>
      <c r="G265" s="104"/>
      <c r="H265" s="31" t="s">
        <v>340</v>
      </c>
      <c r="I265" s="103"/>
      <c r="J265" s="106"/>
      <c r="K265" s="106"/>
      <c r="L265" s="106"/>
      <c r="M265" s="49"/>
      <c r="N265" s="49"/>
      <c r="O265" s="152"/>
      <c r="P265" s="132">
        <f>directpayments[[#This Row],[Total Quarterly Payment Amount]]</f>
        <v>0</v>
      </c>
      <c r="Q265" s="99" t="str">
        <f>IFERROR(INDEX(Table2[Attachment A Category], MATCH(directpayments[[#This Row],[Attachment A Expenditure Subcategory]], Table2[Attachment A Subcategory],0)),"")</f>
        <v/>
      </c>
      <c r="R265" s="100" t="str">
        <f>IFERROR(INDEX(Table2[Treasury OIG Category], MATCH(directpayments[[#This Row],[Attachment A Expenditure Subcategory]], Table2[Attachment A Subcategory],0)),"")</f>
        <v/>
      </c>
    </row>
    <row r="266" spans="1:18" x14ac:dyDescent="0.25">
      <c r="A266" s="80"/>
      <c r="B266" s="102"/>
      <c r="C266" s="103"/>
      <c r="D266" s="103"/>
      <c r="E266" s="103"/>
      <c r="F266" s="103"/>
      <c r="G266" s="104"/>
      <c r="H266" s="31" t="s">
        <v>341</v>
      </c>
      <c r="I266" s="103"/>
      <c r="J266" s="106"/>
      <c r="K266" s="106"/>
      <c r="L266" s="106"/>
      <c r="M266" s="49"/>
      <c r="N266" s="49"/>
      <c r="O266" s="152"/>
      <c r="P266" s="132">
        <f>directpayments[[#This Row],[Total Quarterly Payment Amount]]</f>
        <v>0</v>
      </c>
      <c r="Q266" s="99" t="str">
        <f>IFERROR(INDEX(Table2[Attachment A Category], MATCH(directpayments[[#This Row],[Attachment A Expenditure Subcategory]], Table2[Attachment A Subcategory],0)),"")</f>
        <v/>
      </c>
      <c r="R266" s="100" t="str">
        <f>IFERROR(INDEX(Table2[Treasury OIG Category], MATCH(directpayments[[#This Row],[Attachment A Expenditure Subcategory]], Table2[Attachment A Subcategory],0)),"")</f>
        <v/>
      </c>
    </row>
    <row r="267" spans="1:18" x14ac:dyDescent="0.25">
      <c r="A267" s="80"/>
      <c r="B267" s="102"/>
      <c r="C267" s="103"/>
      <c r="D267" s="103"/>
      <c r="E267" s="103"/>
      <c r="F267" s="103"/>
      <c r="G267" s="104"/>
      <c r="H267" s="30" t="s">
        <v>342</v>
      </c>
      <c r="I267" s="103"/>
      <c r="J267" s="106"/>
      <c r="K267" s="106"/>
      <c r="L267" s="106"/>
      <c r="M267" s="49"/>
      <c r="N267" s="49"/>
      <c r="O267" s="152"/>
      <c r="P267" s="132">
        <f>directpayments[[#This Row],[Total Quarterly Payment Amount]]</f>
        <v>0</v>
      </c>
      <c r="Q267" s="99" t="str">
        <f>IFERROR(INDEX(Table2[Attachment A Category], MATCH(directpayments[[#This Row],[Attachment A Expenditure Subcategory]], Table2[Attachment A Subcategory],0)),"")</f>
        <v/>
      </c>
      <c r="R267" s="100" t="str">
        <f>IFERROR(INDEX(Table2[Treasury OIG Category], MATCH(directpayments[[#This Row],[Attachment A Expenditure Subcategory]], Table2[Attachment A Subcategory],0)),"")</f>
        <v/>
      </c>
    </row>
    <row r="268" spans="1:18" x14ac:dyDescent="0.25">
      <c r="A268" s="80"/>
      <c r="B268" s="102"/>
      <c r="C268" s="103"/>
      <c r="D268" s="103"/>
      <c r="E268" s="103"/>
      <c r="F268" s="103"/>
      <c r="G268" s="104"/>
      <c r="H268" s="31" t="s">
        <v>343</v>
      </c>
      <c r="I268" s="103"/>
      <c r="J268" s="106"/>
      <c r="K268" s="106"/>
      <c r="L268" s="106"/>
      <c r="M268" s="49"/>
      <c r="N268" s="49"/>
      <c r="O268" s="152"/>
      <c r="P268" s="132">
        <f>directpayments[[#This Row],[Total Quarterly Payment Amount]]</f>
        <v>0</v>
      </c>
      <c r="Q268" s="99" t="str">
        <f>IFERROR(INDEX(Table2[Attachment A Category], MATCH(directpayments[[#This Row],[Attachment A Expenditure Subcategory]], Table2[Attachment A Subcategory],0)),"")</f>
        <v/>
      </c>
      <c r="R268" s="100" t="str">
        <f>IFERROR(INDEX(Table2[Treasury OIG Category], MATCH(directpayments[[#This Row],[Attachment A Expenditure Subcategory]], Table2[Attachment A Subcategory],0)),"")</f>
        <v/>
      </c>
    </row>
    <row r="269" spans="1:18" x14ac:dyDescent="0.25">
      <c r="A269" s="80"/>
      <c r="B269" s="102"/>
      <c r="C269" s="103"/>
      <c r="D269" s="103"/>
      <c r="E269" s="103"/>
      <c r="F269" s="103"/>
      <c r="G269" s="104"/>
      <c r="H269" s="30" t="s">
        <v>344</v>
      </c>
      <c r="I269" s="103"/>
      <c r="J269" s="106"/>
      <c r="K269" s="106"/>
      <c r="L269" s="106"/>
      <c r="M269" s="49"/>
      <c r="N269" s="49"/>
      <c r="O269" s="152"/>
      <c r="P269" s="132">
        <f>directpayments[[#This Row],[Total Quarterly Payment Amount]]</f>
        <v>0</v>
      </c>
      <c r="Q269" s="99" t="str">
        <f>IFERROR(INDEX(Table2[Attachment A Category], MATCH(directpayments[[#This Row],[Attachment A Expenditure Subcategory]], Table2[Attachment A Subcategory],0)),"")</f>
        <v/>
      </c>
      <c r="R269" s="100" t="str">
        <f>IFERROR(INDEX(Table2[Treasury OIG Category], MATCH(directpayments[[#This Row],[Attachment A Expenditure Subcategory]], Table2[Attachment A Subcategory],0)),"")</f>
        <v/>
      </c>
    </row>
    <row r="270" spans="1:18" x14ac:dyDescent="0.25">
      <c r="A270" s="80"/>
      <c r="B270" s="102"/>
      <c r="C270" s="103"/>
      <c r="D270" s="103"/>
      <c r="E270" s="103"/>
      <c r="F270" s="103"/>
      <c r="G270" s="104"/>
      <c r="H270" s="31" t="s">
        <v>345</v>
      </c>
      <c r="I270" s="103"/>
      <c r="J270" s="106"/>
      <c r="K270" s="106"/>
      <c r="L270" s="106"/>
      <c r="M270" s="49"/>
      <c r="N270" s="49"/>
      <c r="O270" s="152"/>
      <c r="P270" s="132">
        <f>directpayments[[#This Row],[Total Quarterly Payment Amount]]</f>
        <v>0</v>
      </c>
      <c r="Q270" s="99" t="str">
        <f>IFERROR(INDEX(Table2[Attachment A Category], MATCH(directpayments[[#This Row],[Attachment A Expenditure Subcategory]], Table2[Attachment A Subcategory],0)),"")</f>
        <v/>
      </c>
      <c r="R270" s="100" t="str">
        <f>IFERROR(INDEX(Table2[Treasury OIG Category], MATCH(directpayments[[#This Row],[Attachment A Expenditure Subcategory]], Table2[Attachment A Subcategory],0)),"")</f>
        <v/>
      </c>
    </row>
    <row r="271" spans="1:18" x14ac:dyDescent="0.25">
      <c r="A271" s="80"/>
      <c r="B271" s="102"/>
      <c r="C271" s="103"/>
      <c r="D271" s="103"/>
      <c r="E271" s="103"/>
      <c r="F271" s="103"/>
      <c r="G271" s="104"/>
      <c r="H271" s="31" t="s">
        <v>346</v>
      </c>
      <c r="I271" s="103"/>
      <c r="J271" s="106"/>
      <c r="K271" s="106"/>
      <c r="L271" s="106"/>
      <c r="M271" s="49"/>
      <c r="N271" s="49"/>
      <c r="O271" s="152"/>
      <c r="P271" s="132">
        <f>directpayments[[#This Row],[Total Quarterly Payment Amount]]</f>
        <v>0</v>
      </c>
      <c r="Q271" s="99" t="str">
        <f>IFERROR(INDEX(Table2[Attachment A Category], MATCH(directpayments[[#This Row],[Attachment A Expenditure Subcategory]], Table2[Attachment A Subcategory],0)),"")</f>
        <v/>
      </c>
      <c r="R271" s="100" t="str">
        <f>IFERROR(INDEX(Table2[Treasury OIG Category], MATCH(directpayments[[#This Row],[Attachment A Expenditure Subcategory]], Table2[Attachment A Subcategory],0)),"")</f>
        <v/>
      </c>
    </row>
    <row r="272" spans="1:18" x14ac:dyDescent="0.25">
      <c r="A272" s="80"/>
      <c r="B272" s="102"/>
      <c r="C272" s="103"/>
      <c r="D272" s="103"/>
      <c r="E272" s="103"/>
      <c r="F272" s="103"/>
      <c r="G272" s="104"/>
      <c r="H272" s="30" t="s">
        <v>347</v>
      </c>
      <c r="I272" s="103"/>
      <c r="J272" s="106"/>
      <c r="K272" s="106"/>
      <c r="L272" s="106"/>
      <c r="M272" s="49"/>
      <c r="N272" s="49"/>
      <c r="O272" s="152"/>
      <c r="P272" s="132">
        <f>directpayments[[#This Row],[Total Quarterly Payment Amount]]</f>
        <v>0</v>
      </c>
      <c r="Q272" s="99" t="str">
        <f>IFERROR(INDEX(Table2[Attachment A Category], MATCH(directpayments[[#This Row],[Attachment A Expenditure Subcategory]], Table2[Attachment A Subcategory],0)),"")</f>
        <v/>
      </c>
      <c r="R272" s="100" t="str">
        <f>IFERROR(INDEX(Table2[Treasury OIG Category], MATCH(directpayments[[#This Row],[Attachment A Expenditure Subcategory]], Table2[Attachment A Subcategory],0)),"")</f>
        <v/>
      </c>
    </row>
    <row r="273" spans="1:18" x14ac:dyDescent="0.25">
      <c r="A273" s="80"/>
      <c r="B273" s="102"/>
      <c r="C273" s="103"/>
      <c r="D273" s="103"/>
      <c r="E273" s="103"/>
      <c r="F273" s="103"/>
      <c r="G273" s="104"/>
      <c r="H273" s="31" t="s">
        <v>348</v>
      </c>
      <c r="I273" s="103"/>
      <c r="J273" s="106"/>
      <c r="K273" s="106"/>
      <c r="L273" s="106"/>
      <c r="M273" s="49"/>
      <c r="N273" s="49"/>
      <c r="O273" s="152"/>
      <c r="P273" s="132">
        <f>directpayments[[#This Row],[Total Quarterly Payment Amount]]</f>
        <v>0</v>
      </c>
      <c r="Q273" s="99" t="str">
        <f>IFERROR(INDEX(Table2[Attachment A Category], MATCH(directpayments[[#This Row],[Attachment A Expenditure Subcategory]], Table2[Attachment A Subcategory],0)),"")</f>
        <v/>
      </c>
      <c r="R273" s="100" t="str">
        <f>IFERROR(INDEX(Table2[Treasury OIG Category], MATCH(directpayments[[#This Row],[Attachment A Expenditure Subcategory]], Table2[Attachment A Subcategory],0)),"")</f>
        <v/>
      </c>
    </row>
    <row r="274" spans="1:18" x14ac:dyDescent="0.25">
      <c r="A274" s="80"/>
      <c r="B274" s="102"/>
      <c r="C274" s="103"/>
      <c r="D274" s="103"/>
      <c r="E274" s="103"/>
      <c r="F274" s="103"/>
      <c r="G274" s="104"/>
      <c r="H274" s="30" t="s">
        <v>349</v>
      </c>
      <c r="I274" s="103"/>
      <c r="J274" s="106"/>
      <c r="K274" s="106"/>
      <c r="L274" s="106"/>
      <c r="M274" s="49"/>
      <c r="N274" s="49"/>
      <c r="O274" s="152"/>
      <c r="P274" s="132">
        <f>directpayments[[#This Row],[Total Quarterly Payment Amount]]</f>
        <v>0</v>
      </c>
      <c r="Q274" s="99" t="str">
        <f>IFERROR(INDEX(Table2[Attachment A Category], MATCH(directpayments[[#This Row],[Attachment A Expenditure Subcategory]], Table2[Attachment A Subcategory],0)),"")</f>
        <v/>
      </c>
      <c r="R274" s="100" t="str">
        <f>IFERROR(INDEX(Table2[Treasury OIG Category], MATCH(directpayments[[#This Row],[Attachment A Expenditure Subcategory]], Table2[Attachment A Subcategory],0)),"")</f>
        <v/>
      </c>
    </row>
    <row r="275" spans="1:18" x14ac:dyDescent="0.25">
      <c r="A275" s="80"/>
      <c r="B275" s="102"/>
      <c r="C275" s="103"/>
      <c r="D275" s="103"/>
      <c r="E275" s="103"/>
      <c r="F275" s="103"/>
      <c r="G275" s="104"/>
      <c r="H275" s="31" t="s">
        <v>350</v>
      </c>
      <c r="I275" s="103"/>
      <c r="J275" s="106"/>
      <c r="K275" s="106"/>
      <c r="L275" s="106"/>
      <c r="M275" s="49"/>
      <c r="N275" s="49"/>
      <c r="O275" s="152"/>
      <c r="P275" s="132">
        <f>directpayments[[#This Row],[Total Quarterly Payment Amount]]</f>
        <v>0</v>
      </c>
      <c r="Q275" s="99" t="str">
        <f>IFERROR(INDEX(Table2[Attachment A Category], MATCH(directpayments[[#This Row],[Attachment A Expenditure Subcategory]], Table2[Attachment A Subcategory],0)),"")</f>
        <v/>
      </c>
      <c r="R275" s="100" t="str">
        <f>IFERROR(INDEX(Table2[Treasury OIG Category], MATCH(directpayments[[#This Row],[Attachment A Expenditure Subcategory]], Table2[Attachment A Subcategory],0)),"")</f>
        <v/>
      </c>
    </row>
    <row r="276" spans="1:18" x14ac:dyDescent="0.25">
      <c r="A276" s="80"/>
      <c r="B276" s="102"/>
      <c r="C276" s="103"/>
      <c r="D276" s="103"/>
      <c r="E276" s="103"/>
      <c r="F276" s="103"/>
      <c r="G276" s="104"/>
      <c r="H276" s="31" t="s">
        <v>351</v>
      </c>
      <c r="I276" s="103"/>
      <c r="J276" s="106"/>
      <c r="K276" s="106"/>
      <c r="L276" s="106"/>
      <c r="M276" s="49"/>
      <c r="N276" s="49"/>
      <c r="O276" s="152"/>
      <c r="P276" s="132">
        <f>directpayments[[#This Row],[Total Quarterly Payment Amount]]</f>
        <v>0</v>
      </c>
      <c r="Q276" s="99" t="str">
        <f>IFERROR(INDEX(Table2[Attachment A Category], MATCH(directpayments[[#This Row],[Attachment A Expenditure Subcategory]], Table2[Attachment A Subcategory],0)),"")</f>
        <v/>
      </c>
      <c r="R276" s="100" t="str">
        <f>IFERROR(INDEX(Table2[Treasury OIG Category], MATCH(directpayments[[#This Row],[Attachment A Expenditure Subcategory]], Table2[Attachment A Subcategory],0)),"")</f>
        <v/>
      </c>
    </row>
    <row r="277" spans="1:18" x14ac:dyDescent="0.25">
      <c r="A277" s="80"/>
      <c r="B277" s="102"/>
      <c r="C277" s="103"/>
      <c r="D277" s="103"/>
      <c r="E277" s="103"/>
      <c r="F277" s="103"/>
      <c r="G277" s="104"/>
      <c r="H277" s="30" t="s">
        <v>352</v>
      </c>
      <c r="I277" s="103"/>
      <c r="J277" s="106"/>
      <c r="K277" s="106"/>
      <c r="L277" s="106"/>
      <c r="M277" s="49"/>
      <c r="N277" s="49"/>
      <c r="O277" s="152"/>
      <c r="P277" s="132">
        <f>directpayments[[#This Row],[Total Quarterly Payment Amount]]</f>
        <v>0</v>
      </c>
      <c r="Q277" s="99" t="str">
        <f>IFERROR(INDEX(Table2[Attachment A Category], MATCH(directpayments[[#This Row],[Attachment A Expenditure Subcategory]], Table2[Attachment A Subcategory],0)),"")</f>
        <v/>
      </c>
      <c r="R277" s="100" t="str">
        <f>IFERROR(INDEX(Table2[Treasury OIG Category], MATCH(directpayments[[#This Row],[Attachment A Expenditure Subcategory]], Table2[Attachment A Subcategory],0)),"")</f>
        <v/>
      </c>
    </row>
    <row r="278" spans="1:18" x14ac:dyDescent="0.25">
      <c r="A278" s="80"/>
      <c r="B278" s="102"/>
      <c r="C278" s="103"/>
      <c r="D278" s="103"/>
      <c r="E278" s="103"/>
      <c r="F278" s="103"/>
      <c r="G278" s="104"/>
      <c r="H278" s="31" t="s">
        <v>353</v>
      </c>
      <c r="I278" s="103"/>
      <c r="J278" s="106"/>
      <c r="K278" s="106"/>
      <c r="L278" s="106"/>
      <c r="M278" s="49"/>
      <c r="N278" s="49"/>
      <c r="O278" s="152"/>
      <c r="P278" s="132">
        <f>directpayments[[#This Row],[Total Quarterly Payment Amount]]</f>
        <v>0</v>
      </c>
      <c r="Q278" s="99" t="str">
        <f>IFERROR(INDEX(Table2[Attachment A Category], MATCH(directpayments[[#This Row],[Attachment A Expenditure Subcategory]], Table2[Attachment A Subcategory],0)),"")</f>
        <v/>
      </c>
      <c r="R278" s="100" t="str">
        <f>IFERROR(INDEX(Table2[Treasury OIG Category], MATCH(directpayments[[#This Row],[Attachment A Expenditure Subcategory]], Table2[Attachment A Subcategory],0)),"")</f>
        <v/>
      </c>
    </row>
    <row r="279" spans="1:18" x14ac:dyDescent="0.25">
      <c r="A279" s="80"/>
      <c r="B279" s="102"/>
      <c r="C279" s="103"/>
      <c r="D279" s="103"/>
      <c r="E279" s="103"/>
      <c r="F279" s="103"/>
      <c r="G279" s="104"/>
      <c r="H279" s="30" t="s">
        <v>354</v>
      </c>
      <c r="I279" s="103"/>
      <c r="J279" s="106"/>
      <c r="K279" s="106"/>
      <c r="L279" s="106"/>
      <c r="M279" s="49"/>
      <c r="N279" s="49"/>
      <c r="O279" s="152"/>
      <c r="P279" s="132">
        <f>directpayments[[#This Row],[Total Quarterly Payment Amount]]</f>
        <v>0</v>
      </c>
      <c r="Q279" s="99" t="str">
        <f>IFERROR(INDEX(Table2[Attachment A Category], MATCH(directpayments[[#This Row],[Attachment A Expenditure Subcategory]], Table2[Attachment A Subcategory],0)),"")</f>
        <v/>
      </c>
      <c r="R279" s="100" t="str">
        <f>IFERROR(INDEX(Table2[Treasury OIG Category], MATCH(directpayments[[#This Row],[Attachment A Expenditure Subcategory]], Table2[Attachment A Subcategory],0)),"")</f>
        <v/>
      </c>
    </row>
    <row r="280" spans="1:18" x14ac:dyDescent="0.25">
      <c r="A280" s="80"/>
      <c r="B280" s="102"/>
      <c r="C280" s="103"/>
      <c r="D280" s="103"/>
      <c r="E280" s="103"/>
      <c r="F280" s="103"/>
      <c r="G280" s="104"/>
      <c r="H280" s="31" t="s">
        <v>355</v>
      </c>
      <c r="I280" s="103"/>
      <c r="J280" s="106"/>
      <c r="K280" s="106"/>
      <c r="L280" s="106"/>
      <c r="M280" s="49"/>
      <c r="N280" s="49"/>
      <c r="O280" s="152"/>
      <c r="P280" s="132">
        <f>directpayments[[#This Row],[Total Quarterly Payment Amount]]</f>
        <v>0</v>
      </c>
      <c r="Q280" s="99" t="str">
        <f>IFERROR(INDEX(Table2[Attachment A Category], MATCH(directpayments[[#This Row],[Attachment A Expenditure Subcategory]], Table2[Attachment A Subcategory],0)),"")</f>
        <v/>
      </c>
      <c r="R280" s="100" t="str">
        <f>IFERROR(INDEX(Table2[Treasury OIG Category], MATCH(directpayments[[#This Row],[Attachment A Expenditure Subcategory]], Table2[Attachment A Subcategory],0)),"")</f>
        <v/>
      </c>
    </row>
    <row r="281" spans="1:18" x14ac:dyDescent="0.25">
      <c r="A281" s="80"/>
      <c r="B281" s="102"/>
      <c r="C281" s="103"/>
      <c r="D281" s="103"/>
      <c r="E281" s="103"/>
      <c r="F281" s="103"/>
      <c r="G281" s="104"/>
      <c r="H281" s="31" t="s">
        <v>356</v>
      </c>
      <c r="I281" s="103"/>
      <c r="J281" s="106"/>
      <c r="K281" s="106"/>
      <c r="L281" s="106"/>
      <c r="M281" s="49"/>
      <c r="N281" s="49"/>
      <c r="O281" s="152"/>
      <c r="P281" s="132">
        <f>directpayments[[#This Row],[Total Quarterly Payment Amount]]</f>
        <v>0</v>
      </c>
      <c r="Q281" s="99" t="str">
        <f>IFERROR(INDEX(Table2[Attachment A Category], MATCH(directpayments[[#This Row],[Attachment A Expenditure Subcategory]], Table2[Attachment A Subcategory],0)),"")</f>
        <v/>
      </c>
      <c r="R281" s="100" t="str">
        <f>IFERROR(INDEX(Table2[Treasury OIG Category], MATCH(directpayments[[#This Row],[Attachment A Expenditure Subcategory]], Table2[Attachment A Subcategory],0)),"")</f>
        <v/>
      </c>
    </row>
    <row r="282" spans="1:18" x14ac:dyDescent="0.25">
      <c r="A282" s="80"/>
      <c r="B282" s="102"/>
      <c r="C282" s="103"/>
      <c r="D282" s="103"/>
      <c r="E282" s="103"/>
      <c r="F282" s="103"/>
      <c r="G282" s="104"/>
      <c r="H282" s="30" t="s">
        <v>357</v>
      </c>
      <c r="I282" s="103"/>
      <c r="J282" s="106"/>
      <c r="K282" s="106"/>
      <c r="L282" s="106"/>
      <c r="M282" s="49"/>
      <c r="N282" s="49"/>
      <c r="O282" s="152"/>
      <c r="P282" s="132">
        <f>directpayments[[#This Row],[Total Quarterly Payment Amount]]</f>
        <v>0</v>
      </c>
      <c r="Q282" s="99" t="str">
        <f>IFERROR(INDEX(Table2[Attachment A Category], MATCH(directpayments[[#This Row],[Attachment A Expenditure Subcategory]], Table2[Attachment A Subcategory],0)),"")</f>
        <v/>
      </c>
      <c r="R282" s="100" t="str">
        <f>IFERROR(INDEX(Table2[Treasury OIG Category], MATCH(directpayments[[#This Row],[Attachment A Expenditure Subcategory]], Table2[Attachment A Subcategory],0)),"")</f>
        <v/>
      </c>
    </row>
    <row r="283" spans="1:18" x14ac:dyDescent="0.25">
      <c r="A283" s="80"/>
      <c r="B283" s="102"/>
      <c r="C283" s="103"/>
      <c r="D283" s="103"/>
      <c r="E283" s="103"/>
      <c r="F283" s="103"/>
      <c r="G283" s="104"/>
      <c r="H283" s="31" t="s">
        <v>358</v>
      </c>
      <c r="I283" s="103"/>
      <c r="J283" s="106"/>
      <c r="K283" s="106"/>
      <c r="L283" s="106"/>
      <c r="M283" s="49"/>
      <c r="N283" s="49"/>
      <c r="O283" s="152"/>
      <c r="P283" s="132">
        <f>directpayments[[#This Row],[Total Quarterly Payment Amount]]</f>
        <v>0</v>
      </c>
      <c r="Q283" s="99" t="str">
        <f>IFERROR(INDEX(Table2[Attachment A Category], MATCH(directpayments[[#This Row],[Attachment A Expenditure Subcategory]], Table2[Attachment A Subcategory],0)),"")</f>
        <v/>
      </c>
      <c r="R283" s="100" t="str">
        <f>IFERROR(INDEX(Table2[Treasury OIG Category], MATCH(directpayments[[#This Row],[Attachment A Expenditure Subcategory]], Table2[Attachment A Subcategory],0)),"")</f>
        <v/>
      </c>
    </row>
    <row r="284" spans="1:18" x14ac:dyDescent="0.25">
      <c r="A284" s="80"/>
      <c r="B284" s="102"/>
      <c r="C284" s="103"/>
      <c r="D284" s="103"/>
      <c r="E284" s="103"/>
      <c r="F284" s="103"/>
      <c r="G284" s="104"/>
      <c r="H284" s="30" t="s">
        <v>359</v>
      </c>
      <c r="I284" s="103"/>
      <c r="J284" s="106"/>
      <c r="K284" s="106"/>
      <c r="L284" s="106"/>
      <c r="M284" s="49"/>
      <c r="N284" s="49"/>
      <c r="O284" s="152"/>
      <c r="P284" s="132">
        <f>directpayments[[#This Row],[Total Quarterly Payment Amount]]</f>
        <v>0</v>
      </c>
      <c r="Q284" s="99" t="str">
        <f>IFERROR(INDEX(Table2[Attachment A Category], MATCH(directpayments[[#This Row],[Attachment A Expenditure Subcategory]], Table2[Attachment A Subcategory],0)),"")</f>
        <v/>
      </c>
      <c r="R284" s="100" t="str">
        <f>IFERROR(INDEX(Table2[Treasury OIG Category], MATCH(directpayments[[#This Row],[Attachment A Expenditure Subcategory]], Table2[Attachment A Subcategory],0)),"")</f>
        <v/>
      </c>
    </row>
    <row r="285" spans="1:18" x14ac:dyDescent="0.25">
      <c r="A285" s="80"/>
      <c r="B285" s="102"/>
      <c r="C285" s="103"/>
      <c r="D285" s="103"/>
      <c r="E285" s="103"/>
      <c r="F285" s="103"/>
      <c r="G285" s="104"/>
      <c r="H285" s="31" t="s">
        <v>360</v>
      </c>
      <c r="I285" s="103"/>
      <c r="J285" s="106"/>
      <c r="K285" s="106"/>
      <c r="L285" s="106"/>
      <c r="M285" s="49"/>
      <c r="N285" s="49"/>
      <c r="O285" s="152"/>
      <c r="P285" s="132">
        <f>directpayments[[#This Row],[Total Quarterly Payment Amount]]</f>
        <v>0</v>
      </c>
      <c r="Q285" s="99" t="str">
        <f>IFERROR(INDEX(Table2[Attachment A Category], MATCH(directpayments[[#This Row],[Attachment A Expenditure Subcategory]], Table2[Attachment A Subcategory],0)),"")</f>
        <v/>
      </c>
      <c r="R285" s="100" t="str">
        <f>IFERROR(INDEX(Table2[Treasury OIG Category], MATCH(directpayments[[#This Row],[Attachment A Expenditure Subcategory]], Table2[Attachment A Subcategory],0)),"")</f>
        <v/>
      </c>
    </row>
    <row r="286" spans="1:18" x14ac:dyDescent="0.25">
      <c r="A286" s="80"/>
      <c r="B286" s="102"/>
      <c r="C286" s="103"/>
      <c r="D286" s="103"/>
      <c r="E286" s="103"/>
      <c r="F286" s="103"/>
      <c r="G286" s="104"/>
      <c r="H286" s="31" t="s">
        <v>361</v>
      </c>
      <c r="I286" s="103"/>
      <c r="J286" s="106"/>
      <c r="K286" s="106"/>
      <c r="L286" s="106"/>
      <c r="M286" s="49"/>
      <c r="N286" s="49"/>
      <c r="O286" s="152"/>
      <c r="P286" s="132">
        <f>directpayments[[#This Row],[Total Quarterly Payment Amount]]</f>
        <v>0</v>
      </c>
      <c r="Q286" s="99" t="str">
        <f>IFERROR(INDEX(Table2[Attachment A Category], MATCH(directpayments[[#This Row],[Attachment A Expenditure Subcategory]], Table2[Attachment A Subcategory],0)),"")</f>
        <v/>
      </c>
      <c r="R286" s="100" t="str">
        <f>IFERROR(INDEX(Table2[Treasury OIG Category], MATCH(directpayments[[#This Row],[Attachment A Expenditure Subcategory]], Table2[Attachment A Subcategory],0)),"")</f>
        <v/>
      </c>
    </row>
    <row r="287" spans="1:18" x14ac:dyDescent="0.25">
      <c r="A287" s="80"/>
      <c r="B287" s="102"/>
      <c r="C287" s="103"/>
      <c r="D287" s="103"/>
      <c r="E287" s="103"/>
      <c r="F287" s="103"/>
      <c r="G287" s="104"/>
      <c r="H287" s="30" t="s">
        <v>362</v>
      </c>
      <c r="I287" s="103"/>
      <c r="J287" s="106"/>
      <c r="K287" s="106"/>
      <c r="L287" s="106"/>
      <c r="M287" s="49"/>
      <c r="N287" s="49"/>
      <c r="O287" s="152"/>
      <c r="P287" s="132">
        <f>directpayments[[#This Row],[Total Quarterly Payment Amount]]</f>
        <v>0</v>
      </c>
      <c r="Q287" s="99" t="str">
        <f>IFERROR(INDEX(Table2[Attachment A Category], MATCH(directpayments[[#This Row],[Attachment A Expenditure Subcategory]], Table2[Attachment A Subcategory],0)),"")</f>
        <v/>
      </c>
      <c r="R287" s="100" t="str">
        <f>IFERROR(INDEX(Table2[Treasury OIG Category], MATCH(directpayments[[#This Row],[Attachment A Expenditure Subcategory]], Table2[Attachment A Subcategory],0)),"")</f>
        <v/>
      </c>
    </row>
    <row r="288" spans="1:18" x14ac:dyDescent="0.25">
      <c r="A288" s="80"/>
      <c r="B288" s="102"/>
      <c r="C288" s="103"/>
      <c r="D288" s="103"/>
      <c r="E288" s="103"/>
      <c r="F288" s="103"/>
      <c r="G288" s="104"/>
      <c r="H288" s="31" t="s">
        <v>363</v>
      </c>
      <c r="I288" s="103"/>
      <c r="J288" s="106"/>
      <c r="K288" s="106"/>
      <c r="L288" s="106"/>
      <c r="M288" s="49"/>
      <c r="N288" s="49"/>
      <c r="O288" s="152"/>
      <c r="P288" s="132">
        <f>directpayments[[#This Row],[Total Quarterly Payment Amount]]</f>
        <v>0</v>
      </c>
      <c r="Q288" s="99" t="str">
        <f>IFERROR(INDEX(Table2[Attachment A Category], MATCH(directpayments[[#This Row],[Attachment A Expenditure Subcategory]], Table2[Attachment A Subcategory],0)),"")</f>
        <v/>
      </c>
      <c r="R288" s="100" t="str">
        <f>IFERROR(INDEX(Table2[Treasury OIG Category], MATCH(directpayments[[#This Row],[Attachment A Expenditure Subcategory]], Table2[Attachment A Subcategory],0)),"")</f>
        <v/>
      </c>
    </row>
    <row r="289" spans="1:18" x14ac:dyDescent="0.25">
      <c r="A289" s="80"/>
      <c r="B289" s="102"/>
      <c r="C289" s="103"/>
      <c r="D289" s="103"/>
      <c r="E289" s="103"/>
      <c r="F289" s="103"/>
      <c r="G289" s="104"/>
      <c r="H289" s="30" t="s">
        <v>364</v>
      </c>
      <c r="I289" s="103"/>
      <c r="J289" s="106"/>
      <c r="K289" s="106"/>
      <c r="L289" s="106"/>
      <c r="M289" s="49"/>
      <c r="N289" s="49"/>
      <c r="O289" s="152"/>
      <c r="P289" s="132">
        <f>directpayments[[#This Row],[Total Quarterly Payment Amount]]</f>
        <v>0</v>
      </c>
      <c r="Q289" s="99" t="str">
        <f>IFERROR(INDEX(Table2[Attachment A Category], MATCH(directpayments[[#This Row],[Attachment A Expenditure Subcategory]], Table2[Attachment A Subcategory],0)),"")</f>
        <v/>
      </c>
      <c r="R289" s="100" t="str">
        <f>IFERROR(INDEX(Table2[Treasury OIG Category], MATCH(directpayments[[#This Row],[Attachment A Expenditure Subcategory]], Table2[Attachment A Subcategory],0)),"")</f>
        <v/>
      </c>
    </row>
    <row r="290" spans="1:18" x14ac:dyDescent="0.25">
      <c r="A290" s="80"/>
      <c r="B290" s="102"/>
      <c r="C290" s="103"/>
      <c r="D290" s="103"/>
      <c r="E290" s="103"/>
      <c r="F290" s="103"/>
      <c r="G290" s="104"/>
      <c r="H290" s="31" t="s">
        <v>365</v>
      </c>
      <c r="I290" s="103"/>
      <c r="J290" s="106"/>
      <c r="K290" s="106"/>
      <c r="L290" s="106"/>
      <c r="M290" s="49"/>
      <c r="N290" s="49"/>
      <c r="O290" s="152"/>
      <c r="P290" s="132">
        <f>directpayments[[#This Row],[Total Quarterly Payment Amount]]</f>
        <v>0</v>
      </c>
      <c r="Q290" s="99" t="str">
        <f>IFERROR(INDEX(Table2[Attachment A Category], MATCH(directpayments[[#This Row],[Attachment A Expenditure Subcategory]], Table2[Attachment A Subcategory],0)),"")</f>
        <v/>
      </c>
      <c r="R290" s="100" t="str">
        <f>IFERROR(INDEX(Table2[Treasury OIG Category], MATCH(directpayments[[#This Row],[Attachment A Expenditure Subcategory]], Table2[Attachment A Subcategory],0)),"")</f>
        <v/>
      </c>
    </row>
    <row r="291" spans="1:18" x14ac:dyDescent="0.25">
      <c r="A291" s="80"/>
      <c r="B291" s="102"/>
      <c r="C291" s="103"/>
      <c r="D291" s="103"/>
      <c r="E291" s="103"/>
      <c r="F291" s="103"/>
      <c r="G291" s="104"/>
      <c r="H291" s="31" t="s">
        <v>366</v>
      </c>
      <c r="I291" s="103"/>
      <c r="J291" s="106"/>
      <c r="K291" s="106"/>
      <c r="L291" s="106"/>
      <c r="M291" s="49"/>
      <c r="N291" s="49"/>
      <c r="O291" s="152"/>
      <c r="P291" s="132">
        <f>directpayments[[#This Row],[Total Quarterly Payment Amount]]</f>
        <v>0</v>
      </c>
      <c r="Q291" s="99" t="str">
        <f>IFERROR(INDEX(Table2[Attachment A Category], MATCH(directpayments[[#This Row],[Attachment A Expenditure Subcategory]], Table2[Attachment A Subcategory],0)),"")</f>
        <v/>
      </c>
      <c r="R291" s="100" t="str">
        <f>IFERROR(INDEX(Table2[Treasury OIG Category], MATCH(directpayments[[#This Row],[Attachment A Expenditure Subcategory]], Table2[Attachment A Subcategory],0)),"")</f>
        <v/>
      </c>
    </row>
    <row r="292" spans="1:18" x14ac:dyDescent="0.25">
      <c r="A292" s="80"/>
      <c r="B292" s="102"/>
      <c r="C292" s="103"/>
      <c r="D292" s="103"/>
      <c r="E292" s="103"/>
      <c r="F292" s="103"/>
      <c r="G292" s="104"/>
      <c r="H292" s="30" t="s">
        <v>367</v>
      </c>
      <c r="I292" s="103"/>
      <c r="J292" s="106"/>
      <c r="K292" s="106"/>
      <c r="L292" s="106"/>
      <c r="M292" s="49"/>
      <c r="N292" s="49"/>
      <c r="O292" s="152"/>
      <c r="P292" s="132">
        <f>directpayments[[#This Row],[Total Quarterly Payment Amount]]</f>
        <v>0</v>
      </c>
      <c r="Q292" s="99" t="str">
        <f>IFERROR(INDEX(Table2[Attachment A Category], MATCH(directpayments[[#This Row],[Attachment A Expenditure Subcategory]], Table2[Attachment A Subcategory],0)),"")</f>
        <v/>
      </c>
      <c r="R292" s="100" t="str">
        <f>IFERROR(INDEX(Table2[Treasury OIG Category], MATCH(directpayments[[#This Row],[Attachment A Expenditure Subcategory]], Table2[Attachment A Subcategory],0)),"")</f>
        <v/>
      </c>
    </row>
    <row r="293" spans="1:18" x14ac:dyDescent="0.25">
      <c r="A293" s="80"/>
      <c r="B293" s="102"/>
      <c r="C293" s="103"/>
      <c r="D293" s="103"/>
      <c r="E293" s="103"/>
      <c r="F293" s="103"/>
      <c r="G293" s="104"/>
      <c r="H293" s="31" t="s">
        <v>368</v>
      </c>
      <c r="I293" s="103"/>
      <c r="J293" s="106"/>
      <c r="K293" s="106"/>
      <c r="L293" s="106"/>
      <c r="M293" s="49"/>
      <c r="N293" s="49"/>
      <c r="O293" s="152"/>
      <c r="P293" s="132">
        <f>directpayments[[#This Row],[Total Quarterly Payment Amount]]</f>
        <v>0</v>
      </c>
      <c r="Q293" s="99" t="str">
        <f>IFERROR(INDEX(Table2[Attachment A Category], MATCH(directpayments[[#This Row],[Attachment A Expenditure Subcategory]], Table2[Attachment A Subcategory],0)),"")</f>
        <v/>
      </c>
      <c r="R293" s="100" t="str">
        <f>IFERROR(INDEX(Table2[Treasury OIG Category], MATCH(directpayments[[#This Row],[Attachment A Expenditure Subcategory]], Table2[Attachment A Subcategory],0)),"")</f>
        <v/>
      </c>
    </row>
    <row r="294" spans="1:18" x14ac:dyDescent="0.25">
      <c r="A294" s="80"/>
      <c r="B294" s="102"/>
      <c r="C294" s="103"/>
      <c r="D294" s="103"/>
      <c r="E294" s="103"/>
      <c r="F294" s="103"/>
      <c r="G294" s="104"/>
      <c r="H294" s="30" t="s">
        <v>369</v>
      </c>
      <c r="I294" s="103"/>
      <c r="J294" s="106"/>
      <c r="K294" s="106"/>
      <c r="L294" s="106"/>
      <c r="M294" s="49"/>
      <c r="N294" s="49"/>
      <c r="O294" s="152"/>
      <c r="P294" s="132">
        <f>directpayments[[#This Row],[Total Quarterly Payment Amount]]</f>
        <v>0</v>
      </c>
      <c r="Q294" s="99" t="str">
        <f>IFERROR(INDEX(Table2[Attachment A Category], MATCH(directpayments[[#This Row],[Attachment A Expenditure Subcategory]], Table2[Attachment A Subcategory],0)),"")</f>
        <v/>
      </c>
      <c r="R294" s="100" t="str">
        <f>IFERROR(INDEX(Table2[Treasury OIG Category], MATCH(directpayments[[#This Row],[Attachment A Expenditure Subcategory]], Table2[Attachment A Subcategory],0)),"")</f>
        <v/>
      </c>
    </row>
    <row r="295" spans="1:18" x14ac:dyDescent="0.25">
      <c r="A295" s="80"/>
      <c r="B295" s="102"/>
      <c r="C295" s="103"/>
      <c r="D295" s="103"/>
      <c r="E295" s="103"/>
      <c r="F295" s="103"/>
      <c r="G295" s="104"/>
      <c r="H295" s="31" t="s">
        <v>370</v>
      </c>
      <c r="I295" s="103"/>
      <c r="J295" s="106"/>
      <c r="K295" s="106"/>
      <c r="L295" s="106"/>
      <c r="M295" s="49"/>
      <c r="N295" s="49"/>
      <c r="O295" s="152"/>
      <c r="P295" s="132">
        <f>directpayments[[#This Row],[Total Quarterly Payment Amount]]</f>
        <v>0</v>
      </c>
      <c r="Q295" s="99" t="str">
        <f>IFERROR(INDEX(Table2[Attachment A Category], MATCH(directpayments[[#This Row],[Attachment A Expenditure Subcategory]], Table2[Attachment A Subcategory],0)),"")</f>
        <v/>
      </c>
      <c r="R295" s="100" t="str">
        <f>IFERROR(INDEX(Table2[Treasury OIG Category], MATCH(directpayments[[#This Row],[Attachment A Expenditure Subcategory]], Table2[Attachment A Subcategory],0)),"")</f>
        <v/>
      </c>
    </row>
    <row r="296" spans="1:18" x14ac:dyDescent="0.25">
      <c r="A296" s="80"/>
      <c r="B296" s="102"/>
      <c r="C296" s="103"/>
      <c r="D296" s="103"/>
      <c r="E296" s="103"/>
      <c r="F296" s="103"/>
      <c r="G296" s="104"/>
      <c r="H296" s="31" t="s">
        <v>371</v>
      </c>
      <c r="I296" s="103"/>
      <c r="J296" s="106"/>
      <c r="K296" s="106"/>
      <c r="L296" s="106"/>
      <c r="M296" s="49"/>
      <c r="N296" s="49"/>
      <c r="O296" s="152"/>
      <c r="P296" s="132">
        <f>directpayments[[#This Row],[Total Quarterly Payment Amount]]</f>
        <v>0</v>
      </c>
      <c r="Q296" s="99" t="str">
        <f>IFERROR(INDEX(Table2[Attachment A Category], MATCH(directpayments[[#This Row],[Attachment A Expenditure Subcategory]], Table2[Attachment A Subcategory],0)),"")</f>
        <v/>
      </c>
      <c r="R296" s="100" t="str">
        <f>IFERROR(INDEX(Table2[Treasury OIG Category], MATCH(directpayments[[#This Row],[Attachment A Expenditure Subcategory]], Table2[Attachment A Subcategory],0)),"")</f>
        <v/>
      </c>
    </row>
    <row r="297" spans="1:18" x14ac:dyDescent="0.25">
      <c r="A297" s="80"/>
      <c r="B297" s="102"/>
      <c r="C297" s="103"/>
      <c r="D297" s="103"/>
      <c r="E297" s="103"/>
      <c r="F297" s="103"/>
      <c r="G297" s="104"/>
      <c r="H297" s="30" t="s">
        <v>372</v>
      </c>
      <c r="I297" s="103"/>
      <c r="J297" s="106"/>
      <c r="K297" s="106"/>
      <c r="L297" s="106"/>
      <c r="M297" s="49"/>
      <c r="N297" s="49"/>
      <c r="O297" s="152"/>
      <c r="P297" s="132">
        <f>directpayments[[#This Row],[Total Quarterly Payment Amount]]</f>
        <v>0</v>
      </c>
      <c r="Q297" s="99" t="str">
        <f>IFERROR(INDEX(Table2[Attachment A Category], MATCH(directpayments[[#This Row],[Attachment A Expenditure Subcategory]], Table2[Attachment A Subcategory],0)),"")</f>
        <v/>
      </c>
      <c r="R297" s="100" t="str">
        <f>IFERROR(INDEX(Table2[Treasury OIG Category], MATCH(directpayments[[#This Row],[Attachment A Expenditure Subcategory]], Table2[Attachment A Subcategory],0)),"")</f>
        <v/>
      </c>
    </row>
    <row r="298" spans="1:18" x14ac:dyDescent="0.25">
      <c r="A298" s="80"/>
      <c r="B298" s="102"/>
      <c r="C298" s="103"/>
      <c r="D298" s="103"/>
      <c r="E298" s="103"/>
      <c r="F298" s="103"/>
      <c r="G298" s="104"/>
      <c r="H298" s="31" t="s">
        <v>373</v>
      </c>
      <c r="I298" s="103"/>
      <c r="J298" s="106"/>
      <c r="K298" s="106"/>
      <c r="L298" s="106"/>
      <c r="M298" s="49"/>
      <c r="N298" s="49"/>
      <c r="O298" s="152"/>
      <c r="P298" s="132">
        <f>directpayments[[#This Row],[Total Quarterly Payment Amount]]</f>
        <v>0</v>
      </c>
      <c r="Q298" s="99" t="str">
        <f>IFERROR(INDEX(Table2[Attachment A Category], MATCH(directpayments[[#This Row],[Attachment A Expenditure Subcategory]], Table2[Attachment A Subcategory],0)),"")</f>
        <v/>
      </c>
      <c r="R298" s="100" t="str">
        <f>IFERROR(INDEX(Table2[Treasury OIG Category], MATCH(directpayments[[#This Row],[Attachment A Expenditure Subcategory]], Table2[Attachment A Subcategory],0)),"")</f>
        <v/>
      </c>
    </row>
    <row r="299" spans="1:18" x14ac:dyDescent="0.25">
      <c r="A299" s="80"/>
      <c r="B299" s="102"/>
      <c r="C299" s="103"/>
      <c r="D299" s="103"/>
      <c r="E299" s="103"/>
      <c r="F299" s="103"/>
      <c r="G299" s="104"/>
      <c r="H299" s="30" t="s">
        <v>374</v>
      </c>
      <c r="I299" s="103"/>
      <c r="J299" s="106"/>
      <c r="K299" s="106"/>
      <c r="L299" s="106"/>
      <c r="M299" s="49"/>
      <c r="N299" s="49"/>
      <c r="O299" s="152"/>
      <c r="P299" s="132">
        <f>directpayments[[#This Row],[Total Quarterly Payment Amount]]</f>
        <v>0</v>
      </c>
      <c r="Q299" s="99" t="str">
        <f>IFERROR(INDEX(Table2[Attachment A Category], MATCH(directpayments[[#This Row],[Attachment A Expenditure Subcategory]], Table2[Attachment A Subcategory],0)),"")</f>
        <v/>
      </c>
      <c r="R299" s="100" t="str">
        <f>IFERROR(INDEX(Table2[Treasury OIG Category], MATCH(directpayments[[#This Row],[Attachment A Expenditure Subcategory]], Table2[Attachment A Subcategory],0)),"")</f>
        <v/>
      </c>
    </row>
    <row r="300" spans="1:18" x14ac:dyDescent="0.25">
      <c r="A300" s="80"/>
      <c r="B300" s="102"/>
      <c r="C300" s="103"/>
      <c r="D300" s="103"/>
      <c r="E300" s="103"/>
      <c r="F300" s="103"/>
      <c r="G300" s="104"/>
      <c r="H300" s="31" t="s">
        <v>375</v>
      </c>
      <c r="I300" s="103"/>
      <c r="J300" s="106"/>
      <c r="K300" s="106"/>
      <c r="L300" s="106"/>
      <c r="M300" s="49"/>
      <c r="N300" s="49"/>
      <c r="O300" s="152"/>
      <c r="P300" s="132">
        <f>directpayments[[#This Row],[Total Quarterly Payment Amount]]</f>
        <v>0</v>
      </c>
      <c r="Q300" s="99" t="str">
        <f>IFERROR(INDEX(Table2[Attachment A Category], MATCH(directpayments[[#This Row],[Attachment A Expenditure Subcategory]], Table2[Attachment A Subcategory],0)),"")</f>
        <v/>
      </c>
      <c r="R300" s="100" t="str">
        <f>IFERROR(INDEX(Table2[Treasury OIG Category], MATCH(directpayments[[#This Row],[Attachment A Expenditure Subcategory]], Table2[Attachment A Subcategory],0)),"")</f>
        <v/>
      </c>
    </row>
    <row r="301" spans="1:18" x14ac:dyDescent="0.25">
      <c r="A301" s="80"/>
      <c r="B301" s="102"/>
      <c r="C301" s="103"/>
      <c r="D301" s="103"/>
      <c r="E301" s="103"/>
      <c r="F301" s="103"/>
      <c r="G301" s="104"/>
      <c r="H301" s="31" t="s">
        <v>376</v>
      </c>
      <c r="I301" s="103"/>
      <c r="J301" s="106"/>
      <c r="K301" s="106"/>
      <c r="L301" s="106"/>
      <c r="M301" s="49"/>
      <c r="N301" s="49"/>
      <c r="O301" s="152"/>
      <c r="P301" s="132">
        <f>directpayments[[#This Row],[Total Quarterly Payment Amount]]</f>
        <v>0</v>
      </c>
      <c r="Q301" s="99" t="str">
        <f>IFERROR(INDEX(Table2[Attachment A Category], MATCH(directpayments[[#This Row],[Attachment A Expenditure Subcategory]], Table2[Attachment A Subcategory],0)),"")</f>
        <v/>
      </c>
      <c r="R301" s="100" t="str">
        <f>IFERROR(INDEX(Table2[Treasury OIG Category], MATCH(directpayments[[#This Row],[Attachment A Expenditure Subcategory]], Table2[Attachment A Subcategory],0)),"")</f>
        <v/>
      </c>
    </row>
    <row r="302" spans="1:18" x14ac:dyDescent="0.25">
      <c r="A302" s="80"/>
      <c r="B302" s="102"/>
      <c r="C302" s="103"/>
      <c r="D302" s="103"/>
      <c r="E302" s="103"/>
      <c r="F302" s="103"/>
      <c r="G302" s="104"/>
      <c r="H302" s="30" t="s">
        <v>377</v>
      </c>
      <c r="I302" s="103"/>
      <c r="J302" s="106"/>
      <c r="K302" s="106"/>
      <c r="L302" s="106"/>
      <c r="M302" s="49"/>
      <c r="N302" s="49"/>
      <c r="O302" s="152"/>
      <c r="P302" s="132">
        <f>directpayments[[#This Row],[Total Quarterly Payment Amount]]</f>
        <v>0</v>
      </c>
      <c r="Q302" s="99" t="str">
        <f>IFERROR(INDEX(Table2[Attachment A Category], MATCH(directpayments[[#This Row],[Attachment A Expenditure Subcategory]], Table2[Attachment A Subcategory],0)),"")</f>
        <v/>
      </c>
      <c r="R302" s="100" t="str">
        <f>IFERROR(INDEX(Table2[Treasury OIG Category], MATCH(directpayments[[#This Row],[Attachment A Expenditure Subcategory]], Table2[Attachment A Subcategory],0)),"")</f>
        <v/>
      </c>
    </row>
    <row r="303" spans="1:18" x14ac:dyDescent="0.25">
      <c r="A303" s="80"/>
      <c r="B303" s="102"/>
      <c r="C303" s="103"/>
      <c r="D303" s="103"/>
      <c r="E303" s="103"/>
      <c r="F303" s="103"/>
      <c r="G303" s="104"/>
      <c r="H303" s="31" t="s">
        <v>378</v>
      </c>
      <c r="I303" s="103"/>
      <c r="J303" s="106"/>
      <c r="K303" s="106"/>
      <c r="L303" s="106"/>
      <c r="M303" s="49"/>
      <c r="N303" s="49"/>
      <c r="O303" s="152"/>
      <c r="P303" s="132">
        <f>directpayments[[#This Row],[Total Quarterly Payment Amount]]</f>
        <v>0</v>
      </c>
      <c r="Q303" s="99" t="str">
        <f>IFERROR(INDEX(Table2[Attachment A Category], MATCH(directpayments[[#This Row],[Attachment A Expenditure Subcategory]], Table2[Attachment A Subcategory],0)),"")</f>
        <v/>
      </c>
      <c r="R303" s="100" t="str">
        <f>IFERROR(INDEX(Table2[Treasury OIG Category], MATCH(directpayments[[#This Row],[Attachment A Expenditure Subcategory]], Table2[Attachment A Subcategory],0)),"")</f>
        <v/>
      </c>
    </row>
    <row r="304" spans="1:18" x14ac:dyDescent="0.25">
      <c r="A304" s="80"/>
      <c r="B304" s="102"/>
      <c r="C304" s="103"/>
      <c r="D304" s="103"/>
      <c r="E304" s="103"/>
      <c r="F304" s="103"/>
      <c r="G304" s="104"/>
      <c r="H304" s="30" t="s">
        <v>379</v>
      </c>
      <c r="I304" s="103"/>
      <c r="J304" s="106"/>
      <c r="K304" s="106"/>
      <c r="L304" s="106"/>
      <c r="M304" s="49"/>
      <c r="N304" s="49"/>
      <c r="O304" s="152"/>
      <c r="P304" s="132">
        <f>directpayments[[#This Row],[Total Quarterly Payment Amount]]</f>
        <v>0</v>
      </c>
      <c r="Q304" s="99" t="str">
        <f>IFERROR(INDEX(Table2[Attachment A Category], MATCH(directpayments[[#This Row],[Attachment A Expenditure Subcategory]], Table2[Attachment A Subcategory],0)),"")</f>
        <v/>
      </c>
      <c r="R304" s="100" t="str">
        <f>IFERROR(INDEX(Table2[Treasury OIG Category], MATCH(directpayments[[#This Row],[Attachment A Expenditure Subcategory]], Table2[Attachment A Subcategory],0)),"")</f>
        <v/>
      </c>
    </row>
    <row r="305" spans="1:18" x14ac:dyDescent="0.25">
      <c r="A305" s="80"/>
      <c r="B305" s="102"/>
      <c r="C305" s="103"/>
      <c r="D305" s="103"/>
      <c r="E305" s="103"/>
      <c r="F305" s="103"/>
      <c r="G305" s="104"/>
      <c r="H305" s="31" t="s">
        <v>380</v>
      </c>
      <c r="I305" s="103"/>
      <c r="J305" s="106"/>
      <c r="K305" s="106"/>
      <c r="L305" s="106"/>
      <c r="M305" s="49"/>
      <c r="N305" s="49"/>
      <c r="O305" s="152"/>
      <c r="P305" s="132">
        <f>directpayments[[#This Row],[Total Quarterly Payment Amount]]</f>
        <v>0</v>
      </c>
      <c r="Q305" s="99" t="str">
        <f>IFERROR(INDEX(Table2[Attachment A Category], MATCH(directpayments[[#This Row],[Attachment A Expenditure Subcategory]], Table2[Attachment A Subcategory],0)),"")</f>
        <v/>
      </c>
      <c r="R305" s="100" t="str">
        <f>IFERROR(INDEX(Table2[Treasury OIG Category], MATCH(directpayments[[#This Row],[Attachment A Expenditure Subcategory]], Table2[Attachment A Subcategory],0)),"")</f>
        <v/>
      </c>
    </row>
    <row r="306" spans="1:18" x14ac:dyDescent="0.25">
      <c r="A306" s="80"/>
      <c r="B306" s="102"/>
      <c r="C306" s="103"/>
      <c r="D306" s="103"/>
      <c r="E306" s="103"/>
      <c r="F306" s="103"/>
      <c r="G306" s="104"/>
      <c r="H306" s="31" t="s">
        <v>381</v>
      </c>
      <c r="I306" s="103"/>
      <c r="J306" s="106"/>
      <c r="K306" s="106"/>
      <c r="L306" s="106"/>
      <c r="M306" s="49"/>
      <c r="N306" s="49"/>
      <c r="O306" s="152"/>
      <c r="P306" s="132">
        <f>directpayments[[#This Row],[Total Quarterly Payment Amount]]</f>
        <v>0</v>
      </c>
      <c r="Q306" s="99" t="str">
        <f>IFERROR(INDEX(Table2[Attachment A Category], MATCH(directpayments[[#This Row],[Attachment A Expenditure Subcategory]], Table2[Attachment A Subcategory],0)),"")</f>
        <v/>
      </c>
      <c r="R306" s="100" t="str">
        <f>IFERROR(INDEX(Table2[Treasury OIG Category], MATCH(directpayments[[#This Row],[Attachment A Expenditure Subcategory]], Table2[Attachment A Subcategory],0)),"")</f>
        <v/>
      </c>
    </row>
    <row r="307" spans="1:18" x14ac:dyDescent="0.25">
      <c r="A307" s="80"/>
      <c r="B307" s="102"/>
      <c r="C307" s="103"/>
      <c r="D307" s="103"/>
      <c r="E307" s="103"/>
      <c r="F307" s="103"/>
      <c r="G307" s="104"/>
      <c r="H307" s="30" t="s">
        <v>382</v>
      </c>
      <c r="I307" s="103"/>
      <c r="J307" s="106"/>
      <c r="K307" s="106"/>
      <c r="L307" s="106"/>
      <c r="M307" s="49"/>
      <c r="N307" s="49"/>
      <c r="O307" s="152"/>
      <c r="P307" s="132">
        <f>directpayments[[#This Row],[Total Quarterly Payment Amount]]</f>
        <v>0</v>
      </c>
      <c r="Q307" s="99" t="str">
        <f>IFERROR(INDEX(Table2[Attachment A Category], MATCH(directpayments[[#This Row],[Attachment A Expenditure Subcategory]], Table2[Attachment A Subcategory],0)),"")</f>
        <v/>
      </c>
      <c r="R307" s="100" t="str">
        <f>IFERROR(INDEX(Table2[Treasury OIG Category], MATCH(directpayments[[#This Row],[Attachment A Expenditure Subcategory]], Table2[Attachment A Subcategory],0)),"")</f>
        <v/>
      </c>
    </row>
    <row r="308" spans="1:18" x14ac:dyDescent="0.25">
      <c r="A308" s="80"/>
      <c r="B308" s="102"/>
      <c r="C308" s="103"/>
      <c r="D308" s="103"/>
      <c r="E308" s="103"/>
      <c r="F308" s="103"/>
      <c r="G308" s="104"/>
      <c r="H308" s="31" t="s">
        <v>383</v>
      </c>
      <c r="I308" s="103"/>
      <c r="J308" s="106"/>
      <c r="K308" s="106"/>
      <c r="L308" s="106"/>
      <c r="M308" s="49"/>
      <c r="N308" s="49"/>
      <c r="O308" s="152"/>
      <c r="P308" s="132">
        <f>directpayments[[#This Row],[Total Quarterly Payment Amount]]</f>
        <v>0</v>
      </c>
      <c r="Q308" s="99" t="str">
        <f>IFERROR(INDEX(Table2[Attachment A Category], MATCH(directpayments[[#This Row],[Attachment A Expenditure Subcategory]], Table2[Attachment A Subcategory],0)),"")</f>
        <v/>
      </c>
      <c r="R308" s="100" t="str">
        <f>IFERROR(INDEX(Table2[Treasury OIG Category], MATCH(directpayments[[#This Row],[Attachment A Expenditure Subcategory]], Table2[Attachment A Subcategory],0)),"")</f>
        <v/>
      </c>
    </row>
    <row r="309" spans="1:18" x14ac:dyDescent="0.25">
      <c r="A309" s="80"/>
      <c r="B309" s="102"/>
      <c r="C309" s="103"/>
      <c r="D309" s="103"/>
      <c r="E309" s="103"/>
      <c r="F309" s="103"/>
      <c r="G309" s="104"/>
      <c r="H309" s="30" t="s">
        <v>384</v>
      </c>
      <c r="I309" s="103"/>
      <c r="J309" s="106"/>
      <c r="K309" s="106"/>
      <c r="L309" s="106"/>
      <c r="M309" s="49"/>
      <c r="N309" s="49"/>
      <c r="O309" s="152"/>
      <c r="P309" s="132">
        <f>directpayments[[#This Row],[Total Quarterly Payment Amount]]</f>
        <v>0</v>
      </c>
      <c r="Q309" s="99" t="str">
        <f>IFERROR(INDEX(Table2[Attachment A Category], MATCH(directpayments[[#This Row],[Attachment A Expenditure Subcategory]], Table2[Attachment A Subcategory],0)),"")</f>
        <v/>
      </c>
      <c r="R309" s="100" t="str">
        <f>IFERROR(INDEX(Table2[Treasury OIG Category], MATCH(directpayments[[#This Row],[Attachment A Expenditure Subcategory]], Table2[Attachment A Subcategory],0)),"")</f>
        <v/>
      </c>
    </row>
    <row r="310" spans="1:18" x14ac:dyDescent="0.25">
      <c r="A310" s="80"/>
      <c r="B310" s="102"/>
      <c r="C310" s="103"/>
      <c r="D310" s="103"/>
      <c r="E310" s="103"/>
      <c r="F310" s="103"/>
      <c r="G310" s="104"/>
      <c r="H310" s="31" t="s">
        <v>385</v>
      </c>
      <c r="I310" s="103"/>
      <c r="J310" s="106"/>
      <c r="K310" s="106"/>
      <c r="L310" s="106"/>
      <c r="M310" s="49"/>
      <c r="N310" s="49"/>
      <c r="O310" s="152"/>
      <c r="P310" s="132">
        <f>directpayments[[#This Row],[Total Quarterly Payment Amount]]</f>
        <v>0</v>
      </c>
      <c r="Q310" s="99" t="str">
        <f>IFERROR(INDEX(Table2[Attachment A Category], MATCH(directpayments[[#This Row],[Attachment A Expenditure Subcategory]], Table2[Attachment A Subcategory],0)),"")</f>
        <v/>
      </c>
      <c r="R310" s="100" t="str">
        <f>IFERROR(INDEX(Table2[Treasury OIG Category], MATCH(directpayments[[#This Row],[Attachment A Expenditure Subcategory]], Table2[Attachment A Subcategory],0)),"")</f>
        <v/>
      </c>
    </row>
    <row r="311" spans="1:18" x14ac:dyDescent="0.25">
      <c r="A311" s="80"/>
      <c r="B311" s="102"/>
      <c r="C311" s="103"/>
      <c r="D311" s="103"/>
      <c r="E311" s="103"/>
      <c r="F311" s="103"/>
      <c r="G311" s="104"/>
      <c r="H311" s="31" t="s">
        <v>386</v>
      </c>
      <c r="I311" s="103"/>
      <c r="J311" s="106"/>
      <c r="K311" s="106"/>
      <c r="L311" s="106"/>
      <c r="M311" s="49"/>
      <c r="N311" s="49"/>
      <c r="O311" s="152"/>
      <c r="P311" s="132">
        <f>directpayments[[#This Row],[Total Quarterly Payment Amount]]</f>
        <v>0</v>
      </c>
      <c r="Q311" s="99" t="str">
        <f>IFERROR(INDEX(Table2[Attachment A Category], MATCH(directpayments[[#This Row],[Attachment A Expenditure Subcategory]], Table2[Attachment A Subcategory],0)),"")</f>
        <v/>
      </c>
      <c r="R311" s="100" t="str">
        <f>IFERROR(INDEX(Table2[Treasury OIG Category], MATCH(directpayments[[#This Row],[Attachment A Expenditure Subcategory]], Table2[Attachment A Subcategory],0)),"")</f>
        <v/>
      </c>
    </row>
    <row r="312" spans="1:18" x14ac:dyDescent="0.25">
      <c r="A312" s="80"/>
      <c r="B312" s="102"/>
      <c r="C312" s="103"/>
      <c r="D312" s="103"/>
      <c r="E312" s="103"/>
      <c r="F312" s="103"/>
      <c r="G312" s="104"/>
      <c r="H312" s="30" t="s">
        <v>387</v>
      </c>
      <c r="I312" s="103"/>
      <c r="J312" s="106"/>
      <c r="K312" s="106"/>
      <c r="L312" s="106"/>
      <c r="M312" s="49"/>
      <c r="N312" s="49"/>
      <c r="O312" s="152"/>
      <c r="P312" s="132">
        <f>directpayments[[#This Row],[Total Quarterly Payment Amount]]</f>
        <v>0</v>
      </c>
      <c r="Q312" s="99" t="str">
        <f>IFERROR(INDEX(Table2[Attachment A Category], MATCH(directpayments[[#This Row],[Attachment A Expenditure Subcategory]], Table2[Attachment A Subcategory],0)),"")</f>
        <v/>
      </c>
      <c r="R312" s="100" t="str">
        <f>IFERROR(INDEX(Table2[Treasury OIG Category], MATCH(directpayments[[#This Row],[Attachment A Expenditure Subcategory]], Table2[Attachment A Subcategory],0)),"")</f>
        <v/>
      </c>
    </row>
    <row r="313" spans="1:18" x14ac:dyDescent="0.25">
      <c r="A313" s="80"/>
      <c r="B313" s="102"/>
      <c r="C313" s="103"/>
      <c r="D313" s="103"/>
      <c r="E313" s="103"/>
      <c r="F313" s="103"/>
      <c r="G313" s="104"/>
      <c r="H313" s="31" t="s">
        <v>388</v>
      </c>
      <c r="I313" s="103"/>
      <c r="J313" s="106"/>
      <c r="K313" s="106"/>
      <c r="L313" s="106"/>
      <c r="M313" s="49"/>
      <c r="N313" s="49"/>
      <c r="O313" s="152"/>
      <c r="P313" s="132">
        <f>directpayments[[#This Row],[Total Quarterly Payment Amount]]</f>
        <v>0</v>
      </c>
      <c r="Q313" s="99" t="str">
        <f>IFERROR(INDEX(Table2[Attachment A Category], MATCH(directpayments[[#This Row],[Attachment A Expenditure Subcategory]], Table2[Attachment A Subcategory],0)),"")</f>
        <v/>
      </c>
      <c r="R313" s="100" t="str">
        <f>IFERROR(INDEX(Table2[Treasury OIG Category], MATCH(directpayments[[#This Row],[Attachment A Expenditure Subcategory]], Table2[Attachment A Subcategory],0)),"")</f>
        <v/>
      </c>
    </row>
    <row r="314" spans="1:18" x14ac:dyDescent="0.25">
      <c r="A314" s="80"/>
      <c r="B314" s="102"/>
      <c r="C314" s="103"/>
      <c r="D314" s="103"/>
      <c r="E314" s="103"/>
      <c r="F314" s="103"/>
      <c r="G314" s="104"/>
      <c r="H314" s="30" t="s">
        <v>389</v>
      </c>
      <c r="I314" s="103"/>
      <c r="J314" s="106"/>
      <c r="K314" s="106"/>
      <c r="L314" s="106"/>
      <c r="M314" s="49"/>
      <c r="N314" s="49"/>
      <c r="O314" s="152"/>
      <c r="P314" s="132">
        <f>directpayments[[#This Row],[Total Quarterly Payment Amount]]</f>
        <v>0</v>
      </c>
      <c r="Q314" s="99" t="str">
        <f>IFERROR(INDEX(Table2[Attachment A Category], MATCH(directpayments[[#This Row],[Attachment A Expenditure Subcategory]], Table2[Attachment A Subcategory],0)),"")</f>
        <v/>
      </c>
      <c r="R314" s="100" t="str">
        <f>IFERROR(INDEX(Table2[Treasury OIG Category], MATCH(directpayments[[#This Row],[Attachment A Expenditure Subcategory]], Table2[Attachment A Subcategory],0)),"")</f>
        <v/>
      </c>
    </row>
    <row r="315" spans="1:18" x14ac:dyDescent="0.25">
      <c r="A315" s="80"/>
      <c r="B315" s="102"/>
      <c r="C315" s="103"/>
      <c r="D315" s="103"/>
      <c r="E315" s="103"/>
      <c r="F315" s="103"/>
      <c r="G315" s="104"/>
      <c r="H315" s="31" t="s">
        <v>390</v>
      </c>
      <c r="I315" s="103"/>
      <c r="J315" s="106"/>
      <c r="K315" s="106"/>
      <c r="L315" s="106"/>
      <c r="M315" s="49"/>
      <c r="N315" s="49"/>
      <c r="O315" s="152"/>
      <c r="P315" s="132">
        <f>directpayments[[#This Row],[Total Quarterly Payment Amount]]</f>
        <v>0</v>
      </c>
      <c r="Q315" s="99" t="str">
        <f>IFERROR(INDEX(Table2[Attachment A Category], MATCH(directpayments[[#This Row],[Attachment A Expenditure Subcategory]], Table2[Attachment A Subcategory],0)),"")</f>
        <v/>
      </c>
      <c r="R315" s="100" t="str">
        <f>IFERROR(INDEX(Table2[Treasury OIG Category], MATCH(directpayments[[#This Row],[Attachment A Expenditure Subcategory]], Table2[Attachment A Subcategory],0)),"")</f>
        <v/>
      </c>
    </row>
    <row r="316" spans="1:18" x14ac:dyDescent="0.25">
      <c r="A316" s="80"/>
      <c r="B316" s="102"/>
      <c r="C316" s="103"/>
      <c r="D316" s="103"/>
      <c r="E316" s="103"/>
      <c r="F316" s="103"/>
      <c r="G316" s="104"/>
      <c r="H316" s="31" t="s">
        <v>391</v>
      </c>
      <c r="I316" s="103"/>
      <c r="J316" s="106"/>
      <c r="K316" s="106"/>
      <c r="L316" s="106"/>
      <c r="M316" s="49"/>
      <c r="N316" s="49"/>
      <c r="O316" s="152"/>
      <c r="P316" s="132">
        <f>directpayments[[#This Row],[Total Quarterly Payment Amount]]</f>
        <v>0</v>
      </c>
      <c r="Q316" s="99" t="str">
        <f>IFERROR(INDEX(Table2[Attachment A Category], MATCH(directpayments[[#This Row],[Attachment A Expenditure Subcategory]], Table2[Attachment A Subcategory],0)),"")</f>
        <v/>
      </c>
      <c r="R316" s="100" t="str">
        <f>IFERROR(INDEX(Table2[Treasury OIG Category], MATCH(directpayments[[#This Row],[Attachment A Expenditure Subcategory]], Table2[Attachment A Subcategory],0)),"")</f>
        <v/>
      </c>
    </row>
    <row r="317" spans="1:18" x14ac:dyDescent="0.25">
      <c r="A317" s="80"/>
      <c r="B317" s="102"/>
      <c r="C317" s="103"/>
      <c r="D317" s="103"/>
      <c r="E317" s="103"/>
      <c r="F317" s="103"/>
      <c r="G317" s="104"/>
      <c r="H317" s="30" t="s">
        <v>392</v>
      </c>
      <c r="I317" s="103"/>
      <c r="J317" s="106"/>
      <c r="K317" s="106"/>
      <c r="L317" s="106"/>
      <c r="M317" s="49"/>
      <c r="N317" s="49"/>
      <c r="O317" s="152"/>
      <c r="P317" s="132">
        <f>directpayments[[#This Row],[Total Quarterly Payment Amount]]</f>
        <v>0</v>
      </c>
      <c r="Q317" s="99" t="str">
        <f>IFERROR(INDEX(Table2[Attachment A Category], MATCH(directpayments[[#This Row],[Attachment A Expenditure Subcategory]], Table2[Attachment A Subcategory],0)),"")</f>
        <v/>
      </c>
      <c r="R317" s="100" t="str">
        <f>IFERROR(INDEX(Table2[Treasury OIG Category], MATCH(directpayments[[#This Row],[Attachment A Expenditure Subcategory]], Table2[Attachment A Subcategory],0)),"")</f>
        <v/>
      </c>
    </row>
    <row r="318" spans="1:18" x14ac:dyDescent="0.25">
      <c r="A318" s="80"/>
      <c r="B318" s="102"/>
      <c r="C318" s="103"/>
      <c r="D318" s="103"/>
      <c r="E318" s="103"/>
      <c r="F318" s="103"/>
      <c r="G318" s="104"/>
      <c r="H318" s="31" t="s">
        <v>393</v>
      </c>
      <c r="I318" s="103"/>
      <c r="J318" s="106"/>
      <c r="K318" s="106"/>
      <c r="L318" s="106"/>
      <c r="M318" s="49"/>
      <c r="N318" s="49"/>
      <c r="O318" s="152"/>
      <c r="P318" s="132">
        <f>directpayments[[#This Row],[Total Quarterly Payment Amount]]</f>
        <v>0</v>
      </c>
      <c r="Q318" s="99" t="str">
        <f>IFERROR(INDEX(Table2[Attachment A Category], MATCH(directpayments[[#This Row],[Attachment A Expenditure Subcategory]], Table2[Attachment A Subcategory],0)),"")</f>
        <v/>
      </c>
      <c r="R318" s="100" t="str">
        <f>IFERROR(INDEX(Table2[Treasury OIG Category], MATCH(directpayments[[#This Row],[Attachment A Expenditure Subcategory]], Table2[Attachment A Subcategory],0)),"")</f>
        <v/>
      </c>
    </row>
    <row r="319" spans="1:18" x14ac:dyDescent="0.25">
      <c r="A319" s="80"/>
      <c r="B319" s="102"/>
      <c r="C319" s="103"/>
      <c r="D319" s="103"/>
      <c r="E319" s="103"/>
      <c r="F319" s="103"/>
      <c r="G319" s="104"/>
      <c r="H319" s="30" t="s">
        <v>394</v>
      </c>
      <c r="I319" s="103"/>
      <c r="J319" s="106"/>
      <c r="K319" s="106"/>
      <c r="L319" s="106"/>
      <c r="M319" s="49"/>
      <c r="N319" s="49"/>
      <c r="O319" s="152"/>
      <c r="P319" s="132">
        <f>directpayments[[#This Row],[Total Quarterly Payment Amount]]</f>
        <v>0</v>
      </c>
      <c r="Q319" s="99" t="str">
        <f>IFERROR(INDEX(Table2[Attachment A Category], MATCH(directpayments[[#This Row],[Attachment A Expenditure Subcategory]], Table2[Attachment A Subcategory],0)),"")</f>
        <v/>
      </c>
      <c r="R319" s="100" t="str">
        <f>IFERROR(INDEX(Table2[Treasury OIG Category], MATCH(directpayments[[#This Row],[Attachment A Expenditure Subcategory]], Table2[Attachment A Subcategory],0)),"")</f>
        <v/>
      </c>
    </row>
    <row r="320" spans="1:18" x14ac:dyDescent="0.25">
      <c r="A320" s="80"/>
      <c r="B320" s="102"/>
      <c r="C320" s="103"/>
      <c r="D320" s="103"/>
      <c r="E320" s="103"/>
      <c r="F320" s="103"/>
      <c r="G320" s="104"/>
      <c r="H320" s="31" t="s">
        <v>395</v>
      </c>
      <c r="I320" s="103"/>
      <c r="J320" s="106"/>
      <c r="K320" s="106"/>
      <c r="L320" s="106"/>
      <c r="M320" s="49"/>
      <c r="N320" s="49"/>
      <c r="O320" s="152"/>
      <c r="P320" s="132">
        <f>directpayments[[#This Row],[Total Quarterly Payment Amount]]</f>
        <v>0</v>
      </c>
      <c r="Q320" s="99" t="str">
        <f>IFERROR(INDEX(Table2[Attachment A Category], MATCH(directpayments[[#This Row],[Attachment A Expenditure Subcategory]], Table2[Attachment A Subcategory],0)),"")</f>
        <v/>
      </c>
      <c r="R320" s="100" t="str">
        <f>IFERROR(INDEX(Table2[Treasury OIG Category], MATCH(directpayments[[#This Row],[Attachment A Expenditure Subcategory]], Table2[Attachment A Subcategory],0)),"")</f>
        <v/>
      </c>
    </row>
    <row r="321" spans="1:18" x14ac:dyDescent="0.25">
      <c r="A321" s="80"/>
      <c r="B321" s="102"/>
      <c r="C321" s="103"/>
      <c r="D321" s="103"/>
      <c r="E321" s="103"/>
      <c r="F321" s="103"/>
      <c r="G321" s="104"/>
      <c r="H321" s="31" t="s">
        <v>396</v>
      </c>
      <c r="I321" s="103"/>
      <c r="J321" s="106"/>
      <c r="K321" s="106"/>
      <c r="L321" s="106"/>
      <c r="M321" s="49"/>
      <c r="N321" s="49"/>
      <c r="O321" s="152"/>
      <c r="P321" s="132">
        <f>directpayments[[#This Row],[Total Quarterly Payment Amount]]</f>
        <v>0</v>
      </c>
      <c r="Q321" s="99" t="str">
        <f>IFERROR(INDEX(Table2[Attachment A Category], MATCH(directpayments[[#This Row],[Attachment A Expenditure Subcategory]], Table2[Attachment A Subcategory],0)),"")</f>
        <v/>
      </c>
      <c r="R321" s="100" t="str">
        <f>IFERROR(INDEX(Table2[Treasury OIG Category], MATCH(directpayments[[#This Row],[Attachment A Expenditure Subcategory]], Table2[Attachment A Subcategory],0)),"")</f>
        <v/>
      </c>
    </row>
    <row r="322" spans="1:18" x14ac:dyDescent="0.25">
      <c r="A322" s="80"/>
      <c r="B322" s="102"/>
      <c r="C322" s="103"/>
      <c r="D322" s="103"/>
      <c r="E322" s="103"/>
      <c r="F322" s="103"/>
      <c r="G322" s="104"/>
      <c r="H322" s="30" t="s">
        <v>397</v>
      </c>
      <c r="I322" s="103"/>
      <c r="J322" s="106"/>
      <c r="K322" s="106"/>
      <c r="L322" s="106"/>
      <c r="M322" s="49"/>
      <c r="N322" s="49"/>
      <c r="O322" s="152"/>
      <c r="P322" s="132">
        <f>directpayments[[#This Row],[Total Quarterly Payment Amount]]</f>
        <v>0</v>
      </c>
      <c r="Q322" s="99" t="str">
        <f>IFERROR(INDEX(Table2[Attachment A Category], MATCH(directpayments[[#This Row],[Attachment A Expenditure Subcategory]], Table2[Attachment A Subcategory],0)),"")</f>
        <v/>
      </c>
      <c r="R322" s="100" t="str">
        <f>IFERROR(INDEX(Table2[Treasury OIG Category], MATCH(directpayments[[#This Row],[Attachment A Expenditure Subcategory]], Table2[Attachment A Subcategory],0)),"")</f>
        <v/>
      </c>
    </row>
    <row r="323" spans="1:18" x14ac:dyDescent="0.25">
      <c r="A323" s="80"/>
      <c r="B323" s="102"/>
      <c r="C323" s="103"/>
      <c r="D323" s="103"/>
      <c r="E323" s="103"/>
      <c r="F323" s="103"/>
      <c r="G323" s="104"/>
      <c r="H323" s="31" t="s">
        <v>398</v>
      </c>
      <c r="I323" s="103"/>
      <c r="J323" s="106"/>
      <c r="K323" s="106"/>
      <c r="L323" s="106"/>
      <c r="M323" s="49"/>
      <c r="N323" s="49"/>
      <c r="O323" s="152"/>
      <c r="P323" s="132">
        <f>directpayments[[#This Row],[Total Quarterly Payment Amount]]</f>
        <v>0</v>
      </c>
      <c r="Q323" s="99" t="str">
        <f>IFERROR(INDEX(Table2[Attachment A Category], MATCH(directpayments[[#This Row],[Attachment A Expenditure Subcategory]], Table2[Attachment A Subcategory],0)),"")</f>
        <v/>
      </c>
      <c r="R323" s="100" t="str">
        <f>IFERROR(INDEX(Table2[Treasury OIG Category], MATCH(directpayments[[#This Row],[Attachment A Expenditure Subcategory]], Table2[Attachment A Subcategory],0)),"")</f>
        <v/>
      </c>
    </row>
    <row r="324" spans="1:18" x14ac:dyDescent="0.25">
      <c r="A324" s="80"/>
      <c r="B324" s="102"/>
      <c r="C324" s="103"/>
      <c r="D324" s="103"/>
      <c r="E324" s="103"/>
      <c r="F324" s="103"/>
      <c r="G324" s="104"/>
      <c r="H324" s="30" t="s">
        <v>399</v>
      </c>
      <c r="I324" s="103"/>
      <c r="J324" s="106"/>
      <c r="K324" s="106"/>
      <c r="L324" s="106"/>
      <c r="M324" s="49"/>
      <c r="N324" s="49"/>
      <c r="O324" s="152"/>
      <c r="P324" s="132">
        <f>directpayments[[#This Row],[Total Quarterly Payment Amount]]</f>
        <v>0</v>
      </c>
      <c r="Q324" s="99" t="str">
        <f>IFERROR(INDEX(Table2[Attachment A Category], MATCH(directpayments[[#This Row],[Attachment A Expenditure Subcategory]], Table2[Attachment A Subcategory],0)),"")</f>
        <v/>
      </c>
      <c r="R324" s="100" t="str">
        <f>IFERROR(INDEX(Table2[Treasury OIG Category], MATCH(directpayments[[#This Row],[Attachment A Expenditure Subcategory]], Table2[Attachment A Subcategory],0)),"")</f>
        <v/>
      </c>
    </row>
    <row r="325" spans="1:18" x14ac:dyDescent="0.25">
      <c r="A325" s="80"/>
      <c r="B325" s="102"/>
      <c r="C325" s="103"/>
      <c r="D325" s="103"/>
      <c r="E325" s="103"/>
      <c r="F325" s="103"/>
      <c r="G325" s="104"/>
      <c r="H325" s="31" t="s">
        <v>400</v>
      </c>
      <c r="I325" s="103"/>
      <c r="J325" s="106"/>
      <c r="K325" s="106"/>
      <c r="L325" s="106"/>
      <c r="M325" s="49"/>
      <c r="N325" s="49"/>
      <c r="O325" s="152"/>
      <c r="P325" s="132">
        <f>directpayments[[#This Row],[Total Quarterly Payment Amount]]</f>
        <v>0</v>
      </c>
      <c r="Q325" s="99" t="str">
        <f>IFERROR(INDEX(Table2[Attachment A Category], MATCH(directpayments[[#This Row],[Attachment A Expenditure Subcategory]], Table2[Attachment A Subcategory],0)),"")</f>
        <v/>
      </c>
      <c r="R325" s="100" t="str">
        <f>IFERROR(INDEX(Table2[Treasury OIG Category], MATCH(directpayments[[#This Row],[Attachment A Expenditure Subcategory]], Table2[Attachment A Subcategory],0)),"")</f>
        <v/>
      </c>
    </row>
    <row r="326" spans="1:18" x14ac:dyDescent="0.25">
      <c r="A326" s="80"/>
      <c r="B326" s="102"/>
      <c r="C326" s="103"/>
      <c r="D326" s="103"/>
      <c r="E326" s="103"/>
      <c r="F326" s="103"/>
      <c r="G326" s="104"/>
      <c r="H326" s="31" t="s">
        <v>401</v>
      </c>
      <c r="I326" s="103"/>
      <c r="J326" s="106"/>
      <c r="K326" s="106"/>
      <c r="L326" s="106"/>
      <c r="M326" s="49"/>
      <c r="N326" s="49"/>
      <c r="O326" s="152"/>
      <c r="P326" s="132">
        <f>directpayments[[#This Row],[Total Quarterly Payment Amount]]</f>
        <v>0</v>
      </c>
      <c r="Q326" s="99" t="str">
        <f>IFERROR(INDEX(Table2[Attachment A Category], MATCH(directpayments[[#This Row],[Attachment A Expenditure Subcategory]], Table2[Attachment A Subcategory],0)),"")</f>
        <v/>
      </c>
      <c r="R326" s="100" t="str">
        <f>IFERROR(INDEX(Table2[Treasury OIG Category], MATCH(directpayments[[#This Row],[Attachment A Expenditure Subcategory]], Table2[Attachment A Subcategory],0)),"")</f>
        <v/>
      </c>
    </row>
    <row r="327" spans="1:18" x14ac:dyDescent="0.25">
      <c r="A327" s="80"/>
      <c r="B327" s="102"/>
      <c r="C327" s="103"/>
      <c r="D327" s="103"/>
      <c r="E327" s="103"/>
      <c r="F327" s="103"/>
      <c r="G327" s="104"/>
      <c r="H327" s="30" t="s">
        <v>402</v>
      </c>
      <c r="I327" s="103"/>
      <c r="J327" s="106"/>
      <c r="K327" s="106"/>
      <c r="L327" s="106"/>
      <c r="M327" s="49"/>
      <c r="N327" s="49"/>
      <c r="O327" s="152"/>
      <c r="P327" s="132">
        <f>directpayments[[#This Row],[Total Quarterly Payment Amount]]</f>
        <v>0</v>
      </c>
      <c r="Q327" s="99" t="str">
        <f>IFERROR(INDEX(Table2[Attachment A Category], MATCH(directpayments[[#This Row],[Attachment A Expenditure Subcategory]], Table2[Attachment A Subcategory],0)),"")</f>
        <v/>
      </c>
      <c r="R327" s="100" t="str">
        <f>IFERROR(INDEX(Table2[Treasury OIG Category], MATCH(directpayments[[#This Row],[Attachment A Expenditure Subcategory]], Table2[Attachment A Subcategory],0)),"")</f>
        <v/>
      </c>
    </row>
    <row r="328" spans="1:18" x14ac:dyDescent="0.25">
      <c r="A328" s="80"/>
      <c r="B328" s="102"/>
      <c r="C328" s="103"/>
      <c r="D328" s="103"/>
      <c r="E328" s="103"/>
      <c r="F328" s="103"/>
      <c r="G328" s="104"/>
      <c r="H328" s="31" t="s">
        <v>403</v>
      </c>
      <c r="I328" s="103"/>
      <c r="J328" s="106"/>
      <c r="K328" s="106"/>
      <c r="L328" s="106"/>
      <c r="M328" s="49"/>
      <c r="N328" s="49"/>
      <c r="O328" s="152"/>
      <c r="P328" s="132">
        <f>directpayments[[#This Row],[Total Quarterly Payment Amount]]</f>
        <v>0</v>
      </c>
      <c r="Q328" s="99" t="str">
        <f>IFERROR(INDEX(Table2[Attachment A Category], MATCH(directpayments[[#This Row],[Attachment A Expenditure Subcategory]], Table2[Attachment A Subcategory],0)),"")</f>
        <v/>
      </c>
      <c r="R328" s="100" t="str">
        <f>IFERROR(INDEX(Table2[Treasury OIG Category], MATCH(directpayments[[#This Row],[Attachment A Expenditure Subcategory]], Table2[Attachment A Subcategory],0)),"")</f>
        <v/>
      </c>
    </row>
    <row r="329" spans="1:18" x14ac:dyDescent="0.25">
      <c r="A329" s="80"/>
      <c r="B329" s="102"/>
      <c r="C329" s="103"/>
      <c r="D329" s="103"/>
      <c r="E329" s="103"/>
      <c r="F329" s="103"/>
      <c r="G329" s="104"/>
      <c r="H329" s="30" t="s">
        <v>404</v>
      </c>
      <c r="I329" s="103"/>
      <c r="J329" s="106"/>
      <c r="K329" s="106"/>
      <c r="L329" s="106"/>
      <c r="M329" s="49"/>
      <c r="N329" s="49"/>
      <c r="O329" s="152"/>
      <c r="P329" s="132">
        <f>directpayments[[#This Row],[Total Quarterly Payment Amount]]</f>
        <v>0</v>
      </c>
      <c r="Q329" s="99" t="str">
        <f>IFERROR(INDEX(Table2[Attachment A Category], MATCH(directpayments[[#This Row],[Attachment A Expenditure Subcategory]], Table2[Attachment A Subcategory],0)),"")</f>
        <v/>
      </c>
      <c r="R329" s="100" t="str">
        <f>IFERROR(INDEX(Table2[Treasury OIG Category], MATCH(directpayments[[#This Row],[Attachment A Expenditure Subcategory]], Table2[Attachment A Subcategory],0)),"")</f>
        <v/>
      </c>
    </row>
    <row r="330" spans="1:18" x14ac:dyDescent="0.25">
      <c r="A330" s="80"/>
      <c r="B330" s="102"/>
      <c r="C330" s="103"/>
      <c r="D330" s="103"/>
      <c r="E330" s="103"/>
      <c r="F330" s="103"/>
      <c r="G330" s="104"/>
      <c r="H330" s="31" t="s">
        <v>405</v>
      </c>
      <c r="I330" s="103"/>
      <c r="J330" s="106"/>
      <c r="K330" s="106"/>
      <c r="L330" s="106"/>
      <c r="M330" s="49"/>
      <c r="N330" s="49"/>
      <c r="O330" s="152"/>
      <c r="P330" s="132">
        <f>directpayments[[#This Row],[Total Quarterly Payment Amount]]</f>
        <v>0</v>
      </c>
      <c r="Q330" s="99" t="str">
        <f>IFERROR(INDEX(Table2[Attachment A Category], MATCH(directpayments[[#This Row],[Attachment A Expenditure Subcategory]], Table2[Attachment A Subcategory],0)),"")</f>
        <v/>
      </c>
      <c r="R330" s="100" t="str">
        <f>IFERROR(INDEX(Table2[Treasury OIG Category], MATCH(directpayments[[#This Row],[Attachment A Expenditure Subcategory]], Table2[Attachment A Subcategory],0)),"")</f>
        <v/>
      </c>
    </row>
    <row r="331" spans="1:18" x14ac:dyDescent="0.25">
      <c r="A331" s="80"/>
      <c r="B331" s="102"/>
      <c r="C331" s="103"/>
      <c r="D331" s="103"/>
      <c r="E331" s="103"/>
      <c r="F331" s="103"/>
      <c r="G331" s="104"/>
      <c r="H331" s="31" t="s">
        <v>406</v>
      </c>
      <c r="I331" s="103"/>
      <c r="J331" s="106"/>
      <c r="K331" s="106"/>
      <c r="L331" s="106"/>
      <c r="M331" s="49"/>
      <c r="N331" s="49"/>
      <c r="O331" s="152"/>
      <c r="P331" s="132">
        <f>directpayments[[#This Row],[Total Quarterly Payment Amount]]</f>
        <v>0</v>
      </c>
      <c r="Q331" s="99" t="str">
        <f>IFERROR(INDEX(Table2[Attachment A Category], MATCH(directpayments[[#This Row],[Attachment A Expenditure Subcategory]], Table2[Attachment A Subcategory],0)),"")</f>
        <v/>
      </c>
      <c r="R331" s="100" t="str">
        <f>IFERROR(INDEX(Table2[Treasury OIG Category], MATCH(directpayments[[#This Row],[Attachment A Expenditure Subcategory]], Table2[Attachment A Subcategory],0)),"")</f>
        <v/>
      </c>
    </row>
    <row r="332" spans="1:18" x14ac:dyDescent="0.25">
      <c r="A332" s="80"/>
      <c r="B332" s="102"/>
      <c r="C332" s="103"/>
      <c r="D332" s="103"/>
      <c r="E332" s="103"/>
      <c r="F332" s="103"/>
      <c r="G332" s="104"/>
      <c r="H332" s="30" t="s">
        <v>407</v>
      </c>
      <c r="I332" s="103"/>
      <c r="J332" s="106"/>
      <c r="K332" s="106"/>
      <c r="L332" s="106"/>
      <c r="M332" s="49"/>
      <c r="N332" s="49"/>
      <c r="O332" s="152"/>
      <c r="P332" s="132">
        <f>directpayments[[#This Row],[Total Quarterly Payment Amount]]</f>
        <v>0</v>
      </c>
      <c r="Q332" s="99" t="str">
        <f>IFERROR(INDEX(Table2[Attachment A Category], MATCH(directpayments[[#This Row],[Attachment A Expenditure Subcategory]], Table2[Attachment A Subcategory],0)),"")</f>
        <v/>
      </c>
      <c r="R332" s="100" t="str">
        <f>IFERROR(INDEX(Table2[Treasury OIG Category], MATCH(directpayments[[#This Row],[Attachment A Expenditure Subcategory]], Table2[Attachment A Subcategory],0)),"")</f>
        <v/>
      </c>
    </row>
    <row r="333" spans="1:18" x14ac:dyDescent="0.25">
      <c r="A333" s="80"/>
      <c r="B333" s="102"/>
      <c r="C333" s="103"/>
      <c r="D333" s="103"/>
      <c r="E333" s="103"/>
      <c r="F333" s="103"/>
      <c r="G333" s="104"/>
      <c r="H333" s="31" t="s">
        <v>408</v>
      </c>
      <c r="I333" s="103"/>
      <c r="J333" s="106"/>
      <c r="K333" s="106"/>
      <c r="L333" s="106"/>
      <c r="M333" s="49"/>
      <c r="N333" s="49"/>
      <c r="O333" s="152"/>
      <c r="P333" s="132">
        <f>directpayments[[#This Row],[Total Quarterly Payment Amount]]</f>
        <v>0</v>
      </c>
      <c r="Q333" s="99" t="str">
        <f>IFERROR(INDEX(Table2[Attachment A Category], MATCH(directpayments[[#This Row],[Attachment A Expenditure Subcategory]], Table2[Attachment A Subcategory],0)),"")</f>
        <v/>
      </c>
      <c r="R333" s="100" t="str">
        <f>IFERROR(INDEX(Table2[Treasury OIG Category], MATCH(directpayments[[#This Row],[Attachment A Expenditure Subcategory]], Table2[Attachment A Subcategory],0)),"")</f>
        <v/>
      </c>
    </row>
    <row r="334" spans="1:18" x14ac:dyDescent="0.25">
      <c r="A334" s="80"/>
      <c r="B334" s="102"/>
      <c r="C334" s="103"/>
      <c r="D334" s="103"/>
      <c r="E334" s="103"/>
      <c r="F334" s="103"/>
      <c r="G334" s="104"/>
      <c r="H334" s="30" t="s">
        <v>409</v>
      </c>
      <c r="I334" s="103"/>
      <c r="J334" s="106"/>
      <c r="K334" s="106"/>
      <c r="L334" s="106"/>
      <c r="M334" s="49"/>
      <c r="N334" s="49"/>
      <c r="O334" s="152"/>
      <c r="P334" s="132">
        <f>directpayments[[#This Row],[Total Quarterly Payment Amount]]</f>
        <v>0</v>
      </c>
      <c r="Q334" s="99" t="str">
        <f>IFERROR(INDEX(Table2[Attachment A Category], MATCH(directpayments[[#This Row],[Attachment A Expenditure Subcategory]], Table2[Attachment A Subcategory],0)),"")</f>
        <v/>
      </c>
      <c r="R334" s="100" t="str">
        <f>IFERROR(INDEX(Table2[Treasury OIG Category], MATCH(directpayments[[#This Row],[Attachment A Expenditure Subcategory]], Table2[Attachment A Subcategory],0)),"")</f>
        <v/>
      </c>
    </row>
    <row r="335" spans="1:18" x14ac:dyDescent="0.25">
      <c r="A335" s="80"/>
      <c r="B335" s="102"/>
      <c r="C335" s="103"/>
      <c r="D335" s="103"/>
      <c r="E335" s="103"/>
      <c r="F335" s="103"/>
      <c r="G335" s="104"/>
      <c r="H335" s="31" t="s">
        <v>410</v>
      </c>
      <c r="I335" s="103"/>
      <c r="J335" s="106"/>
      <c r="K335" s="106"/>
      <c r="L335" s="106"/>
      <c r="M335" s="49"/>
      <c r="N335" s="49"/>
      <c r="O335" s="152"/>
      <c r="P335" s="132">
        <f>directpayments[[#This Row],[Total Quarterly Payment Amount]]</f>
        <v>0</v>
      </c>
      <c r="Q335" s="99" t="str">
        <f>IFERROR(INDEX(Table2[Attachment A Category], MATCH(directpayments[[#This Row],[Attachment A Expenditure Subcategory]], Table2[Attachment A Subcategory],0)),"")</f>
        <v/>
      </c>
      <c r="R335" s="100" t="str">
        <f>IFERROR(INDEX(Table2[Treasury OIG Category], MATCH(directpayments[[#This Row],[Attachment A Expenditure Subcategory]], Table2[Attachment A Subcategory],0)),"")</f>
        <v/>
      </c>
    </row>
    <row r="336" spans="1:18" x14ac:dyDescent="0.25">
      <c r="A336" s="80"/>
      <c r="B336" s="102"/>
      <c r="C336" s="103"/>
      <c r="D336" s="103"/>
      <c r="E336" s="103"/>
      <c r="F336" s="103"/>
      <c r="G336" s="104"/>
      <c r="H336" s="31" t="s">
        <v>411</v>
      </c>
      <c r="I336" s="103"/>
      <c r="J336" s="106"/>
      <c r="K336" s="106"/>
      <c r="L336" s="106"/>
      <c r="M336" s="49"/>
      <c r="N336" s="49"/>
      <c r="O336" s="152"/>
      <c r="P336" s="132">
        <f>directpayments[[#This Row],[Total Quarterly Payment Amount]]</f>
        <v>0</v>
      </c>
      <c r="Q336" s="99" t="str">
        <f>IFERROR(INDEX(Table2[Attachment A Category], MATCH(directpayments[[#This Row],[Attachment A Expenditure Subcategory]], Table2[Attachment A Subcategory],0)),"")</f>
        <v/>
      </c>
      <c r="R336" s="100" t="str">
        <f>IFERROR(INDEX(Table2[Treasury OIG Category], MATCH(directpayments[[#This Row],[Attachment A Expenditure Subcategory]], Table2[Attachment A Subcategory],0)),"")</f>
        <v/>
      </c>
    </row>
    <row r="337" spans="1:18" x14ac:dyDescent="0.25">
      <c r="A337" s="80"/>
      <c r="B337" s="102"/>
      <c r="C337" s="103"/>
      <c r="D337" s="103"/>
      <c r="E337" s="103"/>
      <c r="F337" s="103"/>
      <c r="G337" s="104"/>
      <c r="H337" s="30" t="s">
        <v>412</v>
      </c>
      <c r="I337" s="103"/>
      <c r="J337" s="106"/>
      <c r="K337" s="106"/>
      <c r="L337" s="106"/>
      <c r="M337" s="49"/>
      <c r="N337" s="49"/>
      <c r="O337" s="152"/>
      <c r="P337" s="132">
        <f>directpayments[[#This Row],[Total Quarterly Payment Amount]]</f>
        <v>0</v>
      </c>
      <c r="Q337" s="99" t="str">
        <f>IFERROR(INDEX(Table2[Attachment A Category], MATCH(directpayments[[#This Row],[Attachment A Expenditure Subcategory]], Table2[Attachment A Subcategory],0)),"")</f>
        <v/>
      </c>
      <c r="R337" s="100" t="str">
        <f>IFERROR(INDEX(Table2[Treasury OIG Category], MATCH(directpayments[[#This Row],[Attachment A Expenditure Subcategory]], Table2[Attachment A Subcategory],0)),"")</f>
        <v/>
      </c>
    </row>
    <row r="338" spans="1:18" x14ac:dyDescent="0.25">
      <c r="A338" s="80"/>
      <c r="B338" s="102"/>
      <c r="C338" s="103"/>
      <c r="D338" s="103"/>
      <c r="E338" s="103"/>
      <c r="F338" s="103"/>
      <c r="G338" s="104"/>
      <c r="H338" s="31" t="s">
        <v>413</v>
      </c>
      <c r="I338" s="103"/>
      <c r="J338" s="106"/>
      <c r="K338" s="106"/>
      <c r="L338" s="106"/>
      <c r="M338" s="49"/>
      <c r="N338" s="49"/>
      <c r="O338" s="152"/>
      <c r="P338" s="132">
        <f>directpayments[[#This Row],[Total Quarterly Payment Amount]]</f>
        <v>0</v>
      </c>
      <c r="Q338" s="99" t="str">
        <f>IFERROR(INDEX(Table2[Attachment A Category], MATCH(directpayments[[#This Row],[Attachment A Expenditure Subcategory]], Table2[Attachment A Subcategory],0)),"")</f>
        <v/>
      </c>
      <c r="R338" s="100" t="str">
        <f>IFERROR(INDEX(Table2[Treasury OIG Category], MATCH(directpayments[[#This Row],[Attachment A Expenditure Subcategory]], Table2[Attachment A Subcategory],0)),"")</f>
        <v/>
      </c>
    </row>
    <row r="339" spans="1:18" x14ac:dyDescent="0.25">
      <c r="A339" s="80"/>
      <c r="B339" s="102"/>
      <c r="C339" s="103"/>
      <c r="D339" s="103"/>
      <c r="E339" s="103"/>
      <c r="F339" s="103"/>
      <c r="G339" s="104"/>
      <c r="H339" s="30" t="s">
        <v>414</v>
      </c>
      <c r="I339" s="103"/>
      <c r="J339" s="106"/>
      <c r="K339" s="106"/>
      <c r="L339" s="106"/>
      <c r="M339" s="49"/>
      <c r="N339" s="49"/>
      <c r="O339" s="152"/>
      <c r="P339" s="132">
        <f>directpayments[[#This Row],[Total Quarterly Payment Amount]]</f>
        <v>0</v>
      </c>
      <c r="Q339" s="99" t="str">
        <f>IFERROR(INDEX(Table2[Attachment A Category], MATCH(directpayments[[#This Row],[Attachment A Expenditure Subcategory]], Table2[Attachment A Subcategory],0)),"")</f>
        <v/>
      </c>
      <c r="R339" s="100" t="str">
        <f>IFERROR(INDEX(Table2[Treasury OIG Category], MATCH(directpayments[[#This Row],[Attachment A Expenditure Subcategory]], Table2[Attachment A Subcategory],0)),"")</f>
        <v/>
      </c>
    </row>
    <row r="340" spans="1:18" x14ac:dyDescent="0.25">
      <c r="A340" s="80"/>
      <c r="B340" s="102"/>
      <c r="C340" s="103"/>
      <c r="D340" s="103"/>
      <c r="E340" s="103"/>
      <c r="F340" s="103"/>
      <c r="G340" s="104"/>
      <c r="H340" s="31" t="s">
        <v>415</v>
      </c>
      <c r="I340" s="103"/>
      <c r="J340" s="106"/>
      <c r="K340" s="106"/>
      <c r="L340" s="106"/>
      <c r="M340" s="49"/>
      <c r="N340" s="49"/>
      <c r="O340" s="152"/>
      <c r="P340" s="132">
        <f>directpayments[[#This Row],[Total Quarterly Payment Amount]]</f>
        <v>0</v>
      </c>
      <c r="Q340" s="99" t="str">
        <f>IFERROR(INDEX(Table2[Attachment A Category], MATCH(directpayments[[#This Row],[Attachment A Expenditure Subcategory]], Table2[Attachment A Subcategory],0)),"")</f>
        <v/>
      </c>
      <c r="R340" s="100" t="str">
        <f>IFERROR(INDEX(Table2[Treasury OIG Category], MATCH(directpayments[[#This Row],[Attachment A Expenditure Subcategory]], Table2[Attachment A Subcategory],0)),"")</f>
        <v/>
      </c>
    </row>
    <row r="341" spans="1:18" x14ac:dyDescent="0.25">
      <c r="A341" s="80"/>
      <c r="B341" s="102"/>
      <c r="C341" s="103"/>
      <c r="D341" s="103"/>
      <c r="E341" s="103"/>
      <c r="F341" s="103"/>
      <c r="G341" s="104"/>
      <c r="H341" s="31" t="s">
        <v>416</v>
      </c>
      <c r="I341" s="103"/>
      <c r="J341" s="106"/>
      <c r="K341" s="106"/>
      <c r="L341" s="106"/>
      <c r="M341" s="49"/>
      <c r="N341" s="49"/>
      <c r="O341" s="152"/>
      <c r="P341" s="132">
        <f>directpayments[[#This Row],[Total Quarterly Payment Amount]]</f>
        <v>0</v>
      </c>
      <c r="Q341" s="99" t="str">
        <f>IFERROR(INDEX(Table2[Attachment A Category], MATCH(directpayments[[#This Row],[Attachment A Expenditure Subcategory]], Table2[Attachment A Subcategory],0)),"")</f>
        <v/>
      </c>
      <c r="R341" s="100" t="str">
        <f>IFERROR(INDEX(Table2[Treasury OIG Category], MATCH(directpayments[[#This Row],[Attachment A Expenditure Subcategory]], Table2[Attachment A Subcategory],0)),"")</f>
        <v/>
      </c>
    </row>
    <row r="342" spans="1:18" x14ac:dyDescent="0.25">
      <c r="A342" s="80"/>
      <c r="B342" s="102"/>
      <c r="C342" s="103"/>
      <c r="D342" s="103"/>
      <c r="E342" s="103"/>
      <c r="F342" s="103"/>
      <c r="G342" s="104"/>
      <c r="H342" s="30" t="s">
        <v>417</v>
      </c>
      <c r="I342" s="103"/>
      <c r="J342" s="106"/>
      <c r="K342" s="106"/>
      <c r="L342" s="106"/>
      <c r="M342" s="49"/>
      <c r="N342" s="49"/>
      <c r="O342" s="152"/>
      <c r="P342" s="132">
        <f>directpayments[[#This Row],[Total Quarterly Payment Amount]]</f>
        <v>0</v>
      </c>
      <c r="Q342" s="99" t="str">
        <f>IFERROR(INDEX(Table2[Attachment A Category], MATCH(directpayments[[#This Row],[Attachment A Expenditure Subcategory]], Table2[Attachment A Subcategory],0)),"")</f>
        <v/>
      </c>
      <c r="R342" s="100" t="str">
        <f>IFERROR(INDEX(Table2[Treasury OIG Category], MATCH(directpayments[[#This Row],[Attachment A Expenditure Subcategory]], Table2[Attachment A Subcategory],0)),"")</f>
        <v/>
      </c>
    </row>
    <row r="343" spans="1:18" x14ac:dyDescent="0.25">
      <c r="A343" s="80"/>
      <c r="B343" s="102"/>
      <c r="C343" s="103"/>
      <c r="D343" s="103"/>
      <c r="E343" s="103"/>
      <c r="F343" s="103"/>
      <c r="G343" s="104"/>
      <c r="H343" s="31" t="s">
        <v>418</v>
      </c>
      <c r="I343" s="103"/>
      <c r="J343" s="106"/>
      <c r="K343" s="106"/>
      <c r="L343" s="106"/>
      <c r="M343" s="49"/>
      <c r="N343" s="49"/>
      <c r="O343" s="152"/>
      <c r="P343" s="132">
        <f>directpayments[[#This Row],[Total Quarterly Payment Amount]]</f>
        <v>0</v>
      </c>
      <c r="Q343" s="99" t="str">
        <f>IFERROR(INDEX(Table2[Attachment A Category], MATCH(directpayments[[#This Row],[Attachment A Expenditure Subcategory]], Table2[Attachment A Subcategory],0)),"")</f>
        <v/>
      </c>
      <c r="R343" s="100" t="str">
        <f>IFERROR(INDEX(Table2[Treasury OIG Category], MATCH(directpayments[[#This Row],[Attachment A Expenditure Subcategory]], Table2[Attachment A Subcategory],0)),"")</f>
        <v/>
      </c>
    </row>
    <row r="344" spans="1:18" x14ac:dyDescent="0.25">
      <c r="A344" s="80"/>
      <c r="B344" s="102"/>
      <c r="C344" s="103"/>
      <c r="D344" s="103"/>
      <c r="E344" s="103"/>
      <c r="F344" s="103"/>
      <c r="G344" s="104"/>
      <c r="H344" s="30" t="s">
        <v>419</v>
      </c>
      <c r="I344" s="103"/>
      <c r="J344" s="106"/>
      <c r="K344" s="106"/>
      <c r="L344" s="106"/>
      <c r="M344" s="49"/>
      <c r="N344" s="49"/>
      <c r="O344" s="152"/>
      <c r="P344" s="132">
        <f>directpayments[[#This Row],[Total Quarterly Payment Amount]]</f>
        <v>0</v>
      </c>
      <c r="Q344" s="99" t="str">
        <f>IFERROR(INDEX(Table2[Attachment A Category], MATCH(directpayments[[#This Row],[Attachment A Expenditure Subcategory]], Table2[Attachment A Subcategory],0)),"")</f>
        <v/>
      </c>
      <c r="R344" s="100" t="str">
        <f>IFERROR(INDEX(Table2[Treasury OIG Category], MATCH(directpayments[[#This Row],[Attachment A Expenditure Subcategory]], Table2[Attachment A Subcategory],0)),"")</f>
        <v/>
      </c>
    </row>
    <row r="345" spans="1:18" x14ac:dyDescent="0.25">
      <c r="A345" s="80"/>
      <c r="B345" s="102"/>
      <c r="C345" s="103"/>
      <c r="D345" s="103"/>
      <c r="E345" s="103"/>
      <c r="F345" s="103"/>
      <c r="G345" s="104"/>
      <c r="H345" s="31" t="s">
        <v>420</v>
      </c>
      <c r="I345" s="103"/>
      <c r="J345" s="106"/>
      <c r="K345" s="106"/>
      <c r="L345" s="106"/>
      <c r="M345" s="49"/>
      <c r="N345" s="49"/>
      <c r="O345" s="152"/>
      <c r="P345" s="132">
        <f>directpayments[[#This Row],[Total Quarterly Payment Amount]]</f>
        <v>0</v>
      </c>
      <c r="Q345" s="99" t="str">
        <f>IFERROR(INDEX(Table2[Attachment A Category], MATCH(directpayments[[#This Row],[Attachment A Expenditure Subcategory]], Table2[Attachment A Subcategory],0)),"")</f>
        <v/>
      </c>
      <c r="R345" s="100" t="str">
        <f>IFERROR(INDEX(Table2[Treasury OIG Category], MATCH(directpayments[[#This Row],[Attachment A Expenditure Subcategory]], Table2[Attachment A Subcategory],0)),"")</f>
        <v/>
      </c>
    </row>
    <row r="346" spans="1:18" x14ac:dyDescent="0.25">
      <c r="A346" s="80"/>
      <c r="B346" s="102"/>
      <c r="C346" s="103"/>
      <c r="D346" s="103"/>
      <c r="E346" s="103"/>
      <c r="F346" s="103"/>
      <c r="G346" s="104"/>
      <c r="H346" s="31" t="s">
        <v>421</v>
      </c>
      <c r="I346" s="103"/>
      <c r="J346" s="106"/>
      <c r="K346" s="106"/>
      <c r="L346" s="106"/>
      <c r="M346" s="49"/>
      <c r="N346" s="49"/>
      <c r="O346" s="152"/>
      <c r="P346" s="132">
        <f>directpayments[[#This Row],[Total Quarterly Payment Amount]]</f>
        <v>0</v>
      </c>
      <c r="Q346" s="99" t="str">
        <f>IFERROR(INDEX(Table2[Attachment A Category], MATCH(directpayments[[#This Row],[Attachment A Expenditure Subcategory]], Table2[Attachment A Subcategory],0)),"")</f>
        <v/>
      </c>
      <c r="R346" s="100" t="str">
        <f>IFERROR(INDEX(Table2[Treasury OIG Category], MATCH(directpayments[[#This Row],[Attachment A Expenditure Subcategory]], Table2[Attachment A Subcategory],0)),"")</f>
        <v/>
      </c>
    </row>
    <row r="347" spans="1:18" x14ac:dyDescent="0.25">
      <c r="A347" s="80"/>
      <c r="B347" s="102"/>
      <c r="C347" s="103"/>
      <c r="D347" s="103"/>
      <c r="E347" s="103"/>
      <c r="F347" s="103"/>
      <c r="G347" s="104"/>
      <c r="H347" s="30" t="s">
        <v>422</v>
      </c>
      <c r="I347" s="103"/>
      <c r="J347" s="106"/>
      <c r="K347" s="106"/>
      <c r="L347" s="106"/>
      <c r="M347" s="49"/>
      <c r="N347" s="49"/>
      <c r="O347" s="152"/>
      <c r="P347" s="132">
        <f>directpayments[[#This Row],[Total Quarterly Payment Amount]]</f>
        <v>0</v>
      </c>
      <c r="Q347" s="99" t="str">
        <f>IFERROR(INDEX(Table2[Attachment A Category], MATCH(directpayments[[#This Row],[Attachment A Expenditure Subcategory]], Table2[Attachment A Subcategory],0)),"")</f>
        <v/>
      </c>
      <c r="R347" s="100" t="str">
        <f>IFERROR(INDEX(Table2[Treasury OIG Category], MATCH(directpayments[[#This Row],[Attachment A Expenditure Subcategory]], Table2[Attachment A Subcategory],0)),"")</f>
        <v/>
      </c>
    </row>
    <row r="348" spans="1:18" x14ac:dyDescent="0.25">
      <c r="A348" s="80"/>
      <c r="B348" s="102"/>
      <c r="C348" s="103"/>
      <c r="D348" s="103"/>
      <c r="E348" s="103"/>
      <c r="F348" s="103"/>
      <c r="G348" s="104"/>
      <c r="H348" s="31" t="s">
        <v>423</v>
      </c>
      <c r="I348" s="103"/>
      <c r="J348" s="106"/>
      <c r="K348" s="106"/>
      <c r="L348" s="106"/>
      <c r="M348" s="49"/>
      <c r="N348" s="49"/>
      <c r="O348" s="152"/>
      <c r="P348" s="132">
        <f>directpayments[[#This Row],[Total Quarterly Payment Amount]]</f>
        <v>0</v>
      </c>
      <c r="Q348" s="99" t="str">
        <f>IFERROR(INDEX(Table2[Attachment A Category], MATCH(directpayments[[#This Row],[Attachment A Expenditure Subcategory]], Table2[Attachment A Subcategory],0)),"")</f>
        <v/>
      </c>
      <c r="R348" s="100" t="str">
        <f>IFERROR(INDEX(Table2[Treasury OIG Category], MATCH(directpayments[[#This Row],[Attachment A Expenditure Subcategory]], Table2[Attachment A Subcategory],0)),"")</f>
        <v/>
      </c>
    </row>
    <row r="349" spans="1:18" x14ac:dyDescent="0.25">
      <c r="A349" s="80"/>
      <c r="B349" s="102"/>
      <c r="C349" s="103"/>
      <c r="D349" s="103"/>
      <c r="E349" s="103"/>
      <c r="F349" s="103"/>
      <c r="G349" s="104"/>
      <c r="H349" s="30" t="s">
        <v>424</v>
      </c>
      <c r="I349" s="103"/>
      <c r="J349" s="106"/>
      <c r="K349" s="106"/>
      <c r="L349" s="106"/>
      <c r="M349" s="49"/>
      <c r="N349" s="49"/>
      <c r="O349" s="152"/>
      <c r="P349" s="132">
        <f>directpayments[[#This Row],[Total Quarterly Payment Amount]]</f>
        <v>0</v>
      </c>
      <c r="Q349" s="99" t="str">
        <f>IFERROR(INDEX(Table2[Attachment A Category], MATCH(directpayments[[#This Row],[Attachment A Expenditure Subcategory]], Table2[Attachment A Subcategory],0)),"")</f>
        <v/>
      </c>
      <c r="R349" s="100" t="str">
        <f>IFERROR(INDEX(Table2[Treasury OIG Category], MATCH(directpayments[[#This Row],[Attachment A Expenditure Subcategory]], Table2[Attachment A Subcategory],0)),"")</f>
        <v/>
      </c>
    </row>
    <row r="350" spans="1:18" x14ac:dyDescent="0.25">
      <c r="A350" s="80"/>
      <c r="B350" s="102"/>
      <c r="C350" s="103"/>
      <c r="D350" s="103"/>
      <c r="E350" s="103"/>
      <c r="F350" s="103"/>
      <c r="G350" s="104"/>
      <c r="H350" s="31" t="s">
        <v>425</v>
      </c>
      <c r="I350" s="103"/>
      <c r="J350" s="106"/>
      <c r="K350" s="106"/>
      <c r="L350" s="106"/>
      <c r="M350" s="49"/>
      <c r="N350" s="49"/>
      <c r="O350" s="152"/>
      <c r="P350" s="132">
        <f>directpayments[[#This Row],[Total Quarterly Payment Amount]]</f>
        <v>0</v>
      </c>
      <c r="Q350" s="99" t="str">
        <f>IFERROR(INDEX(Table2[Attachment A Category], MATCH(directpayments[[#This Row],[Attachment A Expenditure Subcategory]], Table2[Attachment A Subcategory],0)),"")</f>
        <v/>
      </c>
      <c r="R350" s="100" t="str">
        <f>IFERROR(INDEX(Table2[Treasury OIG Category], MATCH(directpayments[[#This Row],[Attachment A Expenditure Subcategory]], Table2[Attachment A Subcategory],0)),"")</f>
        <v/>
      </c>
    </row>
    <row r="351" spans="1:18" x14ac:dyDescent="0.25">
      <c r="A351" s="80"/>
      <c r="B351" s="102"/>
      <c r="C351" s="103"/>
      <c r="D351" s="103"/>
      <c r="E351" s="103"/>
      <c r="F351" s="103"/>
      <c r="G351" s="104"/>
      <c r="H351" s="31" t="s">
        <v>426</v>
      </c>
      <c r="I351" s="103"/>
      <c r="J351" s="106"/>
      <c r="K351" s="106"/>
      <c r="L351" s="106"/>
      <c r="M351" s="49"/>
      <c r="N351" s="49"/>
      <c r="O351" s="152"/>
      <c r="P351" s="132">
        <f>directpayments[[#This Row],[Total Quarterly Payment Amount]]</f>
        <v>0</v>
      </c>
      <c r="Q351" s="99" t="str">
        <f>IFERROR(INDEX(Table2[Attachment A Category], MATCH(directpayments[[#This Row],[Attachment A Expenditure Subcategory]], Table2[Attachment A Subcategory],0)),"")</f>
        <v/>
      </c>
      <c r="R351" s="100" t="str">
        <f>IFERROR(INDEX(Table2[Treasury OIG Category], MATCH(directpayments[[#This Row],[Attachment A Expenditure Subcategory]], Table2[Attachment A Subcategory],0)),"")</f>
        <v/>
      </c>
    </row>
    <row r="352" spans="1:18" x14ac:dyDescent="0.25">
      <c r="A352" s="80"/>
      <c r="B352" s="102"/>
      <c r="C352" s="103"/>
      <c r="D352" s="103"/>
      <c r="E352" s="103"/>
      <c r="F352" s="103"/>
      <c r="G352" s="104"/>
      <c r="H352" s="30" t="s">
        <v>427</v>
      </c>
      <c r="I352" s="103"/>
      <c r="J352" s="106"/>
      <c r="K352" s="106"/>
      <c r="L352" s="106"/>
      <c r="M352" s="49"/>
      <c r="N352" s="49"/>
      <c r="O352" s="152"/>
      <c r="P352" s="132">
        <f>directpayments[[#This Row],[Total Quarterly Payment Amount]]</f>
        <v>0</v>
      </c>
      <c r="Q352" s="99" t="str">
        <f>IFERROR(INDEX(Table2[Attachment A Category], MATCH(directpayments[[#This Row],[Attachment A Expenditure Subcategory]], Table2[Attachment A Subcategory],0)),"")</f>
        <v/>
      </c>
      <c r="R352" s="100" t="str">
        <f>IFERROR(INDEX(Table2[Treasury OIG Category], MATCH(directpayments[[#This Row],[Attachment A Expenditure Subcategory]], Table2[Attachment A Subcategory],0)),"")</f>
        <v/>
      </c>
    </row>
    <row r="353" spans="1:18" x14ac:dyDescent="0.25">
      <c r="A353" s="80"/>
      <c r="B353" s="102"/>
      <c r="C353" s="103"/>
      <c r="D353" s="103"/>
      <c r="E353" s="103"/>
      <c r="F353" s="103"/>
      <c r="G353" s="104"/>
      <c r="H353" s="31" t="s">
        <v>428</v>
      </c>
      <c r="I353" s="103"/>
      <c r="J353" s="106"/>
      <c r="K353" s="106"/>
      <c r="L353" s="106"/>
      <c r="M353" s="49"/>
      <c r="N353" s="49"/>
      <c r="O353" s="152"/>
      <c r="P353" s="132">
        <f>directpayments[[#This Row],[Total Quarterly Payment Amount]]</f>
        <v>0</v>
      </c>
      <c r="Q353" s="99" t="str">
        <f>IFERROR(INDEX(Table2[Attachment A Category], MATCH(directpayments[[#This Row],[Attachment A Expenditure Subcategory]], Table2[Attachment A Subcategory],0)),"")</f>
        <v/>
      </c>
      <c r="R353" s="100" t="str">
        <f>IFERROR(INDEX(Table2[Treasury OIG Category], MATCH(directpayments[[#This Row],[Attachment A Expenditure Subcategory]], Table2[Attachment A Subcategory],0)),"")</f>
        <v/>
      </c>
    </row>
    <row r="354" spans="1:18" x14ac:dyDescent="0.25">
      <c r="A354" s="80"/>
      <c r="B354" s="102"/>
      <c r="C354" s="103"/>
      <c r="D354" s="103"/>
      <c r="E354" s="103"/>
      <c r="F354" s="103"/>
      <c r="G354" s="104"/>
      <c r="H354" s="30" t="s">
        <v>429</v>
      </c>
      <c r="I354" s="103"/>
      <c r="J354" s="106"/>
      <c r="K354" s="106"/>
      <c r="L354" s="106"/>
      <c r="M354" s="49"/>
      <c r="N354" s="49"/>
      <c r="O354" s="152"/>
      <c r="P354" s="132">
        <f>directpayments[[#This Row],[Total Quarterly Payment Amount]]</f>
        <v>0</v>
      </c>
      <c r="Q354" s="99" t="str">
        <f>IFERROR(INDEX(Table2[Attachment A Category], MATCH(directpayments[[#This Row],[Attachment A Expenditure Subcategory]], Table2[Attachment A Subcategory],0)),"")</f>
        <v/>
      </c>
      <c r="R354" s="100" t="str">
        <f>IFERROR(INDEX(Table2[Treasury OIG Category], MATCH(directpayments[[#This Row],[Attachment A Expenditure Subcategory]], Table2[Attachment A Subcategory],0)),"")</f>
        <v/>
      </c>
    </row>
    <row r="355" spans="1:18" x14ac:dyDescent="0.25">
      <c r="A355" s="80"/>
      <c r="B355" s="102"/>
      <c r="C355" s="103"/>
      <c r="D355" s="103"/>
      <c r="E355" s="103"/>
      <c r="F355" s="103"/>
      <c r="G355" s="104"/>
      <c r="H355" s="31" t="s">
        <v>430</v>
      </c>
      <c r="I355" s="103"/>
      <c r="J355" s="106"/>
      <c r="K355" s="106"/>
      <c r="L355" s="106"/>
      <c r="M355" s="49"/>
      <c r="N355" s="49"/>
      <c r="O355" s="152"/>
      <c r="P355" s="132">
        <f>directpayments[[#This Row],[Total Quarterly Payment Amount]]</f>
        <v>0</v>
      </c>
      <c r="Q355" s="99" t="str">
        <f>IFERROR(INDEX(Table2[Attachment A Category], MATCH(directpayments[[#This Row],[Attachment A Expenditure Subcategory]], Table2[Attachment A Subcategory],0)),"")</f>
        <v/>
      </c>
      <c r="R355" s="100" t="str">
        <f>IFERROR(INDEX(Table2[Treasury OIG Category], MATCH(directpayments[[#This Row],[Attachment A Expenditure Subcategory]], Table2[Attachment A Subcategory],0)),"")</f>
        <v/>
      </c>
    </row>
    <row r="356" spans="1:18" x14ac:dyDescent="0.25">
      <c r="A356" s="80"/>
      <c r="B356" s="102"/>
      <c r="C356" s="103"/>
      <c r="D356" s="103"/>
      <c r="E356" s="103"/>
      <c r="F356" s="103"/>
      <c r="G356" s="104"/>
      <c r="H356" s="31" t="s">
        <v>431</v>
      </c>
      <c r="I356" s="103"/>
      <c r="J356" s="106"/>
      <c r="K356" s="106"/>
      <c r="L356" s="106"/>
      <c r="M356" s="49"/>
      <c r="N356" s="49"/>
      <c r="O356" s="152"/>
      <c r="P356" s="132">
        <f>directpayments[[#This Row],[Total Quarterly Payment Amount]]</f>
        <v>0</v>
      </c>
      <c r="Q356" s="99" t="str">
        <f>IFERROR(INDEX(Table2[Attachment A Category], MATCH(directpayments[[#This Row],[Attachment A Expenditure Subcategory]], Table2[Attachment A Subcategory],0)),"")</f>
        <v/>
      </c>
      <c r="R356" s="100" t="str">
        <f>IFERROR(INDEX(Table2[Treasury OIG Category], MATCH(directpayments[[#This Row],[Attachment A Expenditure Subcategory]], Table2[Attachment A Subcategory],0)),"")</f>
        <v/>
      </c>
    </row>
    <row r="357" spans="1:18" x14ac:dyDescent="0.25">
      <c r="A357" s="80"/>
      <c r="B357" s="102"/>
      <c r="C357" s="103"/>
      <c r="D357" s="103"/>
      <c r="E357" s="103"/>
      <c r="F357" s="103"/>
      <c r="G357" s="104"/>
      <c r="H357" s="30" t="s">
        <v>432</v>
      </c>
      <c r="I357" s="103"/>
      <c r="J357" s="106"/>
      <c r="K357" s="106"/>
      <c r="L357" s="106"/>
      <c r="M357" s="49"/>
      <c r="N357" s="49"/>
      <c r="O357" s="152"/>
      <c r="P357" s="132">
        <f>directpayments[[#This Row],[Total Quarterly Payment Amount]]</f>
        <v>0</v>
      </c>
      <c r="Q357" s="99" t="str">
        <f>IFERROR(INDEX(Table2[Attachment A Category], MATCH(directpayments[[#This Row],[Attachment A Expenditure Subcategory]], Table2[Attachment A Subcategory],0)),"")</f>
        <v/>
      </c>
      <c r="R357" s="100" t="str">
        <f>IFERROR(INDEX(Table2[Treasury OIG Category], MATCH(directpayments[[#This Row],[Attachment A Expenditure Subcategory]], Table2[Attachment A Subcategory],0)),"")</f>
        <v/>
      </c>
    </row>
    <row r="358" spans="1:18" x14ac:dyDescent="0.25">
      <c r="A358" s="80"/>
      <c r="B358" s="102"/>
      <c r="C358" s="103"/>
      <c r="D358" s="103"/>
      <c r="E358" s="103"/>
      <c r="F358" s="103"/>
      <c r="G358" s="104"/>
      <c r="H358" s="31" t="s">
        <v>433</v>
      </c>
      <c r="I358" s="103"/>
      <c r="J358" s="106"/>
      <c r="K358" s="106"/>
      <c r="L358" s="106"/>
      <c r="M358" s="49"/>
      <c r="N358" s="49"/>
      <c r="O358" s="152"/>
      <c r="P358" s="132">
        <f>directpayments[[#This Row],[Total Quarterly Payment Amount]]</f>
        <v>0</v>
      </c>
      <c r="Q358" s="99" t="str">
        <f>IFERROR(INDEX(Table2[Attachment A Category], MATCH(directpayments[[#This Row],[Attachment A Expenditure Subcategory]], Table2[Attachment A Subcategory],0)),"")</f>
        <v/>
      </c>
      <c r="R358" s="100" t="str">
        <f>IFERROR(INDEX(Table2[Treasury OIG Category], MATCH(directpayments[[#This Row],[Attachment A Expenditure Subcategory]], Table2[Attachment A Subcategory],0)),"")</f>
        <v/>
      </c>
    </row>
    <row r="359" spans="1:18" x14ac:dyDescent="0.25">
      <c r="A359" s="80"/>
      <c r="B359" s="102"/>
      <c r="C359" s="103"/>
      <c r="D359" s="103"/>
      <c r="E359" s="103"/>
      <c r="F359" s="103"/>
      <c r="G359" s="104"/>
      <c r="H359" s="30" t="s">
        <v>434</v>
      </c>
      <c r="I359" s="103"/>
      <c r="J359" s="106"/>
      <c r="K359" s="106"/>
      <c r="L359" s="106"/>
      <c r="M359" s="49"/>
      <c r="N359" s="49"/>
      <c r="O359" s="152"/>
      <c r="P359" s="132">
        <f>directpayments[[#This Row],[Total Quarterly Payment Amount]]</f>
        <v>0</v>
      </c>
      <c r="Q359" s="99" t="str">
        <f>IFERROR(INDEX(Table2[Attachment A Category], MATCH(directpayments[[#This Row],[Attachment A Expenditure Subcategory]], Table2[Attachment A Subcategory],0)),"")</f>
        <v/>
      </c>
      <c r="R359" s="100" t="str">
        <f>IFERROR(INDEX(Table2[Treasury OIG Category], MATCH(directpayments[[#This Row],[Attachment A Expenditure Subcategory]], Table2[Attachment A Subcategory],0)),"")</f>
        <v/>
      </c>
    </row>
    <row r="360" spans="1:18" x14ac:dyDescent="0.25">
      <c r="A360" s="80"/>
      <c r="B360" s="102"/>
      <c r="C360" s="103"/>
      <c r="D360" s="103"/>
      <c r="E360" s="103"/>
      <c r="F360" s="103"/>
      <c r="G360" s="104"/>
      <c r="H360" s="31" t="s">
        <v>435</v>
      </c>
      <c r="I360" s="103"/>
      <c r="J360" s="106"/>
      <c r="K360" s="106"/>
      <c r="L360" s="106"/>
      <c r="M360" s="49"/>
      <c r="N360" s="49"/>
      <c r="O360" s="152"/>
      <c r="P360" s="132">
        <f>directpayments[[#This Row],[Total Quarterly Payment Amount]]</f>
        <v>0</v>
      </c>
      <c r="Q360" s="99" t="str">
        <f>IFERROR(INDEX(Table2[Attachment A Category], MATCH(directpayments[[#This Row],[Attachment A Expenditure Subcategory]], Table2[Attachment A Subcategory],0)),"")</f>
        <v/>
      </c>
      <c r="R360" s="100" t="str">
        <f>IFERROR(INDEX(Table2[Treasury OIG Category], MATCH(directpayments[[#This Row],[Attachment A Expenditure Subcategory]], Table2[Attachment A Subcategory],0)),"")</f>
        <v/>
      </c>
    </row>
    <row r="361" spans="1:18" x14ac:dyDescent="0.25">
      <c r="A361" s="80"/>
      <c r="B361" s="102"/>
      <c r="C361" s="103"/>
      <c r="D361" s="103"/>
      <c r="E361" s="103"/>
      <c r="F361" s="103"/>
      <c r="G361" s="104"/>
      <c r="H361" s="31" t="s">
        <v>436</v>
      </c>
      <c r="I361" s="103"/>
      <c r="J361" s="106"/>
      <c r="K361" s="106"/>
      <c r="L361" s="106"/>
      <c r="M361" s="49"/>
      <c r="N361" s="49"/>
      <c r="O361" s="152"/>
      <c r="P361" s="132">
        <f>directpayments[[#This Row],[Total Quarterly Payment Amount]]</f>
        <v>0</v>
      </c>
      <c r="Q361" s="99" t="str">
        <f>IFERROR(INDEX(Table2[Attachment A Category], MATCH(directpayments[[#This Row],[Attachment A Expenditure Subcategory]], Table2[Attachment A Subcategory],0)),"")</f>
        <v/>
      </c>
      <c r="R361" s="100" t="str">
        <f>IFERROR(INDEX(Table2[Treasury OIG Category], MATCH(directpayments[[#This Row],[Attachment A Expenditure Subcategory]], Table2[Attachment A Subcategory],0)),"")</f>
        <v/>
      </c>
    </row>
    <row r="362" spans="1:18" x14ac:dyDescent="0.25">
      <c r="A362" s="80"/>
      <c r="B362" s="102"/>
      <c r="C362" s="103"/>
      <c r="D362" s="103"/>
      <c r="E362" s="103"/>
      <c r="F362" s="103"/>
      <c r="G362" s="104"/>
      <c r="H362" s="30" t="s">
        <v>437</v>
      </c>
      <c r="I362" s="103"/>
      <c r="J362" s="106"/>
      <c r="K362" s="106"/>
      <c r="L362" s="106"/>
      <c r="M362" s="49"/>
      <c r="N362" s="49"/>
      <c r="O362" s="152"/>
      <c r="P362" s="132">
        <f>directpayments[[#This Row],[Total Quarterly Payment Amount]]</f>
        <v>0</v>
      </c>
      <c r="Q362" s="99" t="str">
        <f>IFERROR(INDEX(Table2[Attachment A Category], MATCH(directpayments[[#This Row],[Attachment A Expenditure Subcategory]], Table2[Attachment A Subcategory],0)),"")</f>
        <v/>
      </c>
      <c r="R362" s="100" t="str">
        <f>IFERROR(INDEX(Table2[Treasury OIG Category], MATCH(directpayments[[#This Row],[Attachment A Expenditure Subcategory]], Table2[Attachment A Subcategory],0)),"")</f>
        <v/>
      </c>
    </row>
    <row r="363" spans="1:18" x14ac:dyDescent="0.25">
      <c r="A363" s="80"/>
      <c r="B363" s="102"/>
      <c r="C363" s="103"/>
      <c r="D363" s="103"/>
      <c r="E363" s="103"/>
      <c r="F363" s="103"/>
      <c r="G363" s="104"/>
      <c r="H363" s="31" t="s">
        <v>438</v>
      </c>
      <c r="I363" s="103"/>
      <c r="J363" s="106"/>
      <c r="K363" s="106"/>
      <c r="L363" s="106"/>
      <c r="M363" s="49"/>
      <c r="N363" s="49"/>
      <c r="O363" s="152"/>
      <c r="P363" s="132">
        <f>directpayments[[#This Row],[Total Quarterly Payment Amount]]</f>
        <v>0</v>
      </c>
      <c r="Q363" s="99" t="str">
        <f>IFERROR(INDEX(Table2[Attachment A Category], MATCH(directpayments[[#This Row],[Attachment A Expenditure Subcategory]], Table2[Attachment A Subcategory],0)),"")</f>
        <v/>
      </c>
      <c r="R363" s="100" t="str">
        <f>IFERROR(INDEX(Table2[Treasury OIG Category], MATCH(directpayments[[#This Row],[Attachment A Expenditure Subcategory]], Table2[Attachment A Subcategory],0)),"")</f>
        <v/>
      </c>
    </row>
    <row r="364" spans="1:18" x14ac:dyDescent="0.25">
      <c r="A364" s="80"/>
      <c r="B364" s="102"/>
      <c r="C364" s="103"/>
      <c r="D364" s="103"/>
      <c r="E364" s="103"/>
      <c r="F364" s="103"/>
      <c r="G364" s="104"/>
      <c r="H364" s="30" t="s">
        <v>439</v>
      </c>
      <c r="I364" s="103"/>
      <c r="J364" s="106"/>
      <c r="K364" s="106"/>
      <c r="L364" s="106"/>
      <c r="M364" s="49"/>
      <c r="N364" s="49"/>
      <c r="O364" s="152"/>
      <c r="P364" s="132">
        <f>directpayments[[#This Row],[Total Quarterly Payment Amount]]</f>
        <v>0</v>
      </c>
      <c r="Q364" s="99" t="str">
        <f>IFERROR(INDEX(Table2[Attachment A Category], MATCH(directpayments[[#This Row],[Attachment A Expenditure Subcategory]], Table2[Attachment A Subcategory],0)),"")</f>
        <v/>
      </c>
      <c r="R364" s="100" t="str">
        <f>IFERROR(INDEX(Table2[Treasury OIG Category], MATCH(directpayments[[#This Row],[Attachment A Expenditure Subcategory]], Table2[Attachment A Subcategory],0)),"")</f>
        <v/>
      </c>
    </row>
    <row r="365" spans="1:18" x14ac:dyDescent="0.25">
      <c r="A365" s="80"/>
      <c r="B365" s="102"/>
      <c r="C365" s="103"/>
      <c r="D365" s="103"/>
      <c r="E365" s="103"/>
      <c r="F365" s="103"/>
      <c r="G365" s="104"/>
      <c r="H365" s="31" t="s">
        <v>440</v>
      </c>
      <c r="I365" s="103"/>
      <c r="J365" s="106"/>
      <c r="K365" s="106"/>
      <c r="L365" s="106"/>
      <c r="M365" s="49"/>
      <c r="N365" s="49"/>
      <c r="O365" s="152"/>
      <c r="P365" s="132">
        <f>directpayments[[#This Row],[Total Quarterly Payment Amount]]</f>
        <v>0</v>
      </c>
      <c r="Q365" s="99" t="str">
        <f>IFERROR(INDEX(Table2[Attachment A Category], MATCH(directpayments[[#This Row],[Attachment A Expenditure Subcategory]], Table2[Attachment A Subcategory],0)),"")</f>
        <v/>
      </c>
      <c r="R365" s="100" t="str">
        <f>IFERROR(INDEX(Table2[Treasury OIG Category], MATCH(directpayments[[#This Row],[Attachment A Expenditure Subcategory]], Table2[Attachment A Subcategory],0)),"")</f>
        <v/>
      </c>
    </row>
    <row r="366" spans="1:18" x14ac:dyDescent="0.25">
      <c r="A366" s="80"/>
      <c r="B366" s="102"/>
      <c r="C366" s="103"/>
      <c r="D366" s="103"/>
      <c r="E366" s="103"/>
      <c r="F366" s="103"/>
      <c r="G366" s="104"/>
      <c r="H366" s="31" t="s">
        <v>441</v>
      </c>
      <c r="I366" s="103"/>
      <c r="J366" s="106"/>
      <c r="K366" s="106"/>
      <c r="L366" s="106"/>
      <c r="M366" s="49"/>
      <c r="N366" s="49"/>
      <c r="O366" s="152"/>
      <c r="P366" s="132">
        <f>directpayments[[#This Row],[Total Quarterly Payment Amount]]</f>
        <v>0</v>
      </c>
      <c r="Q366" s="99" t="str">
        <f>IFERROR(INDEX(Table2[Attachment A Category], MATCH(directpayments[[#This Row],[Attachment A Expenditure Subcategory]], Table2[Attachment A Subcategory],0)),"")</f>
        <v/>
      </c>
      <c r="R366" s="100" t="str">
        <f>IFERROR(INDEX(Table2[Treasury OIG Category], MATCH(directpayments[[#This Row],[Attachment A Expenditure Subcategory]], Table2[Attachment A Subcategory],0)),"")</f>
        <v/>
      </c>
    </row>
    <row r="367" spans="1:18" x14ac:dyDescent="0.25">
      <c r="A367" s="80"/>
      <c r="B367" s="102"/>
      <c r="C367" s="103"/>
      <c r="D367" s="103"/>
      <c r="E367" s="103"/>
      <c r="F367" s="103"/>
      <c r="G367" s="104"/>
      <c r="H367" s="30" t="s">
        <v>442</v>
      </c>
      <c r="I367" s="103"/>
      <c r="J367" s="106"/>
      <c r="K367" s="106"/>
      <c r="L367" s="106"/>
      <c r="M367" s="49"/>
      <c r="N367" s="49"/>
      <c r="O367" s="152"/>
      <c r="P367" s="132">
        <f>directpayments[[#This Row],[Total Quarterly Payment Amount]]</f>
        <v>0</v>
      </c>
      <c r="Q367" s="99" t="str">
        <f>IFERROR(INDEX(Table2[Attachment A Category], MATCH(directpayments[[#This Row],[Attachment A Expenditure Subcategory]], Table2[Attachment A Subcategory],0)),"")</f>
        <v/>
      </c>
      <c r="R367" s="100" t="str">
        <f>IFERROR(INDEX(Table2[Treasury OIG Category], MATCH(directpayments[[#This Row],[Attachment A Expenditure Subcategory]], Table2[Attachment A Subcategory],0)),"")</f>
        <v/>
      </c>
    </row>
    <row r="368" spans="1:18" x14ac:dyDescent="0.25">
      <c r="A368" s="80"/>
      <c r="B368" s="102"/>
      <c r="C368" s="103"/>
      <c r="D368" s="103"/>
      <c r="E368" s="103"/>
      <c r="F368" s="103"/>
      <c r="G368" s="104"/>
      <c r="H368" s="31" t="s">
        <v>443</v>
      </c>
      <c r="I368" s="103"/>
      <c r="J368" s="106"/>
      <c r="K368" s="106"/>
      <c r="L368" s="106"/>
      <c r="M368" s="49"/>
      <c r="N368" s="49"/>
      <c r="O368" s="152"/>
      <c r="P368" s="132">
        <f>directpayments[[#This Row],[Total Quarterly Payment Amount]]</f>
        <v>0</v>
      </c>
      <c r="Q368" s="99" t="str">
        <f>IFERROR(INDEX(Table2[Attachment A Category], MATCH(directpayments[[#This Row],[Attachment A Expenditure Subcategory]], Table2[Attachment A Subcategory],0)),"")</f>
        <v/>
      </c>
      <c r="R368" s="100" t="str">
        <f>IFERROR(INDEX(Table2[Treasury OIG Category], MATCH(directpayments[[#This Row],[Attachment A Expenditure Subcategory]], Table2[Attachment A Subcategory],0)),"")</f>
        <v/>
      </c>
    </row>
    <row r="369" spans="1:18" x14ac:dyDescent="0.25">
      <c r="A369" s="80"/>
      <c r="B369" s="102"/>
      <c r="C369" s="103"/>
      <c r="D369" s="103"/>
      <c r="E369" s="103"/>
      <c r="F369" s="103"/>
      <c r="G369" s="104"/>
      <c r="H369" s="30" t="s">
        <v>444</v>
      </c>
      <c r="I369" s="103"/>
      <c r="J369" s="106"/>
      <c r="K369" s="106"/>
      <c r="L369" s="106"/>
      <c r="M369" s="49"/>
      <c r="N369" s="49"/>
      <c r="O369" s="152"/>
      <c r="P369" s="132">
        <f>directpayments[[#This Row],[Total Quarterly Payment Amount]]</f>
        <v>0</v>
      </c>
      <c r="Q369" s="99" t="str">
        <f>IFERROR(INDEX(Table2[Attachment A Category], MATCH(directpayments[[#This Row],[Attachment A Expenditure Subcategory]], Table2[Attachment A Subcategory],0)),"")</f>
        <v/>
      </c>
      <c r="R369" s="100" t="str">
        <f>IFERROR(INDEX(Table2[Treasury OIG Category], MATCH(directpayments[[#This Row],[Attachment A Expenditure Subcategory]], Table2[Attachment A Subcategory],0)),"")</f>
        <v/>
      </c>
    </row>
    <row r="370" spans="1:18" x14ac:dyDescent="0.25">
      <c r="A370" s="80"/>
      <c r="B370" s="102"/>
      <c r="C370" s="103"/>
      <c r="D370" s="103"/>
      <c r="E370" s="103"/>
      <c r="F370" s="103"/>
      <c r="G370" s="104"/>
      <c r="H370" s="31" t="s">
        <v>445</v>
      </c>
      <c r="I370" s="103"/>
      <c r="J370" s="106"/>
      <c r="K370" s="106"/>
      <c r="L370" s="106"/>
      <c r="M370" s="49"/>
      <c r="N370" s="49"/>
      <c r="O370" s="152"/>
      <c r="P370" s="132">
        <f>directpayments[[#This Row],[Total Quarterly Payment Amount]]</f>
        <v>0</v>
      </c>
      <c r="Q370" s="99" t="str">
        <f>IFERROR(INDEX(Table2[Attachment A Category], MATCH(directpayments[[#This Row],[Attachment A Expenditure Subcategory]], Table2[Attachment A Subcategory],0)),"")</f>
        <v/>
      </c>
      <c r="R370" s="100" t="str">
        <f>IFERROR(INDEX(Table2[Treasury OIG Category], MATCH(directpayments[[#This Row],[Attachment A Expenditure Subcategory]], Table2[Attachment A Subcategory],0)),"")</f>
        <v/>
      </c>
    </row>
    <row r="371" spans="1:18" x14ac:dyDescent="0.25">
      <c r="A371" s="80"/>
      <c r="B371" s="102"/>
      <c r="C371" s="103"/>
      <c r="D371" s="103"/>
      <c r="E371" s="103"/>
      <c r="F371" s="103"/>
      <c r="G371" s="104"/>
      <c r="H371" s="31" t="s">
        <v>446</v>
      </c>
      <c r="I371" s="103"/>
      <c r="J371" s="106"/>
      <c r="K371" s="106"/>
      <c r="L371" s="106"/>
      <c r="M371" s="49"/>
      <c r="N371" s="49"/>
      <c r="O371" s="152"/>
      <c r="P371" s="132">
        <f>directpayments[[#This Row],[Total Quarterly Payment Amount]]</f>
        <v>0</v>
      </c>
      <c r="Q371" s="99" t="str">
        <f>IFERROR(INDEX(Table2[Attachment A Category], MATCH(directpayments[[#This Row],[Attachment A Expenditure Subcategory]], Table2[Attachment A Subcategory],0)),"")</f>
        <v/>
      </c>
      <c r="R371" s="100" t="str">
        <f>IFERROR(INDEX(Table2[Treasury OIG Category], MATCH(directpayments[[#This Row],[Attachment A Expenditure Subcategory]], Table2[Attachment A Subcategory],0)),"")</f>
        <v/>
      </c>
    </row>
    <row r="372" spans="1:18" x14ac:dyDescent="0.25">
      <c r="A372" s="80"/>
      <c r="B372" s="102"/>
      <c r="C372" s="103"/>
      <c r="D372" s="103"/>
      <c r="E372" s="103"/>
      <c r="F372" s="103"/>
      <c r="G372" s="104"/>
      <c r="H372" s="30" t="s">
        <v>447</v>
      </c>
      <c r="I372" s="103"/>
      <c r="J372" s="106"/>
      <c r="K372" s="106"/>
      <c r="L372" s="106"/>
      <c r="M372" s="49"/>
      <c r="N372" s="49"/>
      <c r="O372" s="152"/>
      <c r="P372" s="132">
        <f>directpayments[[#This Row],[Total Quarterly Payment Amount]]</f>
        <v>0</v>
      </c>
      <c r="Q372" s="99" t="str">
        <f>IFERROR(INDEX(Table2[Attachment A Category], MATCH(directpayments[[#This Row],[Attachment A Expenditure Subcategory]], Table2[Attachment A Subcategory],0)),"")</f>
        <v/>
      </c>
      <c r="R372" s="100" t="str">
        <f>IFERROR(INDEX(Table2[Treasury OIG Category], MATCH(directpayments[[#This Row],[Attachment A Expenditure Subcategory]], Table2[Attachment A Subcategory],0)),"")</f>
        <v/>
      </c>
    </row>
    <row r="373" spans="1:18" x14ac:dyDescent="0.25">
      <c r="A373" s="80"/>
      <c r="B373" s="102"/>
      <c r="C373" s="103"/>
      <c r="D373" s="103"/>
      <c r="E373" s="103"/>
      <c r="F373" s="103"/>
      <c r="G373" s="104"/>
      <c r="H373" s="31" t="s">
        <v>448</v>
      </c>
      <c r="I373" s="103"/>
      <c r="J373" s="106"/>
      <c r="K373" s="106"/>
      <c r="L373" s="106"/>
      <c r="M373" s="49"/>
      <c r="N373" s="49"/>
      <c r="O373" s="152"/>
      <c r="P373" s="132">
        <f>directpayments[[#This Row],[Total Quarterly Payment Amount]]</f>
        <v>0</v>
      </c>
      <c r="Q373" s="99" t="str">
        <f>IFERROR(INDEX(Table2[Attachment A Category], MATCH(directpayments[[#This Row],[Attachment A Expenditure Subcategory]], Table2[Attachment A Subcategory],0)),"")</f>
        <v/>
      </c>
      <c r="R373" s="100" t="str">
        <f>IFERROR(INDEX(Table2[Treasury OIG Category], MATCH(directpayments[[#This Row],[Attachment A Expenditure Subcategory]], Table2[Attachment A Subcategory],0)),"")</f>
        <v/>
      </c>
    </row>
    <row r="374" spans="1:18" x14ac:dyDescent="0.25">
      <c r="A374" s="80"/>
      <c r="B374" s="102"/>
      <c r="C374" s="103"/>
      <c r="D374" s="103"/>
      <c r="E374" s="103"/>
      <c r="F374" s="103"/>
      <c r="G374" s="104"/>
      <c r="H374" s="30" t="s">
        <v>449</v>
      </c>
      <c r="I374" s="103"/>
      <c r="J374" s="106"/>
      <c r="K374" s="106"/>
      <c r="L374" s="106"/>
      <c r="M374" s="49"/>
      <c r="N374" s="49"/>
      <c r="O374" s="152"/>
      <c r="P374" s="132">
        <f>directpayments[[#This Row],[Total Quarterly Payment Amount]]</f>
        <v>0</v>
      </c>
      <c r="Q374" s="99" t="str">
        <f>IFERROR(INDEX(Table2[Attachment A Category], MATCH(directpayments[[#This Row],[Attachment A Expenditure Subcategory]], Table2[Attachment A Subcategory],0)),"")</f>
        <v/>
      </c>
      <c r="R374" s="100" t="str">
        <f>IFERROR(INDEX(Table2[Treasury OIG Category], MATCH(directpayments[[#This Row],[Attachment A Expenditure Subcategory]], Table2[Attachment A Subcategory],0)),"")</f>
        <v/>
      </c>
    </row>
    <row r="375" spans="1:18" x14ac:dyDescent="0.25">
      <c r="A375" s="80"/>
      <c r="B375" s="102"/>
      <c r="C375" s="103"/>
      <c r="D375" s="103"/>
      <c r="E375" s="103"/>
      <c r="F375" s="103"/>
      <c r="G375" s="104"/>
      <c r="H375" s="31" t="s">
        <v>450</v>
      </c>
      <c r="I375" s="103"/>
      <c r="J375" s="106"/>
      <c r="K375" s="106"/>
      <c r="L375" s="106"/>
      <c r="M375" s="49"/>
      <c r="N375" s="49"/>
      <c r="O375" s="152"/>
      <c r="P375" s="132">
        <f>directpayments[[#This Row],[Total Quarterly Payment Amount]]</f>
        <v>0</v>
      </c>
      <c r="Q375" s="99" t="str">
        <f>IFERROR(INDEX(Table2[Attachment A Category], MATCH(directpayments[[#This Row],[Attachment A Expenditure Subcategory]], Table2[Attachment A Subcategory],0)),"")</f>
        <v/>
      </c>
      <c r="R375" s="100" t="str">
        <f>IFERROR(INDEX(Table2[Treasury OIG Category], MATCH(directpayments[[#This Row],[Attachment A Expenditure Subcategory]], Table2[Attachment A Subcategory],0)),"")</f>
        <v/>
      </c>
    </row>
    <row r="376" spans="1:18" x14ac:dyDescent="0.25">
      <c r="A376" s="80"/>
      <c r="B376" s="102"/>
      <c r="C376" s="103"/>
      <c r="D376" s="103"/>
      <c r="E376" s="103"/>
      <c r="F376" s="103"/>
      <c r="G376" s="104"/>
      <c r="H376" s="31" t="s">
        <v>451</v>
      </c>
      <c r="I376" s="103"/>
      <c r="J376" s="106"/>
      <c r="K376" s="106"/>
      <c r="L376" s="106"/>
      <c r="M376" s="49"/>
      <c r="N376" s="49"/>
      <c r="O376" s="152"/>
      <c r="P376" s="132">
        <f>directpayments[[#This Row],[Total Quarterly Payment Amount]]</f>
        <v>0</v>
      </c>
      <c r="Q376" s="99" t="str">
        <f>IFERROR(INDEX(Table2[Attachment A Category], MATCH(directpayments[[#This Row],[Attachment A Expenditure Subcategory]], Table2[Attachment A Subcategory],0)),"")</f>
        <v/>
      </c>
      <c r="R376" s="100" t="str">
        <f>IFERROR(INDEX(Table2[Treasury OIG Category], MATCH(directpayments[[#This Row],[Attachment A Expenditure Subcategory]], Table2[Attachment A Subcategory],0)),"")</f>
        <v/>
      </c>
    </row>
    <row r="377" spans="1:18" x14ac:dyDescent="0.25">
      <c r="A377" s="80"/>
      <c r="B377" s="102"/>
      <c r="C377" s="103"/>
      <c r="D377" s="103"/>
      <c r="E377" s="103"/>
      <c r="F377" s="103"/>
      <c r="G377" s="104"/>
      <c r="H377" s="30" t="s">
        <v>452</v>
      </c>
      <c r="I377" s="103"/>
      <c r="J377" s="106"/>
      <c r="K377" s="106"/>
      <c r="L377" s="106"/>
      <c r="M377" s="49"/>
      <c r="N377" s="49"/>
      <c r="O377" s="152"/>
      <c r="P377" s="132">
        <f>directpayments[[#This Row],[Total Quarterly Payment Amount]]</f>
        <v>0</v>
      </c>
      <c r="Q377" s="99" t="str">
        <f>IFERROR(INDEX(Table2[Attachment A Category], MATCH(directpayments[[#This Row],[Attachment A Expenditure Subcategory]], Table2[Attachment A Subcategory],0)),"")</f>
        <v/>
      </c>
      <c r="R377" s="100" t="str">
        <f>IFERROR(INDEX(Table2[Treasury OIG Category], MATCH(directpayments[[#This Row],[Attachment A Expenditure Subcategory]], Table2[Attachment A Subcategory],0)),"")</f>
        <v/>
      </c>
    </row>
    <row r="378" spans="1:18" x14ac:dyDescent="0.25">
      <c r="A378" s="80"/>
      <c r="B378" s="102"/>
      <c r="C378" s="103"/>
      <c r="D378" s="103"/>
      <c r="E378" s="103"/>
      <c r="F378" s="103"/>
      <c r="G378" s="104"/>
      <c r="H378" s="31" t="s">
        <v>453</v>
      </c>
      <c r="I378" s="103"/>
      <c r="J378" s="106"/>
      <c r="K378" s="106"/>
      <c r="L378" s="106"/>
      <c r="M378" s="49"/>
      <c r="N378" s="49"/>
      <c r="O378" s="152"/>
      <c r="P378" s="132">
        <f>directpayments[[#This Row],[Total Quarterly Payment Amount]]</f>
        <v>0</v>
      </c>
      <c r="Q378" s="99" t="str">
        <f>IFERROR(INDEX(Table2[Attachment A Category], MATCH(directpayments[[#This Row],[Attachment A Expenditure Subcategory]], Table2[Attachment A Subcategory],0)),"")</f>
        <v/>
      </c>
      <c r="R378" s="100" t="str">
        <f>IFERROR(INDEX(Table2[Treasury OIG Category], MATCH(directpayments[[#This Row],[Attachment A Expenditure Subcategory]], Table2[Attachment A Subcategory],0)),"")</f>
        <v/>
      </c>
    </row>
    <row r="379" spans="1:18" x14ac:dyDescent="0.25">
      <c r="A379" s="80"/>
      <c r="B379" s="102"/>
      <c r="C379" s="103"/>
      <c r="D379" s="103"/>
      <c r="E379" s="103"/>
      <c r="F379" s="103"/>
      <c r="G379" s="104"/>
      <c r="H379" s="30" t="s">
        <v>454</v>
      </c>
      <c r="I379" s="103"/>
      <c r="J379" s="106"/>
      <c r="K379" s="106"/>
      <c r="L379" s="106"/>
      <c r="M379" s="49"/>
      <c r="N379" s="49"/>
      <c r="O379" s="152"/>
      <c r="P379" s="132">
        <f>directpayments[[#This Row],[Total Quarterly Payment Amount]]</f>
        <v>0</v>
      </c>
      <c r="Q379" s="99" t="str">
        <f>IFERROR(INDEX(Table2[Attachment A Category], MATCH(directpayments[[#This Row],[Attachment A Expenditure Subcategory]], Table2[Attachment A Subcategory],0)),"")</f>
        <v/>
      </c>
      <c r="R379" s="100" t="str">
        <f>IFERROR(INDEX(Table2[Treasury OIG Category], MATCH(directpayments[[#This Row],[Attachment A Expenditure Subcategory]], Table2[Attachment A Subcategory],0)),"")</f>
        <v/>
      </c>
    </row>
    <row r="380" spans="1:18" x14ac:dyDescent="0.25">
      <c r="A380" s="80"/>
      <c r="B380" s="102"/>
      <c r="C380" s="103"/>
      <c r="D380" s="103"/>
      <c r="E380" s="103"/>
      <c r="F380" s="103"/>
      <c r="G380" s="104"/>
      <c r="H380" s="31" t="s">
        <v>455</v>
      </c>
      <c r="I380" s="103"/>
      <c r="J380" s="106"/>
      <c r="K380" s="106"/>
      <c r="L380" s="106"/>
      <c r="M380" s="49"/>
      <c r="N380" s="49"/>
      <c r="O380" s="152"/>
      <c r="P380" s="132">
        <f>directpayments[[#This Row],[Total Quarterly Payment Amount]]</f>
        <v>0</v>
      </c>
      <c r="Q380" s="99" t="str">
        <f>IFERROR(INDEX(Table2[Attachment A Category], MATCH(directpayments[[#This Row],[Attachment A Expenditure Subcategory]], Table2[Attachment A Subcategory],0)),"")</f>
        <v/>
      </c>
      <c r="R380" s="100" t="str">
        <f>IFERROR(INDEX(Table2[Treasury OIG Category], MATCH(directpayments[[#This Row],[Attachment A Expenditure Subcategory]], Table2[Attachment A Subcategory],0)),"")</f>
        <v/>
      </c>
    </row>
    <row r="381" spans="1:18" x14ac:dyDescent="0.25">
      <c r="A381" s="80"/>
      <c r="B381" s="102"/>
      <c r="C381" s="103"/>
      <c r="D381" s="103"/>
      <c r="E381" s="103"/>
      <c r="F381" s="103"/>
      <c r="G381" s="104"/>
      <c r="H381" s="31" t="s">
        <v>456</v>
      </c>
      <c r="I381" s="103"/>
      <c r="J381" s="106"/>
      <c r="K381" s="106"/>
      <c r="L381" s="106"/>
      <c r="M381" s="49"/>
      <c r="N381" s="49"/>
      <c r="O381" s="152"/>
      <c r="P381" s="132">
        <f>directpayments[[#This Row],[Total Quarterly Payment Amount]]</f>
        <v>0</v>
      </c>
      <c r="Q381" s="99" t="str">
        <f>IFERROR(INDEX(Table2[Attachment A Category], MATCH(directpayments[[#This Row],[Attachment A Expenditure Subcategory]], Table2[Attachment A Subcategory],0)),"")</f>
        <v/>
      </c>
      <c r="R381" s="100" t="str">
        <f>IFERROR(INDEX(Table2[Treasury OIG Category], MATCH(directpayments[[#This Row],[Attachment A Expenditure Subcategory]], Table2[Attachment A Subcategory],0)),"")</f>
        <v/>
      </c>
    </row>
    <row r="382" spans="1:18" x14ac:dyDescent="0.25">
      <c r="A382" s="80"/>
      <c r="B382" s="102"/>
      <c r="C382" s="103"/>
      <c r="D382" s="103"/>
      <c r="E382" s="103"/>
      <c r="F382" s="103"/>
      <c r="G382" s="104"/>
      <c r="H382" s="30" t="s">
        <v>457</v>
      </c>
      <c r="I382" s="103"/>
      <c r="J382" s="106"/>
      <c r="K382" s="106"/>
      <c r="L382" s="106"/>
      <c r="M382" s="49"/>
      <c r="N382" s="49"/>
      <c r="O382" s="152"/>
      <c r="P382" s="132">
        <f>directpayments[[#This Row],[Total Quarterly Payment Amount]]</f>
        <v>0</v>
      </c>
      <c r="Q382" s="99" t="str">
        <f>IFERROR(INDEX(Table2[Attachment A Category], MATCH(directpayments[[#This Row],[Attachment A Expenditure Subcategory]], Table2[Attachment A Subcategory],0)),"")</f>
        <v/>
      </c>
      <c r="R382" s="100" t="str">
        <f>IFERROR(INDEX(Table2[Treasury OIG Category], MATCH(directpayments[[#This Row],[Attachment A Expenditure Subcategory]], Table2[Attachment A Subcategory],0)),"")</f>
        <v/>
      </c>
    </row>
    <row r="383" spans="1:18" x14ac:dyDescent="0.25">
      <c r="A383" s="80"/>
      <c r="B383" s="102"/>
      <c r="C383" s="103"/>
      <c r="D383" s="103"/>
      <c r="E383" s="103"/>
      <c r="F383" s="103"/>
      <c r="G383" s="104"/>
      <c r="H383" s="31" t="s">
        <v>458</v>
      </c>
      <c r="I383" s="103"/>
      <c r="J383" s="106"/>
      <c r="K383" s="106"/>
      <c r="L383" s="106"/>
      <c r="M383" s="49"/>
      <c r="N383" s="49"/>
      <c r="O383" s="152"/>
      <c r="P383" s="132">
        <f>directpayments[[#This Row],[Total Quarterly Payment Amount]]</f>
        <v>0</v>
      </c>
      <c r="Q383" s="99" t="str">
        <f>IFERROR(INDEX(Table2[Attachment A Category], MATCH(directpayments[[#This Row],[Attachment A Expenditure Subcategory]], Table2[Attachment A Subcategory],0)),"")</f>
        <v/>
      </c>
      <c r="R383" s="100" t="str">
        <f>IFERROR(INDEX(Table2[Treasury OIG Category], MATCH(directpayments[[#This Row],[Attachment A Expenditure Subcategory]], Table2[Attachment A Subcategory],0)),"")</f>
        <v/>
      </c>
    </row>
    <row r="384" spans="1:18" x14ac:dyDescent="0.25">
      <c r="A384" s="80"/>
      <c r="B384" s="102"/>
      <c r="C384" s="103"/>
      <c r="D384" s="103"/>
      <c r="E384" s="103"/>
      <c r="F384" s="103"/>
      <c r="G384" s="104"/>
      <c r="H384" s="30" t="s">
        <v>459</v>
      </c>
      <c r="I384" s="103"/>
      <c r="J384" s="106"/>
      <c r="K384" s="106"/>
      <c r="L384" s="106"/>
      <c r="M384" s="49"/>
      <c r="N384" s="49"/>
      <c r="O384" s="152"/>
      <c r="P384" s="132">
        <f>directpayments[[#This Row],[Total Quarterly Payment Amount]]</f>
        <v>0</v>
      </c>
      <c r="Q384" s="99" t="str">
        <f>IFERROR(INDEX(Table2[Attachment A Category], MATCH(directpayments[[#This Row],[Attachment A Expenditure Subcategory]], Table2[Attachment A Subcategory],0)),"")</f>
        <v/>
      </c>
      <c r="R384" s="100" t="str">
        <f>IFERROR(INDEX(Table2[Treasury OIG Category], MATCH(directpayments[[#This Row],[Attachment A Expenditure Subcategory]], Table2[Attachment A Subcategory],0)),"")</f>
        <v/>
      </c>
    </row>
    <row r="385" spans="1:18" x14ac:dyDescent="0.25">
      <c r="A385" s="80"/>
      <c r="B385" s="102"/>
      <c r="C385" s="103"/>
      <c r="D385" s="103"/>
      <c r="E385" s="103"/>
      <c r="F385" s="103"/>
      <c r="G385" s="104"/>
      <c r="H385" s="31" t="s">
        <v>460</v>
      </c>
      <c r="I385" s="103"/>
      <c r="J385" s="106"/>
      <c r="K385" s="106"/>
      <c r="L385" s="106"/>
      <c r="M385" s="49"/>
      <c r="N385" s="49"/>
      <c r="O385" s="152"/>
      <c r="P385" s="132">
        <f>directpayments[[#This Row],[Total Quarterly Payment Amount]]</f>
        <v>0</v>
      </c>
      <c r="Q385" s="99" t="str">
        <f>IFERROR(INDEX(Table2[Attachment A Category], MATCH(directpayments[[#This Row],[Attachment A Expenditure Subcategory]], Table2[Attachment A Subcategory],0)),"")</f>
        <v/>
      </c>
      <c r="R385" s="100" t="str">
        <f>IFERROR(INDEX(Table2[Treasury OIG Category], MATCH(directpayments[[#This Row],[Attachment A Expenditure Subcategory]], Table2[Attachment A Subcategory],0)),"")</f>
        <v/>
      </c>
    </row>
    <row r="386" spans="1:18" x14ac:dyDescent="0.25">
      <c r="A386" s="80"/>
      <c r="B386" s="102"/>
      <c r="C386" s="103"/>
      <c r="D386" s="103"/>
      <c r="E386" s="103"/>
      <c r="F386" s="103"/>
      <c r="G386" s="104"/>
      <c r="H386" s="31" t="s">
        <v>461</v>
      </c>
      <c r="I386" s="103"/>
      <c r="J386" s="106"/>
      <c r="K386" s="106"/>
      <c r="L386" s="106"/>
      <c r="M386" s="49"/>
      <c r="N386" s="49"/>
      <c r="O386" s="152"/>
      <c r="P386" s="132">
        <f>directpayments[[#This Row],[Total Quarterly Payment Amount]]</f>
        <v>0</v>
      </c>
      <c r="Q386" s="99" t="str">
        <f>IFERROR(INDEX(Table2[Attachment A Category], MATCH(directpayments[[#This Row],[Attachment A Expenditure Subcategory]], Table2[Attachment A Subcategory],0)),"")</f>
        <v/>
      </c>
      <c r="R386" s="100" t="str">
        <f>IFERROR(INDEX(Table2[Treasury OIG Category], MATCH(directpayments[[#This Row],[Attachment A Expenditure Subcategory]], Table2[Attachment A Subcategory],0)),"")</f>
        <v/>
      </c>
    </row>
    <row r="387" spans="1:18" x14ac:dyDescent="0.25">
      <c r="A387" s="80"/>
      <c r="B387" s="102"/>
      <c r="C387" s="103"/>
      <c r="D387" s="103"/>
      <c r="E387" s="103"/>
      <c r="F387" s="103"/>
      <c r="G387" s="104"/>
      <c r="H387" s="30" t="s">
        <v>462</v>
      </c>
      <c r="I387" s="103"/>
      <c r="J387" s="106"/>
      <c r="K387" s="106"/>
      <c r="L387" s="106"/>
      <c r="M387" s="49"/>
      <c r="N387" s="49"/>
      <c r="O387" s="152"/>
      <c r="P387" s="132">
        <f>directpayments[[#This Row],[Total Quarterly Payment Amount]]</f>
        <v>0</v>
      </c>
      <c r="Q387" s="99" t="str">
        <f>IFERROR(INDEX(Table2[Attachment A Category], MATCH(directpayments[[#This Row],[Attachment A Expenditure Subcategory]], Table2[Attachment A Subcategory],0)),"")</f>
        <v/>
      </c>
      <c r="R387" s="100" t="str">
        <f>IFERROR(INDEX(Table2[Treasury OIG Category], MATCH(directpayments[[#This Row],[Attachment A Expenditure Subcategory]], Table2[Attachment A Subcategory],0)),"")</f>
        <v/>
      </c>
    </row>
    <row r="388" spans="1:18" x14ac:dyDescent="0.25">
      <c r="A388" s="80"/>
      <c r="B388" s="102"/>
      <c r="C388" s="103"/>
      <c r="D388" s="103"/>
      <c r="E388" s="103"/>
      <c r="F388" s="103"/>
      <c r="G388" s="104"/>
      <c r="H388" s="31" t="s">
        <v>463</v>
      </c>
      <c r="I388" s="103"/>
      <c r="J388" s="106"/>
      <c r="K388" s="106"/>
      <c r="L388" s="106"/>
      <c r="M388" s="49"/>
      <c r="N388" s="49"/>
      <c r="O388" s="152"/>
      <c r="P388" s="132">
        <f>directpayments[[#This Row],[Total Quarterly Payment Amount]]</f>
        <v>0</v>
      </c>
      <c r="Q388" s="99" t="str">
        <f>IFERROR(INDEX(Table2[Attachment A Category], MATCH(directpayments[[#This Row],[Attachment A Expenditure Subcategory]], Table2[Attachment A Subcategory],0)),"")</f>
        <v/>
      </c>
      <c r="R388" s="100" t="str">
        <f>IFERROR(INDEX(Table2[Treasury OIG Category], MATCH(directpayments[[#This Row],[Attachment A Expenditure Subcategory]], Table2[Attachment A Subcategory],0)),"")</f>
        <v/>
      </c>
    </row>
    <row r="389" spans="1:18" x14ac:dyDescent="0.25">
      <c r="A389" s="80"/>
      <c r="B389" s="102"/>
      <c r="C389" s="103"/>
      <c r="D389" s="103"/>
      <c r="E389" s="103"/>
      <c r="F389" s="103"/>
      <c r="G389" s="104"/>
      <c r="H389" s="30" t="s">
        <v>464</v>
      </c>
      <c r="I389" s="103"/>
      <c r="J389" s="106"/>
      <c r="K389" s="106"/>
      <c r="L389" s="106"/>
      <c r="M389" s="49"/>
      <c r="N389" s="49"/>
      <c r="O389" s="152"/>
      <c r="P389" s="132">
        <f>directpayments[[#This Row],[Total Quarterly Payment Amount]]</f>
        <v>0</v>
      </c>
      <c r="Q389" s="99" t="str">
        <f>IFERROR(INDEX(Table2[Attachment A Category], MATCH(directpayments[[#This Row],[Attachment A Expenditure Subcategory]], Table2[Attachment A Subcategory],0)),"")</f>
        <v/>
      </c>
      <c r="R389" s="100" t="str">
        <f>IFERROR(INDEX(Table2[Treasury OIG Category], MATCH(directpayments[[#This Row],[Attachment A Expenditure Subcategory]], Table2[Attachment A Subcategory],0)),"")</f>
        <v/>
      </c>
    </row>
    <row r="390" spans="1:18" x14ac:dyDescent="0.25">
      <c r="A390" s="80"/>
      <c r="B390" s="102"/>
      <c r="C390" s="103"/>
      <c r="D390" s="103"/>
      <c r="E390" s="103"/>
      <c r="F390" s="103"/>
      <c r="G390" s="104"/>
      <c r="H390" s="31" t="s">
        <v>465</v>
      </c>
      <c r="I390" s="103"/>
      <c r="J390" s="106"/>
      <c r="K390" s="106"/>
      <c r="L390" s="106"/>
      <c r="M390" s="49"/>
      <c r="N390" s="49"/>
      <c r="O390" s="152"/>
      <c r="P390" s="132">
        <f>directpayments[[#This Row],[Total Quarterly Payment Amount]]</f>
        <v>0</v>
      </c>
      <c r="Q390" s="99" t="str">
        <f>IFERROR(INDEX(Table2[Attachment A Category], MATCH(directpayments[[#This Row],[Attachment A Expenditure Subcategory]], Table2[Attachment A Subcategory],0)),"")</f>
        <v/>
      </c>
      <c r="R390" s="100" t="str">
        <f>IFERROR(INDEX(Table2[Treasury OIG Category], MATCH(directpayments[[#This Row],[Attachment A Expenditure Subcategory]], Table2[Attachment A Subcategory],0)),"")</f>
        <v/>
      </c>
    </row>
    <row r="391" spans="1:18" x14ac:dyDescent="0.25">
      <c r="A391" s="80"/>
      <c r="B391" s="102"/>
      <c r="C391" s="103"/>
      <c r="D391" s="103"/>
      <c r="E391" s="103"/>
      <c r="F391" s="103"/>
      <c r="G391" s="104"/>
      <c r="H391" s="31" t="s">
        <v>466</v>
      </c>
      <c r="I391" s="103"/>
      <c r="J391" s="106"/>
      <c r="K391" s="106"/>
      <c r="L391" s="106"/>
      <c r="M391" s="49"/>
      <c r="N391" s="49"/>
      <c r="O391" s="152"/>
      <c r="P391" s="132">
        <f>directpayments[[#This Row],[Total Quarterly Payment Amount]]</f>
        <v>0</v>
      </c>
      <c r="Q391" s="99" t="str">
        <f>IFERROR(INDEX(Table2[Attachment A Category], MATCH(directpayments[[#This Row],[Attachment A Expenditure Subcategory]], Table2[Attachment A Subcategory],0)),"")</f>
        <v/>
      </c>
      <c r="R391" s="100" t="str">
        <f>IFERROR(INDEX(Table2[Treasury OIG Category], MATCH(directpayments[[#This Row],[Attachment A Expenditure Subcategory]], Table2[Attachment A Subcategory],0)),"")</f>
        <v/>
      </c>
    </row>
    <row r="392" spans="1:18" x14ac:dyDescent="0.25">
      <c r="A392" s="80"/>
      <c r="B392" s="102"/>
      <c r="C392" s="103"/>
      <c r="D392" s="103"/>
      <c r="E392" s="103"/>
      <c r="F392" s="103"/>
      <c r="G392" s="104"/>
      <c r="H392" s="30" t="s">
        <v>467</v>
      </c>
      <c r="I392" s="103"/>
      <c r="J392" s="106"/>
      <c r="K392" s="106"/>
      <c r="L392" s="106"/>
      <c r="M392" s="49"/>
      <c r="N392" s="49"/>
      <c r="O392" s="152"/>
      <c r="P392" s="132">
        <f>directpayments[[#This Row],[Total Quarterly Payment Amount]]</f>
        <v>0</v>
      </c>
      <c r="Q392" s="99" t="str">
        <f>IFERROR(INDEX(Table2[Attachment A Category], MATCH(directpayments[[#This Row],[Attachment A Expenditure Subcategory]], Table2[Attachment A Subcategory],0)),"")</f>
        <v/>
      </c>
      <c r="R392" s="100" t="str">
        <f>IFERROR(INDEX(Table2[Treasury OIG Category], MATCH(directpayments[[#This Row],[Attachment A Expenditure Subcategory]], Table2[Attachment A Subcategory],0)),"")</f>
        <v/>
      </c>
    </row>
    <row r="393" spans="1:18" x14ac:dyDescent="0.25">
      <c r="A393" s="80"/>
      <c r="B393" s="102"/>
      <c r="C393" s="103"/>
      <c r="D393" s="103"/>
      <c r="E393" s="103"/>
      <c r="F393" s="103"/>
      <c r="G393" s="104"/>
      <c r="H393" s="31" t="s">
        <v>468</v>
      </c>
      <c r="I393" s="103"/>
      <c r="J393" s="106"/>
      <c r="K393" s="106"/>
      <c r="L393" s="106"/>
      <c r="M393" s="49"/>
      <c r="N393" s="49"/>
      <c r="O393" s="152"/>
      <c r="P393" s="132">
        <f>directpayments[[#This Row],[Total Quarterly Payment Amount]]</f>
        <v>0</v>
      </c>
      <c r="Q393" s="99" t="str">
        <f>IFERROR(INDEX(Table2[Attachment A Category], MATCH(directpayments[[#This Row],[Attachment A Expenditure Subcategory]], Table2[Attachment A Subcategory],0)),"")</f>
        <v/>
      </c>
      <c r="R393" s="100" t="str">
        <f>IFERROR(INDEX(Table2[Treasury OIG Category], MATCH(directpayments[[#This Row],[Attachment A Expenditure Subcategory]], Table2[Attachment A Subcategory],0)),"")</f>
        <v/>
      </c>
    </row>
    <row r="394" spans="1:18" x14ac:dyDescent="0.25">
      <c r="A394" s="80"/>
      <c r="B394" s="102"/>
      <c r="C394" s="103"/>
      <c r="D394" s="103"/>
      <c r="E394" s="103"/>
      <c r="F394" s="103"/>
      <c r="G394" s="104"/>
      <c r="H394" s="30" t="s">
        <v>469</v>
      </c>
      <c r="I394" s="103"/>
      <c r="J394" s="106"/>
      <c r="K394" s="106"/>
      <c r="L394" s="106"/>
      <c r="M394" s="49"/>
      <c r="N394" s="49"/>
      <c r="O394" s="152"/>
      <c r="P394" s="132">
        <f>directpayments[[#This Row],[Total Quarterly Payment Amount]]</f>
        <v>0</v>
      </c>
      <c r="Q394" s="99" t="str">
        <f>IFERROR(INDEX(Table2[Attachment A Category], MATCH(directpayments[[#This Row],[Attachment A Expenditure Subcategory]], Table2[Attachment A Subcategory],0)),"")</f>
        <v/>
      </c>
      <c r="R394" s="100" t="str">
        <f>IFERROR(INDEX(Table2[Treasury OIG Category], MATCH(directpayments[[#This Row],[Attachment A Expenditure Subcategory]], Table2[Attachment A Subcategory],0)),"")</f>
        <v/>
      </c>
    </row>
    <row r="395" spans="1:18" x14ac:dyDescent="0.25">
      <c r="A395" s="80"/>
      <c r="B395" s="102"/>
      <c r="C395" s="103"/>
      <c r="D395" s="103"/>
      <c r="E395" s="103"/>
      <c r="F395" s="103"/>
      <c r="G395" s="104"/>
      <c r="H395" s="31" t="s">
        <v>470</v>
      </c>
      <c r="I395" s="103"/>
      <c r="J395" s="106"/>
      <c r="K395" s="106"/>
      <c r="L395" s="106"/>
      <c r="M395" s="49"/>
      <c r="N395" s="49"/>
      <c r="O395" s="152"/>
      <c r="P395" s="132">
        <f>directpayments[[#This Row],[Total Quarterly Payment Amount]]</f>
        <v>0</v>
      </c>
      <c r="Q395" s="99" t="str">
        <f>IFERROR(INDEX(Table2[Attachment A Category], MATCH(directpayments[[#This Row],[Attachment A Expenditure Subcategory]], Table2[Attachment A Subcategory],0)),"")</f>
        <v/>
      </c>
      <c r="R395" s="100" t="str">
        <f>IFERROR(INDEX(Table2[Treasury OIG Category], MATCH(directpayments[[#This Row],[Attachment A Expenditure Subcategory]], Table2[Attachment A Subcategory],0)),"")</f>
        <v/>
      </c>
    </row>
    <row r="396" spans="1:18" x14ac:dyDescent="0.25">
      <c r="A396" s="80"/>
      <c r="B396" s="102"/>
      <c r="C396" s="103"/>
      <c r="D396" s="103"/>
      <c r="E396" s="103"/>
      <c r="F396" s="103"/>
      <c r="G396" s="104"/>
      <c r="H396" s="31" t="s">
        <v>471</v>
      </c>
      <c r="I396" s="103"/>
      <c r="J396" s="106"/>
      <c r="K396" s="106"/>
      <c r="L396" s="106"/>
      <c r="M396" s="49"/>
      <c r="N396" s="49"/>
      <c r="O396" s="152"/>
      <c r="P396" s="132">
        <f>directpayments[[#This Row],[Total Quarterly Payment Amount]]</f>
        <v>0</v>
      </c>
      <c r="Q396" s="99" t="str">
        <f>IFERROR(INDEX(Table2[Attachment A Category], MATCH(directpayments[[#This Row],[Attachment A Expenditure Subcategory]], Table2[Attachment A Subcategory],0)),"")</f>
        <v/>
      </c>
      <c r="R396" s="100" t="str">
        <f>IFERROR(INDEX(Table2[Treasury OIG Category], MATCH(directpayments[[#This Row],[Attachment A Expenditure Subcategory]], Table2[Attachment A Subcategory],0)),"")</f>
        <v/>
      </c>
    </row>
    <row r="397" spans="1:18" x14ac:dyDescent="0.25">
      <c r="A397" s="80"/>
      <c r="B397" s="102"/>
      <c r="C397" s="103"/>
      <c r="D397" s="103"/>
      <c r="E397" s="103"/>
      <c r="F397" s="103"/>
      <c r="G397" s="104"/>
      <c r="H397" s="30" t="s">
        <v>472</v>
      </c>
      <c r="I397" s="103"/>
      <c r="J397" s="106"/>
      <c r="K397" s="106"/>
      <c r="L397" s="106"/>
      <c r="M397" s="49"/>
      <c r="N397" s="49"/>
      <c r="O397" s="152"/>
      <c r="P397" s="132">
        <f>directpayments[[#This Row],[Total Quarterly Payment Amount]]</f>
        <v>0</v>
      </c>
      <c r="Q397" s="99" t="str">
        <f>IFERROR(INDEX(Table2[Attachment A Category], MATCH(directpayments[[#This Row],[Attachment A Expenditure Subcategory]], Table2[Attachment A Subcategory],0)),"")</f>
        <v/>
      </c>
      <c r="R397" s="100" t="str">
        <f>IFERROR(INDEX(Table2[Treasury OIG Category], MATCH(directpayments[[#This Row],[Attachment A Expenditure Subcategory]], Table2[Attachment A Subcategory],0)),"")</f>
        <v/>
      </c>
    </row>
    <row r="398" spans="1:18" x14ac:dyDescent="0.25">
      <c r="A398" s="80"/>
      <c r="B398" s="102"/>
      <c r="C398" s="103"/>
      <c r="D398" s="103"/>
      <c r="E398" s="103"/>
      <c r="F398" s="103"/>
      <c r="G398" s="104"/>
      <c r="H398" s="31" t="s">
        <v>473</v>
      </c>
      <c r="I398" s="103"/>
      <c r="J398" s="106"/>
      <c r="K398" s="106"/>
      <c r="L398" s="106"/>
      <c r="M398" s="49"/>
      <c r="N398" s="49"/>
      <c r="O398" s="152"/>
      <c r="P398" s="132">
        <f>directpayments[[#This Row],[Total Quarterly Payment Amount]]</f>
        <v>0</v>
      </c>
      <c r="Q398" s="99" t="str">
        <f>IFERROR(INDEX(Table2[Attachment A Category], MATCH(directpayments[[#This Row],[Attachment A Expenditure Subcategory]], Table2[Attachment A Subcategory],0)),"")</f>
        <v/>
      </c>
      <c r="R398" s="100" t="str">
        <f>IFERROR(INDEX(Table2[Treasury OIG Category], MATCH(directpayments[[#This Row],[Attachment A Expenditure Subcategory]], Table2[Attachment A Subcategory],0)),"")</f>
        <v/>
      </c>
    </row>
    <row r="399" spans="1:18" x14ac:dyDescent="0.25">
      <c r="A399" s="80"/>
      <c r="B399" s="102"/>
      <c r="C399" s="103"/>
      <c r="D399" s="103"/>
      <c r="E399" s="103"/>
      <c r="F399" s="103"/>
      <c r="G399" s="104"/>
      <c r="H399" s="30" t="s">
        <v>474</v>
      </c>
      <c r="I399" s="103"/>
      <c r="J399" s="106"/>
      <c r="K399" s="106"/>
      <c r="L399" s="106"/>
      <c r="M399" s="49"/>
      <c r="N399" s="49"/>
      <c r="O399" s="152"/>
      <c r="P399" s="132">
        <f>directpayments[[#This Row],[Total Quarterly Payment Amount]]</f>
        <v>0</v>
      </c>
      <c r="Q399" s="99" t="str">
        <f>IFERROR(INDEX(Table2[Attachment A Category], MATCH(directpayments[[#This Row],[Attachment A Expenditure Subcategory]], Table2[Attachment A Subcategory],0)),"")</f>
        <v/>
      </c>
      <c r="R399" s="100" t="str">
        <f>IFERROR(INDEX(Table2[Treasury OIG Category], MATCH(directpayments[[#This Row],[Attachment A Expenditure Subcategory]], Table2[Attachment A Subcategory],0)),"")</f>
        <v/>
      </c>
    </row>
    <row r="400" spans="1:18" x14ac:dyDescent="0.25">
      <c r="A400" s="80"/>
      <c r="B400" s="102"/>
      <c r="C400" s="103"/>
      <c r="D400" s="103"/>
      <c r="E400" s="103"/>
      <c r="F400" s="103"/>
      <c r="G400" s="104"/>
      <c r="H400" s="30" t="s">
        <v>475</v>
      </c>
      <c r="I400" s="103"/>
      <c r="J400" s="106"/>
      <c r="K400" s="106"/>
      <c r="L400" s="106"/>
      <c r="M400" s="49"/>
      <c r="N400" s="49"/>
      <c r="O400" s="152"/>
      <c r="P400" s="132">
        <f>directpayments[[#This Row],[Total Quarterly Payment Amount]]</f>
        <v>0</v>
      </c>
      <c r="Q400" s="99" t="str">
        <f>IFERROR(INDEX(Table2[Attachment A Category], MATCH(directpayments[[#This Row],[Attachment A Expenditure Subcategory]], Table2[Attachment A Subcategory],0)),"")</f>
        <v/>
      </c>
      <c r="R400" s="100" t="str">
        <f>IFERROR(INDEX(Table2[Treasury OIG Category], MATCH(directpayments[[#This Row],[Attachment A Expenditure Subcategory]], Table2[Attachment A Subcategory],0)),"")</f>
        <v/>
      </c>
    </row>
    <row r="401" spans="1:18" x14ac:dyDescent="0.25">
      <c r="A401" s="80"/>
      <c r="B401" s="102"/>
      <c r="C401" s="103"/>
      <c r="D401" s="103"/>
      <c r="E401" s="103"/>
      <c r="F401" s="103"/>
      <c r="G401" s="104"/>
      <c r="H401" s="31" t="s">
        <v>476</v>
      </c>
      <c r="I401" s="103"/>
      <c r="J401" s="106"/>
      <c r="K401" s="106"/>
      <c r="L401" s="106"/>
      <c r="M401" s="49"/>
      <c r="N401" s="49"/>
      <c r="O401" s="152"/>
      <c r="P401" s="132">
        <f>directpayments[[#This Row],[Total Quarterly Payment Amount]]</f>
        <v>0</v>
      </c>
      <c r="Q401" s="99" t="str">
        <f>IFERROR(INDEX(Table2[Attachment A Category], MATCH(directpayments[[#This Row],[Attachment A Expenditure Subcategory]], Table2[Attachment A Subcategory],0)),"")</f>
        <v/>
      </c>
      <c r="R401" s="100" t="str">
        <f>IFERROR(INDEX(Table2[Treasury OIG Category], MATCH(directpayments[[#This Row],[Attachment A Expenditure Subcategory]], Table2[Attachment A Subcategory],0)),"")</f>
        <v/>
      </c>
    </row>
    <row r="402" spans="1:18" x14ac:dyDescent="0.25">
      <c r="A402" s="80"/>
      <c r="B402" s="102"/>
      <c r="C402" s="103"/>
      <c r="D402" s="103"/>
      <c r="E402" s="103"/>
      <c r="F402" s="103"/>
      <c r="G402" s="104"/>
      <c r="H402" s="30" t="s">
        <v>477</v>
      </c>
      <c r="I402" s="103"/>
      <c r="J402" s="106"/>
      <c r="K402" s="106"/>
      <c r="L402" s="106"/>
      <c r="M402" s="49"/>
      <c r="N402" s="49"/>
      <c r="O402" s="152"/>
      <c r="P402" s="132">
        <f>directpayments[[#This Row],[Total Quarterly Payment Amount]]</f>
        <v>0</v>
      </c>
      <c r="Q402" s="99" t="str">
        <f>IFERROR(INDEX(Table2[Attachment A Category], MATCH(directpayments[[#This Row],[Attachment A Expenditure Subcategory]], Table2[Attachment A Subcategory],0)),"")</f>
        <v/>
      </c>
      <c r="R402" s="100" t="str">
        <f>IFERROR(INDEX(Table2[Treasury OIG Category], MATCH(directpayments[[#This Row],[Attachment A Expenditure Subcategory]], Table2[Attachment A Subcategory],0)),"")</f>
        <v/>
      </c>
    </row>
    <row r="403" spans="1:18" x14ac:dyDescent="0.25">
      <c r="A403" s="80"/>
      <c r="B403" s="102"/>
      <c r="C403" s="103"/>
      <c r="D403" s="103"/>
      <c r="E403" s="103"/>
      <c r="F403" s="103"/>
      <c r="G403" s="104"/>
      <c r="H403" s="30" t="s">
        <v>478</v>
      </c>
      <c r="I403" s="103"/>
      <c r="J403" s="106"/>
      <c r="K403" s="106"/>
      <c r="L403" s="106"/>
      <c r="M403" s="49"/>
      <c r="N403" s="49"/>
      <c r="O403" s="152"/>
      <c r="P403" s="132">
        <f>directpayments[[#This Row],[Total Quarterly Payment Amount]]</f>
        <v>0</v>
      </c>
      <c r="Q403" s="99" t="str">
        <f>IFERROR(INDEX(Table2[Attachment A Category], MATCH(directpayments[[#This Row],[Attachment A Expenditure Subcategory]], Table2[Attachment A Subcategory],0)),"")</f>
        <v/>
      </c>
      <c r="R403" s="100" t="str">
        <f>IFERROR(INDEX(Table2[Treasury OIG Category], MATCH(directpayments[[#This Row],[Attachment A Expenditure Subcategory]], Table2[Attachment A Subcategory],0)),"")</f>
        <v/>
      </c>
    </row>
    <row r="404" spans="1:18" x14ac:dyDescent="0.25">
      <c r="A404" s="80"/>
      <c r="B404" s="102"/>
      <c r="C404" s="103"/>
      <c r="D404" s="103"/>
      <c r="E404" s="103"/>
      <c r="F404" s="103"/>
      <c r="G404" s="104"/>
      <c r="H404" s="31" t="s">
        <v>479</v>
      </c>
      <c r="I404" s="103"/>
      <c r="J404" s="106"/>
      <c r="K404" s="106"/>
      <c r="L404" s="106"/>
      <c r="M404" s="49"/>
      <c r="N404" s="49"/>
      <c r="O404" s="152"/>
      <c r="P404" s="132">
        <f>directpayments[[#This Row],[Total Quarterly Payment Amount]]</f>
        <v>0</v>
      </c>
      <c r="Q404" s="99" t="str">
        <f>IFERROR(INDEX(Table2[Attachment A Category], MATCH(directpayments[[#This Row],[Attachment A Expenditure Subcategory]], Table2[Attachment A Subcategory],0)),"")</f>
        <v/>
      </c>
      <c r="R404" s="100" t="str">
        <f>IFERROR(INDEX(Table2[Treasury OIG Category], MATCH(directpayments[[#This Row],[Attachment A Expenditure Subcategory]], Table2[Attachment A Subcategory],0)),"")</f>
        <v/>
      </c>
    </row>
    <row r="405" spans="1:18" x14ac:dyDescent="0.25">
      <c r="A405" s="80"/>
      <c r="B405" s="102"/>
      <c r="C405" s="103"/>
      <c r="D405" s="103"/>
      <c r="E405" s="103"/>
      <c r="F405" s="103"/>
      <c r="G405" s="104"/>
      <c r="H405" s="30" t="s">
        <v>480</v>
      </c>
      <c r="I405" s="103"/>
      <c r="J405" s="106"/>
      <c r="K405" s="106"/>
      <c r="L405" s="106"/>
      <c r="M405" s="49"/>
      <c r="N405" s="49"/>
      <c r="O405" s="152"/>
      <c r="P405" s="132">
        <f>directpayments[[#This Row],[Total Quarterly Payment Amount]]</f>
        <v>0</v>
      </c>
      <c r="Q405" s="99" t="str">
        <f>IFERROR(INDEX(Table2[Attachment A Category], MATCH(directpayments[[#This Row],[Attachment A Expenditure Subcategory]], Table2[Attachment A Subcategory],0)),"")</f>
        <v/>
      </c>
      <c r="R405" s="100" t="str">
        <f>IFERROR(INDEX(Table2[Treasury OIG Category], MATCH(directpayments[[#This Row],[Attachment A Expenditure Subcategory]], Table2[Attachment A Subcategory],0)),"")</f>
        <v/>
      </c>
    </row>
    <row r="406" spans="1:18" x14ac:dyDescent="0.25">
      <c r="A406" s="80"/>
      <c r="B406" s="102"/>
      <c r="C406" s="103"/>
      <c r="D406" s="103"/>
      <c r="E406" s="103"/>
      <c r="F406" s="103"/>
      <c r="G406" s="104"/>
      <c r="H406" s="30" t="s">
        <v>481</v>
      </c>
      <c r="I406" s="103"/>
      <c r="J406" s="106"/>
      <c r="K406" s="106"/>
      <c r="L406" s="106"/>
      <c r="M406" s="49"/>
      <c r="N406" s="49"/>
      <c r="O406" s="152"/>
      <c r="P406" s="132">
        <f>directpayments[[#This Row],[Total Quarterly Payment Amount]]</f>
        <v>0</v>
      </c>
      <c r="Q406" s="99" t="str">
        <f>IFERROR(INDEX(Table2[Attachment A Category], MATCH(directpayments[[#This Row],[Attachment A Expenditure Subcategory]], Table2[Attachment A Subcategory],0)),"")</f>
        <v/>
      </c>
      <c r="R406" s="100" t="str">
        <f>IFERROR(INDEX(Table2[Treasury OIG Category], MATCH(directpayments[[#This Row],[Attachment A Expenditure Subcategory]], Table2[Attachment A Subcategory],0)),"")</f>
        <v/>
      </c>
    </row>
    <row r="407" spans="1:18" x14ac:dyDescent="0.25">
      <c r="A407" s="80"/>
      <c r="B407" s="102"/>
      <c r="C407" s="103"/>
      <c r="D407" s="103"/>
      <c r="E407" s="103"/>
      <c r="F407" s="103"/>
      <c r="G407" s="104"/>
      <c r="H407" s="31" t="s">
        <v>482</v>
      </c>
      <c r="I407" s="103"/>
      <c r="J407" s="106"/>
      <c r="K407" s="106"/>
      <c r="L407" s="106"/>
      <c r="M407" s="49"/>
      <c r="N407" s="49"/>
      <c r="O407" s="152"/>
      <c r="P407" s="132">
        <f>directpayments[[#This Row],[Total Quarterly Payment Amount]]</f>
        <v>0</v>
      </c>
      <c r="Q407" s="99" t="str">
        <f>IFERROR(INDEX(Table2[Attachment A Category], MATCH(directpayments[[#This Row],[Attachment A Expenditure Subcategory]], Table2[Attachment A Subcategory],0)),"")</f>
        <v/>
      </c>
      <c r="R407" s="100" t="str">
        <f>IFERROR(INDEX(Table2[Treasury OIG Category], MATCH(directpayments[[#This Row],[Attachment A Expenditure Subcategory]], Table2[Attachment A Subcategory],0)),"")</f>
        <v/>
      </c>
    </row>
    <row r="408" spans="1:18" x14ac:dyDescent="0.25">
      <c r="A408" s="80"/>
      <c r="B408" s="102"/>
      <c r="C408" s="103"/>
      <c r="D408" s="103"/>
      <c r="E408" s="103"/>
      <c r="F408" s="103"/>
      <c r="G408" s="104"/>
      <c r="H408" s="30" t="s">
        <v>483</v>
      </c>
      <c r="I408" s="103"/>
      <c r="J408" s="106"/>
      <c r="K408" s="106"/>
      <c r="L408" s="106"/>
      <c r="M408" s="49"/>
      <c r="N408" s="49"/>
      <c r="O408" s="152"/>
      <c r="P408" s="132">
        <f>directpayments[[#This Row],[Total Quarterly Payment Amount]]</f>
        <v>0</v>
      </c>
      <c r="Q408" s="99" t="str">
        <f>IFERROR(INDEX(Table2[Attachment A Category], MATCH(directpayments[[#This Row],[Attachment A Expenditure Subcategory]], Table2[Attachment A Subcategory],0)),"")</f>
        <v/>
      </c>
      <c r="R408" s="100" t="str">
        <f>IFERROR(INDEX(Table2[Treasury OIG Category], MATCH(directpayments[[#This Row],[Attachment A Expenditure Subcategory]], Table2[Attachment A Subcategory],0)),"")</f>
        <v/>
      </c>
    </row>
    <row r="409" spans="1:18" x14ac:dyDescent="0.25">
      <c r="A409" s="80"/>
      <c r="B409" s="102"/>
      <c r="C409" s="103"/>
      <c r="D409" s="103"/>
      <c r="E409" s="103"/>
      <c r="F409" s="103"/>
      <c r="G409" s="104"/>
      <c r="H409" s="30" t="s">
        <v>484</v>
      </c>
      <c r="I409" s="103"/>
      <c r="J409" s="106"/>
      <c r="K409" s="106"/>
      <c r="L409" s="106"/>
      <c r="M409" s="49"/>
      <c r="N409" s="49"/>
      <c r="O409" s="152"/>
      <c r="P409" s="132">
        <f>directpayments[[#This Row],[Total Quarterly Payment Amount]]</f>
        <v>0</v>
      </c>
      <c r="Q409" s="99" t="str">
        <f>IFERROR(INDEX(Table2[Attachment A Category], MATCH(directpayments[[#This Row],[Attachment A Expenditure Subcategory]], Table2[Attachment A Subcategory],0)),"")</f>
        <v/>
      </c>
      <c r="R409" s="100" t="str">
        <f>IFERROR(INDEX(Table2[Treasury OIG Category], MATCH(directpayments[[#This Row],[Attachment A Expenditure Subcategory]], Table2[Attachment A Subcategory],0)),"")</f>
        <v/>
      </c>
    </row>
    <row r="410" spans="1:18" x14ac:dyDescent="0.25">
      <c r="A410" s="80"/>
      <c r="B410" s="102"/>
      <c r="C410" s="103"/>
      <c r="D410" s="103"/>
      <c r="E410" s="103"/>
      <c r="F410" s="103"/>
      <c r="G410" s="104"/>
      <c r="H410" s="31" t="s">
        <v>485</v>
      </c>
      <c r="I410" s="103"/>
      <c r="J410" s="106"/>
      <c r="K410" s="106"/>
      <c r="L410" s="106"/>
      <c r="M410" s="49"/>
      <c r="N410" s="49"/>
      <c r="O410" s="152"/>
      <c r="P410" s="132">
        <f>directpayments[[#This Row],[Total Quarterly Payment Amount]]</f>
        <v>0</v>
      </c>
      <c r="Q410" s="99" t="str">
        <f>IFERROR(INDEX(Table2[Attachment A Category], MATCH(directpayments[[#This Row],[Attachment A Expenditure Subcategory]], Table2[Attachment A Subcategory],0)),"")</f>
        <v/>
      </c>
      <c r="R410" s="100" t="str">
        <f>IFERROR(INDEX(Table2[Treasury OIG Category], MATCH(directpayments[[#This Row],[Attachment A Expenditure Subcategory]], Table2[Attachment A Subcategory],0)),"")</f>
        <v/>
      </c>
    </row>
    <row r="411" spans="1:18" x14ac:dyDescent="0.25">
      <c r="A411" s="80"/>
      <c r="B411" s="102"/>
      <c r="C411" s="103"/>
      <c r="D411" s="103"/>
      <c r="E411" s="103"/>
      <c r="F411" s="103"/>
      <c r="G411" s="104"/>
      <c r="H411" s="30" t="s">
        <v>486</v>
      </c>
      <c r="I411" s="103"/>
      <c r="J411" s="106"/>
      <c r="K411" s="106"/>
      <c r="L411" s="106"/>
      <c r="M411" s="49"/>
      <c r="N411" s="49"/>
      <c r="O411" s="152"/>
      <c r="P411" s="132">
        <f>directpayments[[#This Row],[Total Quarterly Payment Amount]]</f>
        <v>0</v>
      </c>
      <c r="Q411" s="99" t="str">
        <f>IFERROR(INDEX(Table2[Attachment A Category], MATCH(directpayments[[#This Row],[Attachment A Expenditure Subcategory]], Table2[Attachment A Subcategory],0)),"")</f>
        <v/>
      </c>
      <c r="R411" s="100" t="str">
        <f>IFERROR(INDEX(Table2[Treasury OIG Category], MATCH(directpayments[[#This Row],[Attachment A Expenditure Subcategory]], Table2[Attachment A Subcategory],0)),"")</f>
        <v/>
      </c>
    </row>
    <row r="412" spans="1:18" x14ac:dyDescent="0.25">
      <c r="A412" s="80"/>
      <c r="B412" s="102"/>
      <c r="C412" s="103"/>
      <c r="D412" s="103"/>
      <c r="E412" s="103"/>
      <c r="F412" s="103"/>
      <c r="G412" s="104"/>
      <c r="H412" s="30" t="s">
        <v>487</v>
      </c>
      <c r="I412" s="103"/>
      <c r="J412" s="106"/>
      <c r="K412" s="106"/>
      <c r="L412" s="106"/>
      <c r="M412" s="49"/>
      <c r="N412" s="49"/>
      <c r="O412" s="152"/>
      <c r="P412" s="132">
        <f>directpayments[[#This Row],[Total Quarterly Payment Amount]]</f>
        <v>0</v>
      </c>
      <c r="Q412" s="99" t="str">
        <f>IFERROR(INDEX(Table2[Attachment A Category], MATCH(directpayments[[#This Row],[Attachment A Expenditure Subcategory]], Table2[Attachment A Subcategory],0)),"")</f>
        <v/>
      </c>
      <c r="R412" s="100" t="str">
        <f>IFERROR(INDEX(Table2[Treasury OIG Category], MATCH(directpayments[[#This Row],[Attachment A Expenditure Subcategory]], Table2[Attachment A Subcategory],0)),"")</f>
        <v/>
      </c>
    </row>
    <row r="413" spans="1:18" x14ac:dyDescent="0.25">
      <c r="A413" s="80"/>
      <c r="B413" s="102"/>
      <c r="C413" s="103"/>
      <c r="D413" s="103"/>
      <c r="E413" s="103"/>
      <c r="F413" s="103"/>
      <c r="G413" s="104"/>
      <c r="H413" s="31" t="s">
        <v>488</v>
      </c>
      <c r="I413" s="103"/>
      <c r="J413" s="106"/>
      <c r="K413" s="106"/>
      <c r="L413" s="106"/>
      <c r="M413" s="49"/>
      <c r="N413" s="49"/>
      <c r="O413" s="152"/>
      <c r="P413" s="132">
        <f>directpayments[[#This Row],[Total Quarterly Payment Amount]]</f>
        <v>0</v>
      </c>
      <c r="Q413" s="99" t="str">
        <f>IFERROR(INDEX(Table2[Attachment A Category], MATCH(directpayments[[#This Row],[Attachment A Expenditure Subcategory]], Table2[Attachment A Subcategory],0)),"")</f>
        <v/>
      </c>
      <c r="R413" s="100" t="str">
        <f>IFERROR(INDEX(Table2[Treasury OIG Category], MATCH(directpayments[[#This Row],[Attachment A Expenditure Subcategory]], Table2[Attachment A Subcategory],0)),"")</f>
        <v/>
      </c>
    </row>
    <row r="414" spans="1:18" x14ac:dyDescent="0.25">
      <c r="A414" s="80"/>
      <c r="B414" s="102"/>
      <c r="C414" s="103"/>
      <c r="D414" s="103"/>
      <c r="E414" s="103"/>
      <c r="F414" s="103"/>
      <c r="G414" s="104"/>
      <c r="H414" s="30" t="s">
        <v>489</v>
      </c>
      <c r="I414" s="103"/>
      <c r="J414" s="106"/>
      <c r="K414" s="106"/>
      <c r="L414" s="106"/>
      <c r="M414" s="49"/>
      <c r="N414" s="49"/>
      <c r="O414" s="152"/>
      <c r="P414" s="132">
        <f>directpayments[[#This Row],[Total Quarterly Payment Amount]]</f>
        <v>0</v>
      </c>
      <c r="Q414" s="99" t="str">
        <f>IFERROR(INDEX(Table2[Attachment A Category], MATCH(directpayments[[#This Row],[Attachment A Expenditure Subcategory]], Table2[Attachment A Subcategory],0)),"")</f>
        <v/>
      </c>
      <c r="R414" s="100" t="str">
        <f>IFERROR(INDEX(Table2[Treasury OIG Category], MATCH(directpayments[[#This Row],[Attachment A Expenditure Subcategory]], Table2[Attachment A Subcategory],0)),"")</f>
        <v/>
      </c>
    </row>
    <row r="415" spans="1:18" x14ac:dyDescent="0.25">
      <c r="A415" s="80"/>
      <c r="B415" s="102"/>
      <c r="C415" s="103"/>
      <c r="D415" s="103"/>
      <c r="E415" s="103"/>
      <c r="F415" s="103"/>
      <c r="G415" s="104"/>
      <c r="H415" s="30" t="s">
        <v>490</v>
      </c>
      <c r="I415" s="103"/>
      <c r="J415" s="106"/>
      <c r="K415" s="106"/>
      <c r="L415" s="106"/>
      <c r="M415" s="49"/>
      <c r="N415" s="49"/>
      <c r="O415" s="152"/>
      <c r="P415" s="132">
        <f>directpayments[[#This Row],[Total Quarterly Payment Amount]]</f>
        <v>0</v>
      </c>
      <c r="Q415" s="99" t="str">
        <f>IFERROR(INDEX(Table2[Attachment A Category], MATCH(directpayments[[#This Row],[Attachment A Expenditure Subcategory]], Table2[Attachment A Subcategory],0)),"")</f>
        <v/>
      </c>
      <c r="R415" s="100" t="str">
        <f>IFERROR(INDEX(Table2[Treasury OIG Category], MATCH(directpayments[[#This Row],[Attachment A Expenditure Subcategory]], Table2[Attachment A Subcategory],0)),"")</f>
        <v/>
      </c>
    </row>
    <row r="416" spans="1:18" x14ac:dyDescent="0.25">
      <c r="A416" s="80"/>
      <c r="B416" s="102"/>
      <c r="C416" s="103"/>
      <c r="D416" s="103"/>
      <c r="E416" s="103"/>
      <c r="F416" s="103"/>
      <c r="G416" s="104"/>
      <c r="H416" s="31" t="s">
        <v>491</v>
      </c>
      <c r="I416" s="103"/>
      <c r="J416" s="106"/>
      <c r="K416" s="106"/>
      <c r="L416" s="106"/>
      <c r="M416" s="49"/>
      <c r="N416" s="49"/>
      <c r="O416" s="152"/>
      <c r="P416" s="132">
        <f>directpayments[[#This Row],[Total Quarterly Payment Amount]]</f>
        <v>0</v>
      </c>
      <c r="Q416" s="99" t="str">
        <f>IFERROR(INDEX(Table2[Attachment A Category], MATCH(directpayments[[#This Row],[Attachment A Expenditure Subcategory]], Table2[Attachment A Subcategory],0)),"")</f>
        <v/>
      </c>
      <c r="R416" s="100" t="str">
        <f>IFERROR(INDEX(Table2[Treasury OIG Category], MATCH(directpayments[[#This Row],[Attachment A Expenditure Subcategory]], Table2[Attachment A Subcategory],0)),"")</f>
        <v/>
      </c>
    </row>
    <row r="417" spans="1:18" x14ac:dyDescent="0.25">
      <c r="A417" s="80"/>
      <c r="B417" s="102"/>
      <c r="C417" s="103"/>
      <c r="D417" s="103"/>
      <c r="E417" s="103"/>
      <c r="F417" s="103"/>
      <c r="G417" s="104"/>
      <c r="H417" s="30" t="s">
        <v>492</v>
      </c>
      <c r="I417" s="103"/>
      <c r="J417" s="106"/>
      <c r="K417" s="106"/>
      <c r="L417" s="106"/>
      <c r="M417" s="49"/>
      <c r="N417" s="49"/>
      <c r="O417" s="152"/>
      <c r="P417" s="132">
        <f>directpayments[[#This Row],[Total Quarterly Payment Amount]]</f>
        <v>0</v>
      </c>
      <c r="Q417" s="99" t="str">
        <f>IFERROR(INDEX(Table2[Attachment A Category], MATCH(directpayments[[#This Row],[Attachment A Expenditure Subcategory]], Table2[Attachment A Subcategory],0)),"")</f>
        <v/>
      </c>
      <c r="R417" s="100" t="str">
        <f>IFERROR(INDEX(Table2[Treasury OIG Category], MATCH(directpayments[[#This Row],[Attachment A Expenditure Subcategory]], Table2[Attachment A Subcategory],0)),"")</f>
        <v/>
      </c>
    </row>
    <row r="418" spans="1:18" x14ac:dyDescent="0.25">
      <c r="A418" s="80"/>
      <c r="B418" s="102"/>
      <c r="C418" s="103"/>
      <c r="D418" s="103"/>
      <c r="E418" s="103"/>
      <c r="F418" s="103"/>
      <c r="G418" s="104"/>
      <c r="H418" s="30" t="s">
        <v>493</v>
      </c>
      <c r="I418" s="103"/>
      <c r="J418" s="106"/>
      <c r="K418" s="106"/>
      <c r="L418" s="106"/>
      <c r="M418" s="49"/>
      <c r="N418" s="49"/>
      <c r="O418" s="152"/>
      <c r="P418" s="132">
        <f>directpayments[[#This Row],[Total Quarterly Payment Amount]]</f>
        <v>0</v>
      </c>
      <c r="Q418" s="99" t="str">
        <f>IFERROR(INDEX(Table2[Attachment A Category], MATCH(directpayments[[#This Row],[Attachment A Expenditure Subcategory]], Table2[Attachment A Subcategory],0)),"")</f>
        <v/>
      </c>
      <c r="R418" s="100" t="str">
        <f>IFERROR(INDEX(Table2[Treasury OIG Category], MATCH(directpayments[[#This Row],[Attachment A Expenditure Subcategory]], Table2[Attachment A Subcategory],0)),"")</f>
        <v/>
      </c>
    </row>
    <row r="419" spans="1:18" x14ac:dyDescent="0.25">
      <c r="A419" s="80"/>
      <c r="B419" s="102"/>
      <c r="C419" s="103"/>
      <c r="D419" s="103"/>
      <c r="E419" s="103"/>
      <c r="F419" s="103"/>
      <c r="G419" s="104"/>
      <c r="H419" s="31" t="s">
        <v>494</v>
      </c>
      <c r="I419" s="103"/>
      <c r="J419" s="106"/>
      <c r="K419" s="106"/>
      <c r="L419" s="106"/>
      <c r="M419" s="49"/>
      <c r="N419" s="49"/>
      <c r="O419" s="152"/>
      <c r="P419" s="132">
        <f>directpayments[[#This Row],[Total Quarterly Payment Amount]]</f>
        <v>0</v>
      </c>
      <c r="Q419" s="99" t="str">
        <f>IFERROR(INDEX(Table2[Attachment A Category], MATCH(directpayments[[#This Row],[Attachment A Expenditure Subcategory]], Table2[Attachment A Subcategory],0)),"")</f>
        <v/>
      </c>
      <c r="R419" s="100" t="str">
        <f>IFERROR(INDEX(Table2[Treasury OIG Category], MATCH(directpayments[[#This Row],[Attachment A Expenditure Subcategory]], Table2[Attachment A Subcategory],0)),"")</f>
        <v/>
      </c>
    </row>
    <row r="420" spans="1:18" x14ac:dyDescent="0.25">
      <c r="A420" s="80"/>
      <c r="B420" s="102"/>
      <c r="C420" s="103"/>
      <c r="D420" s="103"/>
      <c r="E420" s="103"/>
      <c r="F420" s="103"/>
      <c r="G420" s="104"/>
      <c r="H420" s="30" t="s">
        <v>495</v>
      </c>
      <c r="I420" s="103"/>
      <c r="J420" s="106"/>
      <c r="K420" s="106"/>
      <c r="L420" s="106"/>
      <c r="M420" s="49"/>
      <c r="N420" s="49"/>
      <c r="O420" s="152"/>
      <c r="P420" s="132">
        <f>directpayments[[#This Row],[Total Quarterly Payment Amount]]</f>
        <v>0</v>
      </c>
      <c r="Q420" s="99" t="str">
        <f>IFERROR(INDEX(Table2[Attachment A Category], MATCH(directpayments[[#This Row],[Attachment A Expenditure Subcategory]], Table2[Attachment A Subcategory],0)),"")</f>
        <v/>
      </c>
      <c r="R420" s="100" t="str">
        <f>IFERROR(INDEX(Table2[Treasury OIG Category], MATCH(directpayments[[#This Row],[Attachment A Expenditure Subcategory]], Table2[Attachment A Subcategory],0)),"")</f>
        <v/>
      </c>
    </row>
    <row r="421" spans="1:18" x14ac:dyDescent="0.25">
      <c r="A421" s="80"/>
      <c r="B421" s="102"/>
      <c r="C421" s="103"/>
      <c r="D421" s="103"/>
      <c r="E421" s="103"/>
      <c r="F421" s="103"/>
      <c r="G421" s="104"/>
      <c r="H421" s="30" t="s">
        <v>496</v>
      </c>
      <c r="I421" s="103"/>
      <c r="J421" s="106"/>
      <c r="K421" s="106"/>
      <c r="L421" s="106"/>
      <c r="M421" s="49"/>
      <c r="N421" s="49"/>
      <c r="O421" s="152"/>
      <c r="P421" s="132">
        <f>directpayments[[#This Row],[Total Quarterly Payment Amount]]</f>
        <v>0</v>
      </c>
      <c r="Q421" s="99" t="str">
        <f>IFERROR(INDEX(Table2[Attachment A Category], MATCH(directpayments[[#This Row],[Attachment A Expenditure Subcategory]], Table2[Attachment A Subcategory],0)),"")</f>
        <v/>
      </c>
      <c r="R421" s="100" t="str">
        <f>IFERROR(INDEX(Table2[Treasury OIG Category], MATCH(directpayments[[#This Row],[Attachment A Expenditure Subcategory]], Table2[Attachment A Subcategory],0)),"")</f>
        <v/>
      </c>
    </row>
    <row r="422" spans="1:18" x14ac:dyDescent="0.25">
      <c r="A422" s="80"/>
      <c r="B422" s="102"/>
      <c r="C422" s="103"/>
      <c r="D422" s="103"/>
      <c r="E422" s="103"/>
      <c r="F422" s="103"/>
      <c r="G422" s="104"/>
      <c r="H422" s="31" t="s">
        <v>497</v>
      </c>
      <c r="I422" s="103"/>
      <c r="J422" s="106"/>
      <c r="K422" s="106"/>
      <c r="L422" s="106"/>
      <c r="M422" s="49"/>
      <c r="N422" s="49"/>
      <c r="O422" s="152"/>
      <c r="P422" s="132">
        <f>directpayments[[#This Row],[Total Quarterly Payment Amount]]</f>
        <v>0</v>
      </c>
      <c r="Q422" s="99" t="str">
        <f>IFERROR(INDEX(Table2[Attachment A Category], MATCH(directpayments[[#This Row],[Attachment A Expenditure Subcategory]], Table2[Attachment A Subcategory],0)),"")</f>
        <v/>
      </c>
      <c r="R422" s="100" t="str">
        <f>IFERROR(INDEX(Table2[Treasury OIG Category], MATCH(directpayments[[#This Row],[Attachment A Expenditure Subcategory]], Table2[Attachment A Subcategory],0)),"")</f>
        <v/>
      </c>
    </row>
    <row r="423" spans="1:18" x14ac:dyDescent="0.25">
      <c r="A423" s="80"/>
      <c r="B423" s="102"/>
      <c r="C423" s="103"/>
      <c r="D423" s="103"/>
      <c r="E423" s="103"/>
      <c r="F423" s="103"/>
      <c r="G423" s="104"/>
      <c r="H423" s="30" t="s">
        <v>498</v>
      </c>
      <c r="I423" s="103"/>
      <c r="J423" s="106"/>
      <c r="K423" s="106"/>
      <c r="L423" s="106"/>
      <c r="M423" s="49"/>
      <c r="N423" s="49"/>
      <c r="O423" s="152"/>
      <c r="P423" s="132">
        <f>directpayments[[#This Row],[Total Quarterly Payment Amount]]</f>
        <v>0</v>
      </c>
      <c r="Q423" s="99" t="str">
        <f>IFERROR(INDEX(Table2[Attachment A Category], MATCH(directpayments[[#This Row],[Attachment A Expenditure Subcategory]], Table2[Attachment A Subcategory],0)),"")</f>
        <v/>
      </c>
      <c r="R423" s="100" t="str">
        <f>IFERROR(INDEX(Table2[Treasury OIG Category], MATCH(directpayments[[#This Row],[Attachment A Expenditure Subcategory]], Table2[Attachment A Subcategory],0)),"")</f>
        <v/>
      </c>
    </row>
    <row r="424" spans="1:18" x14ac:dyDescent="0.25">
      <c r="A424" s="80"/>
      <c r="B424" s="102"/>
      <c r="C424" s="103"/>
      <c r="D424" s="103"/>
      <c r="E424" s="103"/>
      <c r="F424" s="103"/>
      <c r="G424" s="104"/>
      <c r="H424" s="30" t="s">
        <v>499</v>
      </c>
      <c r="I424" s="103"/>
      <c r="J424" s="106"/>
      <c r="K424" s="106"/>
      <c r="L424" s="106"/>
      <c r="M424" s="49"/>
      <c r="N424" s="49"/>
      <c r="O424" s="152"/>
      <c r="P424" s="132">
        <f>directpayments[[#This Row],[Total Quarterly Payment Amount]]</f>
        <v>0</v>
      </c>
      <c r="Q424" s="99" t="str">
        <f>IFERROR(INDEX(Table2[Attachment A Category], MATCH(directpayments[[#This Row],[Attachment A Expenditure Subcategory]], Table2[Attachment A Subcategory],0)),"")</f>
        <v/>
      </c>
      <c r="R424" s="100" t="str">
        <f>IFERROR(INDEX(Table2[Treasury OIG Category], MATCH(directpayments[[#This Row],[Attachment A Expenditure Subcategory]], Table2[Attachment A Subcategory],0)),"")</f>
        <v/>
      </c>
    </row>
    <row r="425" spans="1:18" x14ac:dyDescent="0.25">
      <c r="A425" s="80"/>
      <c r="B425" s="102"/>
      <c r="C425" s="103"/>
      <c r="D425" s="103"/>
      <c r="E425" s="103"/>
      <c r="F425" s="103"/>
      <c r="G425" s="104"/>
      <c r="H425" s="31" t="s">
        <v>500</v>
      </c>
      <c r="I425" s="103"/>
      <c r="J425" s="106"/>
      <c r="K425" s="106"/>
      <c r="L425" s="106"/>
      <c r="M425" s="49"/>
      <c r="N425" s="49"/>
      <c r="O425" s="152"/>
      <c r="P425" s="132">
        <f>directpayments[[#This Row],[Total Quarterly Payment Amount]]</f>
        <v>0</v>
      </c>
      <c r="Q425" s="99" t="str">
        <f>IFERROR(INDEX(Table2[Attachment A Category], MATCH(directpayments[[#This Row],[Attachment A Expenditure Subcategory]], Table2[Attachment A Subcategory],0)),"")</f>
        <v/>
      </c>
      <c r="R425" s="100" t="str">
        <f>IFERROR(INDEX(Table2[Treasury OIG Category], MATCH(directpayments[[#This Row],[Attachment A Expenditure Subcategory]], Table2[Attachment A Subcategory],0)),"")</f>
        <v/>
      </c>
    </row>
    <row r="426" spans="1:18" x14ac:dyDescent="0.25">
      <c r="A426" s="80"/>
      <c r="B426" s="102"/>
      <c r="C426" s="103"/>
      <c r="D426" s="103"/>
      <c r="E426" s="103"/>
      <c r="F426" s="103"/>
      <c r="G426" s="104"/>
      <c r="H426" s="30" t="s">
        <v>501</v>
      </c>
      <c r="I426" s="103"/>
      <c r="J426" s="106"/>
      <c r="K426" s="106"/>
      <c r="L426" s="106"/>
      <c r="M426" s="49"/>
      <c r="N426" s="49"/>
      <c r="O426" s="152"/>
      <c r="P426" s="132">
        <f>directpayments[[#This Row],[Total Quarterly Payment Amount]]</f>
        <v>0</v>
      </c>
      <c r="Q426" s="99" t="str">
        <f>IFERROR(INDEX(Table2[Attachment A Category], MATCH(directpayments[[#This Row],[Attachment A Expenditure Subcategory]], Table2[Attachment A Subcategory],0)),"")</f>
        <v/>
      </c>
      <c r="R426" s="100" t="str">
        <f>IFERROR(INDEX(Table2[Treasury OIG Category], MATCH(directpayments[[#This Row],[Attachment A Expenditure Subcategory]], Table2[Attachment A Subcategory],0)),"")</f>
        <v/>
      </c>
    </row>
    <row r="427" spans="1:18" x14ac:dyDescent="0.25">
      <c r="A427" s="80"/>
      <c r="B427" s="102"/>
      <c r="C427" s="103"/>
      <c r="D427" s="103"/>
      <c r="E427" s="103"/>
      <c r="F427" s="103"/>
      <c r="G427" s="104"/>
      <c r="H427" s="30" t="s">
        <v>502</v>
      </c>
      <c r="I427" s="103"/>
      <c r="J427" s="106"/>
      <c r="K427" s="106"/>
      <c r="L427" s="106"/>
      <c r="M427" s="49"/>
      <c r="N427" s="49"/>
      <c r="O427" s="152"/>
      <c r="P427" s="132">
        <f>directpayments[[#This Row],[Total Quarterly Payment Amount]]</f>
        <v>0</v>
      </c>
      <c r="Q427" s="99" t="str">
        <f>IFERROR(INDEX(Table2[Attachment A Category], MATCH(directpayments[[#This Row],[Attachment A Expenditure Subcategory]], Table2[Attachment A Subcategory],0)),"")</f>
        <v/>
      </c>
      <c r="R427" s="100" t="str">
        <f>IFERROR(INDEX(Table2[Treasury OIG Category], MATCH(directpayments[[#This Row],[Attachment A Expenditure Subcategory]], Table2[Attachment A Subcategory],0)),"")</f>
        <v/>
      </c>
    </row>
    <row r="428" spans="1:18" x14ac:dyDescent="0.25">
      <c r="A428" s="80"/>
      <c r="B428" s="102"/>
      <c r="C428" s="103"/>
      <c r="D428" s="103"/>
      <c r="E428" s="103"/>
      <c r="F428" s="103"/>
      <c r="G428" s="104"/>
      <c r="H428" s="31" t="s">
        <v>503</v>
      </c>
      <c r="I428" s="103"/>
      <c r="J428" s="106"/>
      <c r="K428" s="106"/>
      <c r="L428" s="106"/>
      <c r="M428" s="49"/>
      <c r="N428" s="49"/>
      <c r="O428" s="152"/>
      <c r="P428" s="132">
        <f>directpayments[[#This Row],[Total Quarterly Payment Amount]]</f>
        <v>0</v>
      </c>
      <c r="Q428" s="99" t="str">
        <f>IFERROR(INDEX(Table2[Attachment A Category], MATCH(directpayments[[#This Row],[Attachment A Expenditure Subcategory]], Table2[Attachment A Subcategory],0)),"")</f>
        <v/>
      </c>
      <c r="R428" s="100" t="str">
        <f>IFERROR(INDEX(Table2[Treasury OIG Category], MATCH(directpayments[[#This Row],[Attachment A Expenditure Subcategory]], Table2[Attachment A Subcategory],0)),"")</f>
        <v/>
      </c>
    </row>
    <row r="429" spans="1:18" x14ac:dyDescent="0.25">
      <c r="A429" s="80"/>
      <c r="B429" s="102"/>
      <c r="C429" s="103"/>
      <c r="D429" s="103"/>
      <c r="E429" s="103"/>
      <c r="F429" s="103"/>
      <c r="G429" s="104"/>
      <c r="H429" s="30" t="s">
        <v>504</v>
      </c>
      <c r="I429" s="103"/>
      <c r="J429" s="106"/>
      <c r="K429" s="106"/>
      <c r="L429" s="106"/>
      <c r="M429" s="49"/>
      <c r="N429" s="49"/>
      <c r="O429" s="152"/>
      <c r="P429" s="132">
        <f>directpayments[[#This Row],[Total Quarterly Payment Amount]]</f>
        <v>0</v>
      </c>
      <c r="Q429" s="99" t="str">
        <f>IFERROR(INDEX(Table2[Attachment A Category], MATCH(directpayments[[#This Row],[Attachment A Expenditure Subcategory]], Table2[Attachment A Subcategory],0)),"")</f>
        <v/>
      </c>
      <c r="R429" s="100" t="str">
        <f>IFERROR(INDEX(Table2[Treasury OIG Category], MATCH(directpayments[[#This Row],[Attachment A Expenditure Subcategory]], Table2[Attachment A Subcategory],0)),"")</f>
        <v/>
      </c>
    </row>
    <row r="430" spans="1:18" x14ac:dyDescent="0.25">
      <c r="A430" s="80"/>
      <c r="B430" s="102"/>
      <c r="C430" s="103"/>
      <c r="D430" s="103"/>
      <c r="E430" s="103"/>
      <c r="F430" s="103"/>
      <c r="G430" s="104"/>
      <c r="H430" s="30" t="s">
        <v>505</v>
      </c>
      <c r="I430" s="103"/>
      <c r="J430" s="106"/>
      <c r="K430" s="106"/>
      <c r="L430" s="106"/>
      <c r="M430" s="49"/>
      <c r="N430" s="49"/>
      <c r="O430" s="152"/>
      <c r="P430" s="132">
        <f>directpayments[[#This Row],[Total Quarterly Payment Amount]]</f>
        <v>0</v>
      </c>
      <c r="Q430" s="99" t="str">
        <f>IFERROR(INDEX(Table2[Attachment A Category], MATCH(directpayments[[#This Row],[Attachment A Expenditure Subcategory]], Table2[Attachment A Subcategory],0)),"")</f>
        <v/>
      </c>
      <c r="R430" s="100" t="str">
        <f>IFERROR(INDEX(Table2[Treasury OIG Category], MATCH(directpayments[[#This Row],[Attachment A Expenditure Subcategory]], Table2[Attachment A Subcategory],0)),"")</f>
        <v/>
      </c>
    </row>
    <row r="431" spans="1:18" x14ac:dyDescent="0.25">
      <c r="A431" s="80"/>
      <c r="B431" s="102"/>
      <c r="C431" s="103"/>
      <c r="D431" s="103"/>
      <c r="E431" s="103"/>
      <c r="F431" s="103"/>
      <c r="G431" s="104"/>
      <c r="H431" s="31" t="s">
        <v>506</v>
      </c>
      <c r="I431" s="103"/>
      <c r="J431" s="106"/>
      <c r="K431" s="106"/>
      <c r="L431" s="106"/>
      <c r="M431" s="49"/>
      <c r="N431" s="49"/>
      <c r="O431" s="152"/>
      <c r="P431" s="132">
        <f>directpayments[[#This Row],[Total Quarterly Payment Amount]]</f>
        <v>0</v>
      </c>
      <c r="Q431" s="99" t="str">
        <f>IFERROR(INDEX(Table2[Attachment A Category], MATCH(directpayments[[#This Row],[Attachment A Expenditure Subcategory]], Table2[Attachment A Subcategory],0)),"")</f>
        <v/>
      </c>
      <c r="R431" s="100" t="str">
        <f>IFERROR(INDEX(Table2[Treasury OIG Category], MATCH(directpayments[[#This Row],[Attachment A Expenditure Subcategory]], Table2[Attachment A Subcategory],0)),"")</f>
        <v/>
      </c>
    </row>
    <row r="432" spans="1:18" x14ac:dyDescent="0.25">
      <c r="A432" s="80"/>
      <c r="B432" s="102"/>
      <c r="C432" s="103"/>
      <c r="D432" s="103"/>
      <c r="E432" s="103"/>
      <c r="F432" s="103"/>
      <c r="G432" s="104"/>
      <c r="H432" s="30" t="s">
        <v>507</v>
      </c>
      <c r="I432" s="103"/>
      <c r="J432" s="106"/>
      <c r="K432" s="106"/>
      <c r="L432" s="106"/>
      <c r="M432" s="49"/>
      <c r="N432" s="49"/>
      <c r="O432" s="152"/>
      <c r="P432" s="132">
        <f>directpayments[[#This Row],[Total Quarterly Payment Amount]]</f>
        <v>0</v>
      </c>
      <c r="Q432" s="99" t="str">
        <f>IFERROR(INDEX(Table2[Attachment A Category], MATCH(directpayments[[#This Row],[Attachment A Expenditure Subcategory]], Table2[Attachment A Subcategory],0)),"")</f>
        <v/>
      </c>
      <c r="R432" s="100" t="str">
        <f>IFERROR(INDEX(Table2[Treasury OIG Category], MATCH(directpayments[[#This Row],[Attachment A Expenditure Subcategory]], Table2[Attachment A Subcategory],0)),"")</f>
        <v/>
      </c>
    </row>
    <row r="433" spans="1:18" x14ac:dyDescent="0.25">
      <c r="A433" s="80"/>
      <c r="B433" s="102"/>
      <c r="C433" s="103"/>
      <c r="D433" s="103"/>
      <c r="E433" s="103"/>
      <c r="F433" s="103"/>
      <c r="G433" s="104"/>
      <c r="H433" s="30" t="s">
        <v>508</v>
      </c>
      <c r="I433" s="103"/>
      <c r="J433" s="106"/>
      <c r="K433" s="106"/>
      <c r="L433" s="106"/>
      <c r="M433" s="49"/>
      <c r="N433" s="49"/>
      <c r="O433" s="152"/>
      <c r="P433" s="132">
        <f>directpayments[[#This Row],[Total Quarterly Payment Amount]]</f>
        <v>0</v>
      </c>
      <c r="Q433" s="99" t="str">
        <f>IFERROR(INDEX(Table2[Attachment A Category], MATCH(directpayments[[#This Row],[Attachment A Expenditure Subcategory]], Table2[Attachment A Subcategory],0)),"")</f>
        <v/>
      </c>
      <c r="R433" s="100" t="str">
        <f>IFERROR(INDEX(Table2[Treasury OIG Category], MATCH(directpayments[[#This Row],[Attachment A Expenditure Subcategory]], Table2[Attachment A Subcategory],0)),"")</f>
        <v/>
      </c>
    </row>
    <row r="434" spans="1:18" x14ac:dyDescent="0.25">
      <c r="A434" s="80"/>
      <c r="B434" s="102"/>
      <c r="C434" s="103"/>
      <c r="D434" s="103"/>
      <c r="E434" s="103"/>
      <c r="F434" s="103"/>
      <c r="G434" s="104"/>
      <c r="H434" s="31" t="s">
        <v>509</v>
      </c>
      <c r="I434" s="103"/>
      <c r="J434" s="106"/>
      <c r="K434" s="106"/>
      <c r="L434" s="106"/>
      <c r="M434" s="49"/>
      <c r="N434" s="49"/>
      <c r="O434" s="152"/>
      <c r="P434" s="132">
        <f>directpayments[[#This Row],[Total Quarterly Payment Amount]]</f>
        <v>0</v>
      </c>
      <c r="Q434" s="99" t="str">
        <f>IFERROR(INDEX(Table2[Attachment A Category], MATCH(directpayments[[#This Row],[Attachment A Expenditure Subcategory]], Table2[Attachment A Subcategory],0)),"")</f>
        <v/>
      </c>
      <c r="R434" s="100" t="str">
        <f>IFERROR(INDEX(Table2[Treasury OIG Category], MATCH(directpayments[[#This Row],[Attachment A Expenditure Subcategory]], Table2[Attachment A Subcategory],0)),"")</f>
        <v/>
      </c>
    </row>
    <row r="435" spans="1:18" x14ac:dyDescent="0.25">
      <c r="A435" s="80"/>
      <c r="B435" s="102"/>
      <c r="C435" s="103"/>
      <c r="D435" s="103"/>
      <c r="E435" s="103"/>
      <c r="F435" s="103"/>
      <c r="G435" s="104"/>
      <c r="H435" s="30" t="s">
        <v>510</v>
      </c>
      <c r="I435" s="103"/>
      <c r="J435" s="106"/>
      <c r="K435" s="106"/>
      <c r="L435" s="106"/>
      <c r="M435" s="49"/>
      <c r="N435" s="49"/>
      <c r="O435" s="152"/>
      <c r="P435" s="132">
        <f>directpayments[[#This Row],[Total Quarterly Payment Amount]]</f>
        <v>0</v>
      </c>
      <c r="Q435" s="99" t="str">
        <f>IFERROR(INDEX(Table2[Attachment A Category], MATCH(directpayments[[#This Row],[Attachment A Expenditure Subcategory]], Table2[Attachment A Subcategory],0)),"")</f>
        <v/>
      </c>
      <c r="R435" s="100" t="str">
        <f>IFERROR(INDEX(Table2[Treasury OIG Category], MATCH(directpayments[[#This Row],[Attachment A Expenditure Subcategory]], Table2[Attachment A Subcategory],0)),"")</f>
        <v/>
      </c>
    </row>
    <row r="436" spans="1:18" x14ac:dyDescent="0.25">
      <c r="A436" s="80"/>
      <c r="B436" s="102"/>
      <c r="C436" s="103"/>
      <c r="D436" s="103"/>
      <c r="E436" s="103"/>
      <c r="F436" s="103"/>
      <c r="G436" s="104"/>
      <c r="H436" s="30" t="s">
        <v>511</v>
      </c>
      <c r="I436" s="103"/>
      <c r="J436" s="106"/>
      <c r="K436" s="106"/>
      <c r="L436" s="106"/>
      <c r="M436" s="49"/>
      <c r="N436" s="49"/>
      <c r="O436" s="152"/>
      <c r="P436" s="132">
        <f>directpayments[[#This Row],[Total Quarterly Payment Amount]]</f>
        <v>0</v>
      </c>
      <c r="Q436" s="99" t="str">
        <f>IFERROR(INDEX(Table2[Attachment A Category], MATCH(directpayments[[#This Row],[Attachment A Expenditure Subcategory]], Table2[Attachment A Subcategory],0)),"")</f>
        <v/>
      </c>
      <c r="R436" s="100" t="str">
        <f>IFERROR(INDEX(Table2[Treasury OIG Category], MATCH(directpayments[[#This Row],[Attachment A Expenditure Subcategory]], Table2[Attachment A Subcategory],0)),"")</f>
        <v/>
      </c>
    </row>
    <row r="437" spans="1:18" x14ac:dyDescent="0.25">
      <c r="A437" s="80"/>
      <c r="B437" s="102"/>
      <c r="C437" s="103"/>
      <c r="D437" s="103"/>
      <c r="E437" s="103"/>
      <c r="F437" s="103"/>
      <c r="G437" s="104"/>
      <c r="H437" s="31" t="s">
        <v>512</v>
      </c>
      <c r="I437" s="103"/>
      <c r="J437" s="106"/>
      <c r="K437" s="106"/>
      <c r="L437" s="106"/>
      <c r="M437" s="49"/>
      <c r="N437" s="49"/>
      <c r="O437" s="152"/>
      <c r="P437" s="132">
        <f>directpayments[[#This Row],[Total Quarterly Payment Amount]]</f>
        <v>0</v>
      </c>
      <c r="Q437" s="99" t="str">
        <f>IFERROR(INDEX(Table2[Attachment A Category], MATCH(directpayments[[#This Row],[Attachment A Expenditure Subcategory]], Table2[Attachment A Subcategory],0)),"")</f>
        <v/>
      </c>
      <c r="R437" s="100" t="str">
        <f>IFERROR(INDEX(Table2[Treasury OIG Category], MATCH(directpayments[[#This Row],[Attachment A Expenditure Subcategory]], Table2[Attachment A Subcategory],0)),"")</f>
        <v/>
      </c>
    </row>
    <row r="438" spans="1:18" x14ac:dyDescent="0.25">
      <c r="A438" s="80"/>
      <c r="B438" s="102"/>
      <c r="C438" s="103"/>
      <c r="D438" s="103"/>
      <c r="E438" s="103"/>
      <c r="F438" s="103"/>
      <c r="G438" s="104"/>
      <c r="H438" s="30" t="s">
        <v>513</v>
      </c>
      <c r="I438" s="103"/>
      <c r="J438" s="106"/>
      <c r="K438" s="106"/>
      <c r="L438" s="106"/>
      <c r="M438" s="49"/>
      <c r="N438" s="49"/>
      <c r="O438" s="152"/>
      <c r="P438" s="132">
        <f>directpayments[[#This Row],[Total Quarterly Payment Amount]]</f>
        <v>0</v>
      </c>
      <c r="Q438" s="99" t="str">
        <f>IFERROR(INDEX(Table2[Attachment A Category], MATCH(directpayments[[#This Row],[Attachment A Expenditure Subcategory]], Table2[Attachment A Subcategory],0)),"")</f>
        <v/>
      </c>
      <c r="R438" s="100" t="str">
        <f>IFERROR(INDEX(Table2[Treasury OIG Category], MATCH(directpayments[[#This Row],[Attachment A Expenditure Subcategory]], Table2[Attachment A Subcategory],0)),"")</f>
        <v/>
      </c>
    </row>
    <row r="439" spans="1:18" x14ac:dyDescent="0.25">
      <c r="A439" s="80"/>
      <c r="B439" s="102"/>
      <c r="C439" s="103"/>
      <c r="D439" s="103"/>
      <c r="E439" s="103"/>
      <c r="F439" s="103"/>
      <c r="G439" s="104"/>
      <c r="H439" s="30" t="s">
        <v>514</v>
      </c>
      <c r="I439" s="103"/>
      <c r="J439" s="106"/>
      <c r="K439" s="106"/>
      <c r="L439" s="106"/>
      <c r="M439" s="49"/>
      <c r="N439" s="49"/>
      <c r="O439" s="152"/>
      <c r="P439" s="132">
        <f>directpayments[[#This Row],[Total Quarterly Payment Amount]]</f>
        <v>0</v>
      </c>
      <c r="Q439" s="99" t="str">
        <f>IFERROR(INDEX(Table2[Attachment A Category], MATCH(directpayments[[#This Row],[Attachment A Expenditure Subcategory]], Table2[Attachment A Subcategory],0)),"")</f>
        <v/>
      </c>
      <c r="R439" s="100" t="str">
        <f>IFERROR(INDEX(Table2[Treasury OIG Category], MATCH(directpayments[[#This Row],[Attachment A Expenditure Subcategory]], Table2[Attachment A Subcategory],0)),"")</f>
        <v/>
      </c>
    </row>
    <row r="440" spans="1:18" x14ac:dyDescent="0.25">
      <c r="A440" s="80"/>
      <c r="B440" s="102"/>
      <c r="C440" s="103"/>
      <c r="D440" s="103"/>
      <c r="E440" s="103"/>
      <c r="F440" s="103"/>
      <c r="G440" s="104"/>
      <c r="H440" s="31" t="s">
        <v>515</v>
      </c>
      <c r="I440" s="103"/>
      <c r="J440" s="106"/>
      <c r="K440" s="106"/>
      <c r="L440" s="106"/>
      <c r="M440" s="49"/>
      <c r="N440" s="49"/>
      <c r="O440" s="152"/>
      <c r="P440" s="132">
        <f>directpayments[[#This Row],[Total Quarterly Payment Amount]]</f>
        <v>0</v>
      </c>
      <c r="Q440" s="99" t="str">
        <f>IFERROR(INDEX(Table2[Attachment A Category], MATCH(directpayments[[#This Row],[Attachment A Expenditure Subcategory]], Table2[Attachment A Subcategory],0)),"")</f>
        <v/>
      </c>
      <c r="R440" s="100" t="str">
        <f>IFERROR(INDEX(Table2[Treasury OIG Category], MATCH(directpayments[[#This Row],[Attachment A Expenditure Subcategory]], Table2[Attachment A Subcategory],0)),"")</f>
        <v/>
      </c>
    </row>
    <row r="441" spans="1:18" x14ac:dyDescent="0.25">
      <c r="A441" s="80"/>
      <c r="B441" s="102"/>
      <c r="C441" s="103"/>
      <c r="D441" s="103"/>
      <c r="E441" s="103"/>
      <c r="F441" s="103"/>
      <c r="G441" s="104"/>
      <c r="H441" s="30" t="s">
        <v>516</v>
      </c>
      <c r="I441" s="103"/>
      <c r="J441" s="106"/>
      <c r="K441" s="106"/>
      <c r="L441" s="106"/>
      <c r="M441" s="49"/>
      <c r="N441" s="49"/>
      <c r="O441" s="152"/>
      <c r="P441" s="132">
        <f>directpayments[[#This Row],[Total Quarterly Payment Amount]]</f>
        <v>0</v>
      </c>
      <c r="Q441" s="99" t="str">
        <f>IFERROR(INDEX(Table2[Attachment A Category], MATCH(directpayments[[#This Row],[Attachment A Expenditure Subcategory]], Table2[Attachment A Subcategory],0)),"")</f>
        <v/>
      </c>
      <c r="R441" s="100" t="str">
        <f>IFERROR(INDEX(Table2[Treasury OIG Category], MATCH(directpayments[[#This Row],[Attachment A Expenditure Subcategory]], Table2[Attachment A Subcategory],0)),"")</f>
        <v/>
      </c>
    </row>
    <row r="442" spans="1:18" x14ac:dyDescent="0.25">
      <c r="A442" s="80"/>
      <c r="B442" s="102"/>
      <c r="C442" s="103"/>
      <c r="D442" s="103"/>
      <c r="E442" s="103"/>
      <c r="F442" s="103"/>
      <c r="G442" s="104"/>
      <c r="H442" s="30" t="s">
        <v>517</v>
      </c>
      <c r="I442" s="103"/>
      <c r="J442" s="106"/>
      <c r="K442" s="106"/>
      <c r="L442" s="106"/>
      <c r="M442" s="49"/>
      <c r="N442" s="49"/>
      <c r="O442" s="152"/>
      <c r="P442" s="132">
        <f>directpayments[[#This Row],[Total Quarterly Payment Amount]]</f>
        <v>0</v>
      </c>
      <c r="Q442" s="99" t="str">
        <f>IFERROR(INDEX(Table2[Attachment A Category], MATCH(directpayments[[#This Row],[Attachment A Expenditure Subcategory]], Table2[Attachment A Subcategory],0)),"")</f>
        <v/>
      </c>
      <c r="R442" s="100" t="str">
        <f>IFERROR(INDEX(Table2[Treasury OIG Category], MATCH(directpayments[[#This Row],[Attachment A Expenditure Subcategory]], Table2[Attachment A Subcategory],0)),"")</f>
        <v/>
      </c>
    </row>
    <row r="443" spans="1:18" x14ac:dyDescent="0.25">
      <c r="A443" s="80"/>
      <c r="B443" s="102"/>
      <c r="C443" s="103"/>
      <c r="D443" s="103"/>
      <c r="E443" s="103"/>
      <c r="F443" s="103"/>
      <c r="G443" s="104"/>
      <c r="H443" s="31" t="s">
        <v>518</v>
      </c>
      <c r="I443" s="103"/>
      <c r="J443" s="106"/>
      <c r="K443" s="106"/>
      <c r="L443" s="106"/>
      <c r="M443" s="49"/>
      <c r="N443" s="49"/>
      <c r="O443" s="152"/>
      <c r="P443" s="132">
        <f>directpayments[[#This Row],[Total Quarterly Payment Amount]]</f>
        <v>0</v>
      </c>
      <c r="Q443" s="99" t="str">
        <f>IFERROR(INDEX(Table2[Attachment A Category], MATCH(directpayments[[#This Row],[Attachment A Expenditure Subcategory]], Table2[Attachment A Subcategory],0)),"")</f>
        <v/>
      </c>
      <c r="R443" s="100" t="str">
        <f>IFERROR(INDEX(Table2[Treasury OIG Category], MATCH(directpayments[[#This Row],[Attachment A Expenditure Subcategory]], Table2[Attachment A Subcategory],0)),"")</f>
        <v/>
      </c>
    </row>
    <row r="444" spans="1:18" x14ac:dyDescent="0.25">
      <c r="A444" s="80"/>
      <c r="B444" s="102"/>
      <c r="C444" s="103"/>
      <c r="D444" s="103"/>
      <c r="E444" s="103"/>
      <c r="F444" s="103"/>
      <c r="G444" s="104"/>
      <c r="H444" s="30" t="s">
        <v>519</v>
      </c>
      <c r="I444" s="103"/>
      <c r="J444" s="106"/>
      <c r="K444" s="106"/>
      <c r="L444" s="106"/>
      <c r="M444" s="49"/>
      <c r="N444" s="49"/>
      <c r="O444" s="152"/>
      <c r="P444" s="132">
        <f>directpayments[[#This Row],[Total Quarterly Payment Amount]]</f>
        <v>0</v>
      </c>
      <c r="Q444" s="99" t="str">
        <f>IFERROR(INDEX(Table2[Attachment A Category], MATCH(directpayments[[#This Row],[Attachment A Expenditure Subcategory]], Table2[Attachment A Subcategory],0)),"")</f>
        <v/>
      </c>
      <c r="R444" s="100" t="str">
        <f>IFERROR(INDEX(Table2[Treasury OIG Category], MATCH(directpayments[[#This Row],[Attachment A Expenditure Subcategory]], Table2[Attachment A Subcategory],0)),"")</f>
        <v/>
      </c>
    </row>
    <row r="445" spans="1:18" x14ac:dyDescent="0.25">
      <c r="A445" s="80"/>
      <c r="B445" s="102"/>
      <c r="C445" s="103"/>
      <c r="D445" s="103"/>
      <c r="E445" s="103"/>
      <c r="F445" s="103"/>
      <c r="G445" s="104"/>
      <c r="H445" s="30" t="s">
        <v>520</v>
      </c>
      <c r="I445" s="103"/>
      <c r="J445" s="106"/>
      <c r="K445" s="106"/>
      <c r="L445" s="106"/>
      <c r="M445" s="49"/>
      <c r="N445" s="49"/>
      <c r="O445" s="152"/>
      <c r="P445" s="132">
        <f>directpayments[[#This Row],[Total Quarterly Payment Amount]]</f>
        <v>0</v>
      </c>
      <c r="Q445" s="99" t="str">
        <f>IFERROR(INDEX(Table2[Attachment A Category], MATCH(directpayments[[#This Row],[Attachment A Expenditure Subcategory]], Table2[Attachment A Subcategory],0)),"")</f>
        <v/>
      </c>
      <c r="R445" s="100" t="str">
        <f>IFERROR(INDEX(Table2[Treasury OIG Category], MATCH(directpayments[[#This Row],[Attachment A Expenditure Subcategory]], Table2[Attachment A Subcategory],0)),"")</f>
        <v/>
      </c>
    </row>
    <row r="446" spans="1:18" x14ac:dyDescent="0.25">
      <c r="A446" s="80"/>
      <c r="B446" s="102"/>
      <c r="C446" s="103"/>
      <c r="D446" s="103"/>
      <c r="E446" s="103"/>
      <c r="F446" s="103"/>
      <c r="G446" s="104"/>
      <c r="H446" s="31" t="s">
        <v>521</v>
      </c>
      <c r="I446" s="103"/>
      <c r="J446" s="106"/>
      <c r="K446" s="106"/>
      <c r="L446" s="106"/>
      <c r="M446" s="49"/>
      <c r="N446" s="49"/>
      <c r="O446" s="152"/>
      <c r="P446" s="132">
        <f>directpayments[[#This Row],[Total Quarterly Payment Amount]]</f>
        <v>0</v>
      </c>
      <c r="Q446" s="99" t="str">
        <f>IFERROR(INDEX(Table2[Attachment A Category], MATCH(directpayments[[#This Row],[Attachment A Expenditure Subcategory]], Table2[Attachment A Subcategory],0)),"")</f>
        <v/>
      </c>
      <c r="R446" s="100" t="str">
        <f>IFERROR(INDEX(Table2[Treasury OIG Category], MATCH(directpayments[[#This Row],[Attachment A Expenditure Subcategory]], Table2[Attachment A Subcategory],0)),"")</f>
        <v/>
      </c>
    </row>
    <row r="447" spans="1:18" x14ac:dyDescent="0.25">
      <c r="A447" s="80"/>
      <c r="B447" s="102"/>
      <c r="C447" s="103"/>
      <c r="D447" s="103"/>
      <c r="E447" s="103"/>
      <c r="F447" s="103"/>
      <c r="G447" s="104"/>
      <c r="H447" s="30" t="s">
        <v>522</v>
      </c>
      <c r="I447" s="103"/>
      <c r="J447" s="106"/>
      <c r="K447" s="106"/>
      <c r="L447" s="106"/>
      <c r="M447" s="49"/>
      <c r="N447" s="49"/>
      <c r="O447" s="152"/>
      <c r="P447" s="132">
        <f>directpayments[[#This Row],[Total Quarterly Payment Amount]]</f>
        <v>0</v>
      </c>
      <c r="Q447" s="99" t="str">
        <f>IFERROR(INDEX(Table2[Attachment A Category], MATCH(directpayments[[#This Row],[Attachment A Expenditure Subcategory]], Table2[Attachment A Subcategory],0)),"")</f>
        <v/>
      </c>
      <c r="R447" s="100" t="str">
        <f>IFERROR(INDEX(Table2[Treasury OIG Category], MATCH(directpayments[[#This Row],[Attachment A Expenditure Subcategory]], Table2[Attachment A Subcategory],0)),"")</f>
        <v/>
      </c>
    </row>
    <row r="448" spans="1:18" x14ac:dyDescent="0.25">
      <c r="A448" s="80"/>
      <c r="B448" s="102"/>
      <c r="C448" s="103"/>
      <c r="D448" s="103"/>
      <c r="E448" s="103"/>
      <c r="F448" s="103"/>
      <c r="G448" s="104"/>
      <c r="H448" s="30" t="s">
        <v>523</v>
      </c>
      <c r="I448" s="103"/>
      <c r="J448" s="106"/>
      <c r="K448" s="106"/>
      <c r="L448" s="106"/>
      <c r="M448" s="49"/>
      <c r="N448" s="49"/>
      <c r="O448" s="152"/>
      <c r="P448" s="132">
        <f>directpayments[[#This Row],[Total Quarterly Payment Amount]]</f>
        <v>0</v>
      </c>
      <c r="Q448" s="99" t="str">
        <f>IFERROR(INDEX(Table2[Attachment A Category], MATCH(directpayments[[#This Row],[Attachment A Expenditure Subcategory]], Table2[Attachment A Subcategory],0)),"")</f>
        <v/>
      </c>
      <c r="R448" s="100" t="str">
        <f>IFERROR(INDEX(Table2[Treasury OIG Category], MATCH(directpayments[[#This Row],[Attachment A Expenditure Subcategory]], Table2[Attachment A Subcategory],0)),"")</f>
        <v/>
      </c>
    </row>
    <row r="449" spans="1:18" x14ac:dyDescent="0.25">
      <c r="A449" s="80"/>
      <c r="B449" s="102"/>
      <c r="C449" s="103"/>
      <c r="D449" s="103"/>
      <c r="E449" s="103"/>
      <c r="F449" s="103"/>
      <c r="G449" s="104"/>
      <c r="H449" s="31" t="s">
        <v>524</v>
      </c>
      <c r="I449" s="103"/>
      <c r="J449" s="106"/>
      <c r="K449" s="106"/>
      <c r="L449" s="106"/>
      <c r="M449" s="49"/>
      <c r="N449" s="49"/>
      <c r="O449" s="152"/>
      <c r="P449" s="132">
        <f>directpayments[[#This Row],[Total Quarterly Payment Amount]]</f>
        <v>0</v>
      </c>
      <c r="Q449" s="99" t="str">
        <f>IFERROR(INDEX(Table2[Attachment A Category], MATCH(directpayments[[#This Row],[Attachment A Expenditure Subcategory]], Table2[Attachment A Subcategory],0)),"")</f>
        <v/>
      </c>
      <c r="R449" s="100" t="str">
        <f>IFERROR(INDEX(Table2[Treasury OIG Category], MATCH(directpayments[[#This Row],[Attachment A Expenditure Subcategory]], Table2[Attachment A Subcategory],0)),"")</f>
        <v/>
      </c>
    </row>
    <row r="450" spans="1:18" x14ac:dyDescent="0.25">
      <c r="A450" s="80"/>
      <c r="B450" s="102"/>
      <c r="C450" s="103"/>
      <c r="D450" s="103"/>
      <c r="E450" s="103"/>
      <c r="F450" s="103"/>
      <c r="G450" s="104"/>
      <c r="H450" s="30" t="s">
        <v>525</v>
      </c>
      <c r="I450" s="103"/>
      <c r="J450" s="106"/>
      <c r="K450" s="106"/>
      <c r="L450" s="106"/>
      <c r="M450" s="49"/>
      <c r="N450" s="49"/>
      <c r="O450" s="152"/>
      <c r="P450" s="132">
        <f>directpayments[[#This Row],[Total Quarterly Payment Amount]]</f>
        <v>0</v>
      </c>
      <c r="Q450" s="99" t="str">
        <f>IFERROR(INDEX(Table2[Attachment A Category], MATCH(directpayments[[#This Row],[Attachment A Expenditure Subcategory]], Table2[Attachment A Subcategory],0)),"")</f>
        <v/>
      </c>
      <c r="R450" s="100" t="str">
        <f>IFERROR(INDEX(Table2[Treasury OIG Category], MATCH(directpayments[[#This Row],[Attachment A Expenditure Subcategory]], Table2[Attachment A Subcategory],0)),"")</f>
        <v/>
      </c>
    </row>
    <row r="451" spans="1:18" x14ac:dyDescent="0.25">
      <c r="A451" s="80"/>
      <c r="B451" s="102"/>
      <c r="C451" s="103"/>
      <c r="D451" s="103"/>
      <c r="E451" s="103"/>
      <c r="F451" s="103"/>
      <c r="G451" s="104"/>
      <c r="H451" s="30" t="s">
        <v>526</v>
      </c>
      <c r="I451" s="103"/>
      <c r="J451" s="106"/>
      <c r="K451" s="106"/>
      <c r="L451" s="106"/>
      <c r="M451" s="49"/>
      <c r="N451" s="49"/>
      <c r="O451" s="152"/>
      <c r="P451" s="132">
        <f>directpayments[[#This Row],[Total Quarterly Payment Amount]]</f>
        <v>0</v>
      </c>
      <c r="Q451" s="99" t="str">
        <f>IFERROR(INDEX(Table2[Attachment A Category], MATCH(directpayments[[#This Row],[Attachment A Expenditure Subcategory]], Table2[Attachment A Subcategory],0)),"")</f>
        <v/>
      </c>
      <c r="R451" s="100" t="str">
        <f>IFERROR(INDEX(Table2[Treasury OIG Category], MATCH(directpayments[[#This Row],[Attachment A Expenditure Subcategory]], Table2[Attachment A Subcategory],0)),"")</f>
        <v/>
      </c>
    </row>
    <row r="452" spans="1:18" x14ac:dyDescent="0.25">
      <c r="A452" s="80"/>
      <c r="B452" s="102"/>
      <c r="C452" s="103"/>
      <c r="D452" s="103"/>
      <c r="E452" s="103"/>
      <c r="F452" s="103"/>
      <c r="G452" s="104"/>
      <c r="H452" s="31" t="s">
        <v>527</v>
      </c>
      <c r="I452" s="103"/>
      <c r="J452" s="106"/>
      <c r="K452" s="106"/>
      <c r="L452" s="106"/>
      <c r="M452" s="49"/>
      <c r="N452" s="49"/>
      <c r="O452" s="152"/>
      <c r="P452" s="132">
        <f>directpayments[[#This Row],[Total Quarterly Payment Amount]]</f>
        <v>0</v>
      </c>
      <c r="Q452" s="99" t="str">
        <f>IFERROR(INDEX(Table2[Attachment A Category], MATCH(directpayments[[#This Row],[Attachment A Expenditure Subcategory]], Table2[Attachment A Subcategory],0)),"")</f>
        <v/>
      </c>
      <c r="R452" s="100" t="str">
        <f>IFERROR(INDEX(Table2[Treasury OIG Category], MATCH(directpayments[[#This Row],[Attachment A Expenditure Subcategory]], Table2[Attachment A Subcategory],0)),"")</f>
        <v/>
      </c>
    </row>
    <row r="453" spans="1:18" x14ac:dyDescent="0.25">
      <c r="A453" s="80"/>
      <c r="B453" s="102"/>
      <c r="C453" s="103"/>
      <c r="D453" s="103"/>
      <c r="E453" s="103"/>
      <c r="F453" s="103"/>
      <c r="G453" s="104"/>
      <c r="H453" s="30" t="s">
        <v>528</v>
      </c>
      <c r="I453" s="103"/>
      <c r="J453" s="106"/>
      <c r="K453" s="106"/>
      <c r="L453" s="106"/>
      <c r="M453" s="49"/>
      <c r="N453" s="49"/>
      <c r="O453" s="152"/>
      <c r="P453" s="132">
        <f>directpayments[[#This Row],[Total Quarterly Payment Amount]]</f>
        <v>0</v>
      </c>
      <c r="Q453" s="99" t="str">
        <f>IFERROR(INDEX(Table2[Attachment A Category], MATCH(directpayments[[#This Row],[Attachment A Expenditure Subcategory]], Table2[Attachment A Subcategory],0)),"")</f>
        <v/>
      </c>
      <c r="R453" s="100" t="str">
        <f>IFERROR(INDEX(Table2[Treasury OIG Category], MATCH(directpayments[[#This Row],[Attachment A Expenditure Subcategory]], Table2[Attachment A Subcategory],0)),"")</f>
        <v/>
      </c>
    </row>
    <row r="454" spans="1:18" x14ac:dyDescent="0.25">
      <c r="A454" s="80"/>
      <c r="B454" s="102"/>
      <c r="C454" s="103"/>
      <c r="D454" s="103"/>
      <c r="E454" s="103"/>
      <c r="F454" s="103"/>
      <c r="G454" s="104"/>
      <c r="H454" s="30" t="s">
        <v>529</v>
      </c>
      <c r="I454" s="103"/>
      <c r="J454" s="106"/>
      <c r="K454" s="106"/>
      <c r="L454" s="106"/>
      <c r="M454" s="49"/>
      <c r="N454" s="49"/>
      <c r="O454" s="152"/>
      <c r="P454" s="132">
        <f>directpayments[[#This Row],[Total Quarterly Payment Amount]]</f>
        <v>0</v>
      </c>
      <c r="Q454" s="99" t="str">
        <f>IFERROR(INDEX(Table2[Attachment A Category], MATCH(directpayments[[#This Row],[Attachment A Expenditure Subcategory]], Table2[Attachment A Subcategory],0)),"")</f>
        <v/>
      </c>
      <c r="R454" s="100" t="str">
        <f>IFERROR(INDEX(Table2[Treasury OIG Category], MATCH(directpayments[[#This Row],[Attachment A Expenditure Subcategory]], Table2[Attachment A Subcategory],0)),"")</f>
        <v/>
      </c>
    </row>
    <row r="455" spans="1:18" x14ac:dyDescent="0.25">
      <c r="A455" s="80"/>
      <c r="B455" s="102"/>
      <c r="C455" s="103"/>
      <c r="D455" s="103"/>
      <c r="E455" s="103"/>
      <c r="F455" s="103"/>
      <c r="G455" s="104"/>
      <c r="H455" s="31" t="s">
        <v>530</v>
      </c>
      <c r="I455" s="103"/>
      <c r="J455" s="106"/>
      <c r="K455" s="106"/>
      <c r="L455" s="106"/>
      <c r="M455" s="49"/>
      <c r="N455" s="49"/>
      <c r="O455" s="152"/>
      <c r="P455" s="132">
        <f>directpayments[[#This Row],[Total Quarterly Payment Amount]]</f>
        <v>0</v>
      </c>
      <c r="Q455" s="99" t="str">
        <f>IFERROR(INDEX(Table2[Attachment A Category], MATCH(directpayments[[#This Row],[Attachment A Expenditure Subcategory]], Table2[Attachment A Subcategory],0)),"")</f>
        <v/>
      </c>
      <c r="R455" s="100" t="str">
        <f>IFERROR(INDEX(Table2[Treasury OIG Category], MATCH(directpayments[[#This Row],[Attachment A Expenditure Subcategory]], Table2[Attachment A Subcategory],0)),"")</f>
        <v/>
      </c>
    </row>
    <row r="456" spans="1:18" x14ac:dyDescent="0.25">
      <c r="A456" s="80"/>
      <c r="B456" s="102"/>
      <c r="C456" s="103"/>
      <c r="D456" s="103"/>
      <c r="E456" s="103"/>
      <c r="F456" s="103"/>
      <c r="G456" s="104"/>
      <c r="H456" s="30" t="s">
        <v>531</v>
      </c>
      <c r="I456" s="103"/>
      <c r="J456" s="106"/>
      <c r="K456" s="106"/>
      <c r="L456" s="106"/>
      <c r="M456" s="49"/>
      <c r="N456" s="49"/>
      <c r="O456" s="152"/>
      <c r="P456" s="132">
        <f>directpayments[[#This Row],[Total Quarterly Payment Amount]]</f>
        <v>0</v>
      </c>
      <c r="Q456" s="99" t="str">
        <f>IFERROR(INDEX(Table2[Attachment A Category], MATCH(directpayments[[#This Row],[Attachment A Expenditure Subcategory]], Table2[Attachment A Subcategory],0)),"")</f>
        <v/>
      </c>
      <c r="R456" s="100" t="str">
        <f>IFERROR(INDEX(Table2[Treasury OIG Category], MATCH(directpayments[[#This Row],[Attachment A Expenditure Subcategory]], Table2[Attachment A Subcategory],0)),"")</f>
        <v/>
      </c>
    </row>
    <row r="457" spans="1:18" x14ac:dyDescent="0.25">
      <c r="A457" s="80"/>
      <c r="B457" s="102"/>
      <c r="C457" s="103"/>
      <c r="D457" s="103"/>
      <c r="E457" s="103"/>
      <c r="F457" s="103"/>
      <c r="G457" s="104"/>
      <c r="H457" s="30" t="s">
        <v>532</v>
      </c>
      <c r="I457" s="103"/>
      <c r="J457" s="106"/>
      <c r="K457" s="106"/>
      <c r="L457" s="106"/>
      <c r="M457" s="49"/>
      <c r="N457" s="49"/>
      <c r="O457" s="152"/>
      <c r="P457" s="132">
        <f>directpayments[[#This Row],[Total Quarterly Payment Amount]]</f>
        <v>0</v>
      </c>
      <c r="Q457" s="99" t="str">
        <f>IFERROR(INDEX(Table2[Attachment A Category], MATCH(directpayments[[#This Row],[Attachment A Expenditure Subcategory]], Table2[Attachment A Subcategory],0)),"")</f>
        <v/>
      </c>
      <c r="R457" s="100" t="str">
        <f>IFERROR(INDEX(Table2[Treasury OIG Category], MATCH(directpayments[[#This Row],[Attachment A Expenditure Subcategory]], Table2[Attachment A Subcategory],0)),"")</f>
        <v/>
      </c>
    </row>
    <row r="458" spans="1:18" x14ac:dyDescent="0.25">
      <c r="A458" s="80"/>
      <c r="B458" s="102"/>
      <c r="C458" s="103"/>
      <c r="D458" s="103"/>
      <c r="E458" s="103"/>
      <c r="F458" s="103"/>
      <c r="G458" s="104"/>
      <c r="H458" s="31" t="s">
        <v>533</v>
      </c>
      <c r="I458" s="103"/>
      <c r="J458" s="106"/>
      <c r="K458" s="106"/>
      <c r="L458" s="106"/>
      <c r="M458" s="49"/>
      <c r="N458" s="49"/>
      <c r="O458" s="152"/>
      <c r="P458" s="132">
        <f>directpayments[[#This Row],[Total Quarterly Payment Amount]]</f>
        <v>0</v>
      </c>
      <c r="Q458" s="99" t="str">
        <f>IFERROR(INDEX(Table2[Attachment A Category], MATCH(directpayments[[#This Row],[Attachment A Expenditure Subcategory]], Table2[Attachment A Subcategory],0)),"")</f>
        <v/>
      </c>
      <c r="R458" s="100" t="str">
        <f>IFERROR(INDEX(Table2[Treasury OIG Category], MATCH(directpayments[[#This Row],[Attachment A Expenditure Subcategory]], Table2[Attachment A Subcategory],0)),"")</f>
        <v/>
      </c>
    </row>
    <row r="459" spans="1:18" x14ac:dyDescent="0.25">
      <c r="A459" s="80"/>
      <c r="B459" s="102"/>
      <c r="C459" s="103"/>
      <c r="D459" s="103"/>
      <c r="E459" s="103"/>
      <c r="F459" s="103"/>
      <c r="G459" s="104"/>
      <c r="H459" s="30" t="s">
        <v>534</v>
      </c>
      <c r="I459" s="103"/>
      <c r="J459" s="106"/>
      <c r="K459" s="106"/>
      <c r="L459" s="106"/>
      <c r="M459" s="49"/>
      <c r="N459" s="49"/>
      <c r="O459" s="152"/>
      <c r="P459" s="132">
        <f>directpayments[[#This Row],[Total Quarterly Payment Amount]]</f>
        <v>0</v>
      </c>
      <c r="Q459" s="99" t="str">
        <f>IFERROR(INDEX(Table2[Attachment A Category], MATCH(directpayments[[#This Row],[Attachment A Expenditure Subcategory]], Table2[Attachment A Subcategory],0)),"")</f>
        <v/>
      </c>
      <c r="R459" s="100" t="str">
        <f>IFERROR(INDEX(Table2[Treasury OIG Category], MATCH(directpayments[[#This Row],[Attachment A Expenditure Subcategory]], Table2[Attachment A Subcategory],0)),"")</f>
        <v/>
      </c>
    </row>
    <row r="460" spans="1:18" x14ac:dyDescent="0.25">
      <c r="A460" s="80"/>
      <c r="B460" s="102"/>
      <c r="C460" s="103"/>
      <c r="D460" s="103"/>
      <c r="E460" s="103"/>
      <c r="F460" s="103"/>
      <c r="G460" s="104"/>
      <c r="H460" s="30" t="s">
        <v>535</v>
      </c>
      <c r="I460" s="103"/>
      <c r="J460" s="106"/>
      <c r="K460" s="106"/>
      <c r="L460" s="106"/>
      <c r="M460" s="49"/>
      <c r="N460" s="49"/>
      <c r="O460" s="152"/>
      <c r="P460" s="132">
        <f>directpayments[[#This Row],[Total Quarterly Payment Amount]]</f>
        <v>0</v>
      </c>
      <c r="Q460" s="99" t="str">
        <f>IFERROR(INDEX(Table2[Attachment A Category], MATCH(directpayments[[#This Row],[Attachment A Expenditure Subcategory]], Table2[Attachment A Subcategory],0)),"")</f>
        <v/>
      </c>
      <c r="R460" s="100" t="str">
        <f>IFERROR(INDEX(Table2[Treasury OIG Category], MATCH(directpayments[[#This Row],[Attachment A Expenditure Subcategory]], Table2[Attachment A Subcategory],0)),"")</f>
        <v/>
      </c>
    </row>
    <row r="461" spans="1:18" x14ac:dyDescent="0.25">
      <c r="A461" s="80"/>
      <c r="B461" s="102"/>
      <c r="C461" s="103"/>
      <c r="D461" s="103"/>
      <c r="E461" s="103"/>
      <c r="F461" s="103"/>
      <c r="G461" s="104"/>
      <c r="H461" s="31" t="s">
        <v>536</v>
      </c>
      <c r="I461" s="103"/>
      <c r="J461" s="106"/>
      <c r="K461" s="106"/>
      <c r="L461" s="106"/>
      <c r="M461" s="49"/>
      <c r="N461" s="49"/>
      <c r="O461" s="152"/>
      <c r="P461" s="132">
        <f>directpayments[[#This Row],[Total Quarterly Payment Amount]]</f>
        <v>0</v>
      </c>
      <c r="Q461" s="99" t="str">
        <f>IFERROR(INDEX(Table2[Attachment A Category], MATCH(directpayments[[#This Row],[Attachment A Expenditure Subcategory]], Table2[Attachment A Subcategory],0)),"")</f>
        <v/>
      </c>
      <c r="R461" s="100" t="str">
        <f>IFERROR(INDEX(Table2[Treasury OIG Category], MATCH(directpayments[[#This Row],[Attachment A Expenditure Subcategory]], Table2[Attachment A Subcategory],0)),"")</f>
        <v/>
      </c>
    </row>
    <row r="462" spans="1:18" x14ac:dyDescent="0.25">
      <c r="A462" s="80"/>
      <c r="B462" s="102"/>
      <c r="C462" s="103"/>
      <c r="D462" s="103"/>
      <c r="E462" s="103"/>
      <c r="F462" s="103"/>
      <c r="G462" s="104"/>
      <c r="H462" s="30" t="s">
        <v>537</v>
      </c>
      <c r="I462" s="103"/>
      <c r="J462" s="106"/>
      <c r="K462" s="106"/>
      <c r="L462" s="106"/>
      <c r="M462" s="49"/>
      <c r="N462" s="49"/>
      <c r="O462" s="152"/>
      <c r="P462" s="132">
        <f>directpayments[[#This Row],[Total Quarterly Payment Amount]]</f>
        <v>0</v>
      </c>
      <c r="Q462" s="99" t="str">
        <f>IFERROR(INDEX(Table2[Attachment A Category], MATCH(directpayments[[#This Row],[Attachment A Expenditure Subcategory]], Table2[Attachment A Subcategory],0)),"")</f>
        <v/>
      </c>
      <c r="R462" s="100" t="str">
        <f>IFERROR(INDEX(Table2[Treasury OIG Category], MATCH(directpayments[[#This Row],[Attachment A Expenditure Subcategory]], Table2[Attachment A Subcategory],0)),"")</f>
        <v/>
      </c>
    </row>
    <row r="463" spans="1:18" x14ac:dyDescent="0.25">
      <c r="A463" s="80"/>
      <c r="B463" s="102"/>
      <c r="C463" s="103"/>
      <c r="D463" s="103"/>
      <c r="E463" s="103"/>
      <c r="F463" s="103"/>
      <c r="G463" s="104"/>
      <c r="H463" s="30" t="s">
        <v>538</v>
      </c>
      <c r="I463" s="103"/>
      <c r="J463" s="106"/>
      <c r="K463" s="106"/>
      <c r="L463" s="106"/>
      <c r="M463" s="49"/>
      <c r="N463" s="49"/>
      <c r="O463" s="152"/>
      <c r="P463" s="132">
        <f>directpayments[[#This Row],[Total Quarterly Payment Amount]]</f>
        <v>0</v>
      </c>
      <c r="Q463" s="99" t="str">
        <f>IFERROR(INDEX(Table2[Attachment A Category], MATCH(directpayments[[#This Row],[Attachment A Expenditure Subcategory]], Table2[Attachment A Subcategory],0)),"")</f>
        <v/>
      </c>
      <c r="R463" s="100" t="str">
        <f>IFERROR(INDEX(Table2[Treasury OIG Category], MATCH(directpayments[[#This Row],[Attachment A Expenditure Subcategory]], Table2[Attachment A Subcategory],0)),"")</f>
        <v/>
      </c>
    </row>
    <row r="464" spans="1:18" x14ac:dyDescent="0.25">
      <c r="A464" s="80"/>
      <c r="B464" s="102"/>
      <c r="C464" s="103"/>
      <c r="D464" s="103"/>
      <c r="E464" s="103"/>
      <c r="F464" s="103"/>
      <c r="G464" s="104"/>
      <c r="H464" s="31" t="s">
        <v>539</v>
      </c>
      <c r="I464" s="103"/>
      <c r="J464" s="106"/>
      <c r="K464" s="106"/>
      <c r="L464" s="106"/>
      <c r="M464" s="49"/>
      <c r="N464" s="49"/>
      <c r="O464" s="152"/>
      <c r="P464" s="132">
        <f>directpayments[[#This Row],[Total Quarterly Payment Amount]]</f>
        <v>0</v>
      </c>
      <c r="Q464" s="99" t="str">
        <f>IFERROR(INDEX(Table2[Attachment A Category], MATCH(directpayments[[#This Row],[Attachment A Expenditure Subcategory]], Table2[Attachment A Subcategory],0)),"")</f>
        <v/>
      </c>
      <c r="R464" s="100" t="str">
        <f>IFERROR(INDEX(Table2[Treasury OIG Category], MATCH(directpayments[[#This Row],[Attachment A Expenditure Subcategory]], Table2[Attachment A Subcategory],0)),"")</f>
        <v/>
      </c>
    </row>
    <row r="465" spans="1:18" x14ac:dyDescent="0.25">
      <c r="A465" s="80"/>
      <c r="B465" s="102"/>
      <c r="C465" s="103"/>
      <c r="D465" s="103"/>
      <c r="E465" s="103"/>
      <c r="F465" s="103"/>
      <c r="G465" s="104"/>
      <c r="H465" s="30" t="s">
        <v>540</v>
      </c>
      <c r="I465" s="103"/>
      <c r="J465" s="106"/>
      <c r="K465" s="106"/>
      <c r="L465" s="106"/>
      <c r="M465" s="49"/>
      <c r="N465" s="49"/>
      <c r="O465" s="152"/>
      <c r="P465" s="132">
        <f>directpayments[[#This Row],[Total Quarterly Payment Amount]]</f>
        <v>0</v>
      </c>
      <c r="Q465" s="99" t="str">
        <f>IFERROR(INDEX(Table2[Attachment A Category], MATCH(directpayments[[#This Row],[Attachment A Expenditure Subcategory]], Table2[Attachment A Subcategory],0)),"")</f>
        <v/>
      </c>
      <c r="R465" s="100" t="str">
        <f>IFERROR(INDEX(Table2[Treasury OIG Category], MATCH(directpayments[[#This Row],[Attachment A Expenditure Subcategory]], Table2[Attachment A Subcategory],0)),"")</f>
        <v/>
      </c>
    </row>
    <row r="466" spans="1:18" x14ac:dyDescent="0.25">
      <c r="A466" s="80"/>
      <c r="B466" s="102"/>
      <c r="C466" s="103"/>
      <c r="D466" s="103"/>
      <c r="E466" s="103"/>
      <c r="F466" s="103"/>
      <c r="G466" s="104"/>
      <c r="H466" s="30" t="s">
        <v>541</v>
      </c>
      <c r="I466" s="103"/>
      <c r="J466" s="106"/>
      <c r="K466" s="106"/>
      <c r="L466" s="106"/>
      <c r="M466" s="49"/>
      <c r="N466" s="49"/>
      <c r="O466" s="152"/>
      <c r="P466" s="132">
        <f>directpayments[[#This Row],[Total Quarterly Payment Amount]]</f>
        <v>0</v>
      </c>
      <c r="Q466" s="99" t="str">
        <f>IFERROR(INDEX(Table2[Attachment A Category], MATCH(directpayments[[#This Row],[Attachment A Expenditure Subcategory]], Table2[Attachment A Subcategory],0)),"")</f>
        <v/>
      </c>
      <c r="R466" s="100" t="str">
        <f>IFERROR(INDEX(Table2[Treasury OIG Category], MATCH(directpayments[[#This Row],[Attachment A Expenditure Subcategory]], Table2[Attachment A Subcategory],0)),"")</f>
        <v/>
      </c>
    </row>
    <row r="467" spans="1:18" x14ac:dyDescent="0.25">
      <c r="A467" s="80"/>
      <c r="B467" s="102"/>
      <c r="C467" s="103"/>
      <c r="D467" s="103"/>
      <c r="E467" s="103"/>
      <c r="F467" s="103"/>
      <c r="G467" s="104"/>
      <c r="H467" s="31" t="s">
        <v>542</v>
      </c>
      <c r="I467" s="103"/>
      <c r="J467" s="106"/>
      <c r="K467" s="106"/>
      <c r="L467" s="106"/>
      <c r="M467" s="49"/>
      <c r="N467" s="49"/>
      <c r="O467" s="152"/>
      <c r="P467" s="132">
        <f>directpayments[[#This Row],[Total Quarterly Payment Amount]]</f>
        <v>0</v>
      </c>
      <c r="Q467" s="99" t="str">
        <f>IFERROR(INDEX(Table2[Attachment A Category], MATCH(directpayments[[#This Row],[Attachment A Expenditure Subcategory]], Table2[Attachment A Subcategory],0)),"")</f>
        <v/>
      </c>
      <c r="R467" s="100" t="str">
        <f>IFERROR(INDEX(Table2[Treasury OIG Category], MATCH(directpayments[[#This Row],[Attachment A Expenditure Subcategory]], Table2[Attachment A Subcategory],0)),"")</f>
        <v/>
      </c>
    </row>
    <row r="468" spans="1:18" x14ac:dyDescent="0.25">
      <c r="A468" s="80"/>
      <c r="B468" s="102"/>
      <c r="C468" s="103"/>
      <c r="D468" s="103"/>
      <c r="E468" s="103"/>
      <c r="F468" s="103"/>
      <c r="G468" s="104"/>
      <c r="H468" s="30" t="s">
        <v>543</v>
      </c>
      <c r="I468" s="103"/>
      <c r="J468" s="106"/>
      <c r="K468" s="106"/>
      <c r="L468" s="106"/>
      <c r="M468" s="49"/>
      <c r="N468" s="49"/>
      <c r="O468" s="152"/>
      <c r="P468" s="132">
        <f>directpayments[[#This Row],[Total Quarterly Payment Amount]]</f>
        <v>0</v>
      </c>
      <c r="Q468" s="99" t="str">
        <f>IFERROR(INDEX(Table2[Attachment A Category], MATCH(directpayments[[#This Row],[Attachment A Expenditure Subcategory]], Table2[Attachment A Subcategory],0)),"")</f>
        <v/>
      </c>
      <c r="R468" s="100" t="str">
        <f>IFERROR(INDEX(Table2[Treasury OIG Category], MATCH(directpayments[[#This Row],[Attachment A Expenditure Subcategory]], Table2[Attachment A Subcategory],0)),"")</f>
        <v/>
      </c>
    </row>
    <row r="469" spans="1:18" x14ac:dyDescent="0.25">
      <c r="A469" s="80"/>
      <c r="B469" s="102"/>
      <c r="C469" s="103"/>
      <c r="D469" s="103"/>
      <c r="E469" s="103"/>
      <c r="F469" s="103"/>
      <c r="G469" s="104"/>
      <c r="H469" s="30" t="s">
        <v>544</v>
      </c>
      <c r="I469" s="103"/>
      <c r="J469" s="106"/>
      <c r="K469" s="106"/>
      <c r="L469" s="106"/>
      <c r="M469" s="49"/>
      <c r="N469" s="49"/>
      <c r="O469" s="152"/>
      <c r="P469" s="132">
        <f>directpayments[[#This Row],[Total Quarterly Payment Amount]]</f>
        <v>0</v>
      </c>
      <c r="Q469" s="99" t="str">
        <f>IFERROR(INDEX(Table2[Attachment A Category], MATCH(directpayments[[#This Row],[Attachment A Expenditure Subcategory]], Table2[Attachment A Subcategory],0)),"")</f>
        <v/>
      </c>
      <c r="R469" s="100" t="str">
        <f>IFERROR(INDEX(Table2[Treasury OIG Category], MATCH(directpayments[[#This Row],[Attachment A Expenditure Subcategory]], Table2[Attachment A Subcategory],0)),"")</f>
        <v/>
      </c>
    </row>
    <row r="470" spans="1:18" x14ac:dyDescent="0.25">
      <c r="A470" s="80"/>
      <c r="B470" s="102"/>
      <c r="C470" s="103"/>
      <c r="D470" s="103"/>
      <c r="E470" s="103"/>
      <c r="F470" s="103"/>
      <c r="G470" s="104"/>
      <c r="H470" s="31" t="s">
        <v>545</v>
      </c>
      <c r="I470" s="103"/>
      <c r="J470" s="106"/>
      <c r="K470" s="106"/>
      <c r="L470" s="106"/>
      <c r="M470" s="49"/>
      <c r="N470" s="49"/>
      <c r="O470" s="152"/>
      <c r="P470" s="132">
        <f>directpayments[[#This Row],[Total Quarterly Payment Amount]]</f>
        <v>0</v>
      </c>
      <c r="Q470" s="99" t="str">
        <f>IFERROR(INDEX(Table2[Attachment A Category], MATCH(directpayments[[#This Row],[Attachment A Expenditure Subcategory]], Table2[Attachment A Subcategory],0)),"")</f>
        <v/>
      </c>
      <c r="R470" s="100" t="str">
        <f>IFERROR(INDEX(Table2[Treasury OIG Category], MATCH(directpayments[[#This Row],[Attachment A Expenditure Subcategory]], Table2[Attachment A Subcategory],0)),"")</f>
        <v/>
      </c>
    </row>
    <row r="471" spans="1:18" x14ac:dyDescent="0.25">
      <c r="A471" s="80"/>
      <c r="B471" s="102"/>
      <c r="C471" s="103"/>
      <c r="D471" s="103"/>
      <c r="E471" s="103"/>
      <c r="F471" s="103"/>
      <c r="G471" s="104"/>
      <c r="H471" s="30" t="s">
        <v>546</v>
      </c>
      <c r="I471" s="103"/>
      <c r="J471" s="106"/>
      <c r="K471" s="106"/>
      <c r="L471" s="106"/>
      <c r="M471" s="49"/>
      <c r="N471" s="49"/>
      <c r="O471" s="152"/>
      <c r="P471" s="132">
        <f>directpayments[[#This Row],[Total Quarterly Payment Amount]]</f>
        <v>0</v>
      </c>
      <c r="Q471" s="99" t="str">
        <f>IFERROR(INDEX(Table2[Attachment A Category], MATCH(directpayments[[#This Row],[Attachment A Expenditure Subcategory]], Table2[Attachment A Subcategory],0)),"")</f>
        <v/>
      </c>
      <c r="R471" s="100" t="str">
        <f>IFERROR(INDEX(Table2[Treasury OIG Category], MATCH(directpayments[[#This Row],[Attachment A Expenditure Subcategory]], Table2[Attachment A Subcategory],0)),"")</f>
        <v/>
      </c>
    </row>
    <row r="472" spans="1:18" x14ac:dyDescent="0.25">
      <c r="A472" s="80"/>
      <c r="B472" s="102"/>
      <c r="C472" s="103"/>
      <c r="D472" s="103"/>
      <c r="E472" s="103"/>
      <c r="F472" s="103"/>
      <c r="G472" s="104"/>
      <c r="H472" s="30" t="s">
        <v>547</v>
      </c>
      <c r="I472" s="103"/>
      <c r="J472" s="106"/>
      <c r="K472" s="106"/>
      <c r="L472" s="106"/>
      <c r="M472" s="49"/>
      <c r="N472" s="49"/>
      <c r="O472" s="152"/>
      <c r="P472" s="132">
        <f>directpayments[[#This Row],[Total Quarterly Payment Amount]]</f>
        <v>0</v>
      </c>
      <c r="Q472" s="99" t="str">
        <f>IFERROR(INDEX(Table2[Attachment A Category], MATCH(directpayments[[#This Row],[Attachment A Expenditure Subcategory]], Table2[Attachment A Subcategory],0)),"")</f>
        <v/>
      </c>
      <c r="R472" s="100" t="str">
        <f>IFERROR(INDEX(Table2[Treasury OIG Category], MATCH(directpayments[[#This Row],[Attachment A Expenditure Subcategory]], Table2[Attachment A Subcategory],0)),"")</f>
        <v/>
      </c>
    </row>
    <row r="473" spans="1:18" x14ac:dyDescent="0.25">
      <c r="A473" s="80"/>
      <c r="B473" s="102"/>
      <c r="C473" s="103"/>
      <c r="D473" s="103"/>
      <c r="E473" s="103"/>
      <c r="F473" s="103"/>
      <c r="G473" s="104"/>
      <c r="H473" s="31" t="s">
        <v>548</v>
      </c>
      <c r="I473" s="103"/>
      <c r="J473" s="106"/>
      <c r="K473" s="106"/>
      <c r="L473" s="106"/>
      <c r="M473" s="49"/>
      <c r="N473" s="49"/>
      <c r="O473" s="152"/>
      <c r="P473" s="132">
        <f>directpayments[[#This Row],[Total Quarterly Payment Amount]]</f>
        <v>0</v>
      </c>
      <c r="Q473" s="99" t="str">
        <f>IFERROR(INDEX(Table2[Attachment A Category], MATCH(directpayments[[#This Row],[Attachment A Expenditure Subcategory]], Table2[Attachment A Subcategory],0)),"")</f>
        <v/>
      </c>
      <c r="R473" s="100" t="str">
        <f>IFERROR(INDEX(Table2[Treasury OIG Category], MATCH(directpayments[[#This Row],[Attachment A Expenditure Subcategory]], Table2[Attachment A Subcategory],0)),"")</f>
        <v/>
      </c>
    </row>
    <row r="474" spans="1:18" x14ac:dyDescent="0.25">
      <c r="A474" s="80"/>
      <c r="B474" s="102"/>
      <c r="C474" s="103"/>
      <c r="D474" s="103"/>
      <c r="E474" s="103"/>
      <c r="F474" s="103"/>
      <c r="G474" s="104"/>
      <c r="H474" s="30" t="s">
        <v>549</v>
      </c>
      <c r="I474" s="103"/>
      <c r="J474" s="106"/>
      <c r="K474" s="106"/>
      <c r="L474" s="106"/>
      <c r="M474" s="49"/>
      <c r="N474" s="49"/>
      <c r="O474" s="152"/>
      <c r="P474" s="132">
        <f>directpayments[[#This Row],[Total Quarterly Payment Amount]]</f>
        <v>0</v>
      </c>
      <c r="Q474" s="99" t="str">
        <f>IFERROR(INDEX(Table2[Attachment A Category], MATCH(directpayments[[#This Row],[Attachment A Expenditure Subcategory]], Table2[Attachment A Subcategory],0)),"")</f>
        <v/>
      </c>
      <c r="R474" s="100" t="str">
        <f>IFERROR(INDEX(Table2[Treasury OIG Category], MATCH(directpayments[[#This Row],[Attachment A Expenditure Subcategory]], Table2[Attachment A Subcategory],0)),"")</f>
        <v/>
      </c>
    </row>
    <row r="475" spans="1:18" x14ac:dyDescent="0.25">
      <c r="A475" s="80"/>
      <c r="B475" s="102"/>
      <c r="C475" s="103"/>
      <c r="D475" s="103"/>
      <c r="E475" s="103"/>
      <c r="F475" s="103"/>
      <c r="G475" s="104"/>
      <c r="H475" s="30" t="s">
        <v>550</v>
      </c>
      <c r="I475" s="103"/>
      <c r="J475" s="106"/>
      <c r="K475" s="106"/>
      <c r="L475" s="106"/>
      <c r="M475" s="49"/>
      <c r="N475" s="49"/>
      <c r="O475" s="152"/>
      <c r="P475" s="132">
        <f>directpayments[[#This Row],[Total Quarterly Payment Amount]]</f>
        <v>0</v>
      </c>
      <c r="Q475" s="99" t="str">
        <f>IFERROR(INDEX(Table2[Attachment A Category], MATCH(directpayments[[#This Row],[Attachment A Expenditure Subcategory]], Table2[Attachment A Subcategory],0)),"")</f>
        <v/>
      </c>
      <c r="R475" s="100" t="str">
        <f>IFERROR(INDEX(Table2[Treasury OIG Category], MATCH(directpayments[[#This Row],[Attachment A Expenditure Subcategory]], Table2[Attachment A Subcategory],0)),"")</f>
        <v/>
      </c>
    </row>
    <row r="476" spans="1:18" x14ac:dyDescent="0.25">
      <c r="A476" s="80"/>
      <c r="B476" s="102"/>
      <c r="C476" s="103"/>
      <c r="D476" s="103"/>
      <c r="E476" s="103"/>
      <c r="F476" s="103"/>
      <c r="G476" s="104"/>
      <c r="H476" s="31" t="s">
        <v>551</v>
      </c>
      <c r="I476" s="103"/>
      <c r="J476" s="106"/>
      <c r="K476" s="106"/>
      <c r="L476" s="106"/>
      <c r="M476" s="49"/>
      <c r="N476" s="49"/>
      <c r="O476" s="152"/>
      <c r="P476" s="132">
        <f>directpayments[[#This Row],[Total Quarterly Payment Amount]]</f>
        <v>0</v>
      </c>
      <c r="Q476" s="99" t="str">
        <f>IFERROR(INDEX(Table2[Attachment A Category], MATCH(directpayments[[#This Row],[Attachment A Expenditure Subcategory]], Table2[Attachment A Subcategory],0)),"")</f>
        <v/>
      </c>
      <c r="R476" s="100" t="str">
        <f>IFERROR(INDEX(Table2[Treasury OIG Category], MATCH(directpayments[[#This Row],[Attachment A Expenditure Subcategory]], Table2[Attachment A Subcategory],0)),"")</f>
        <v/>
      </c>
    </row>
    <row r="477" spans="1:18" x14ac:dyDescent="0.25">
      <c r="A477" s="80"/>
      <c r="B477" s="102"/>
      <c r="C477" s="103"/>
      <c r="D477" s="103"/>
      <c r="E477" s="103"/>
      <c r="F477" s="103"/>
      <c r="G477" s="104"/>
      <c r="H477" s="30" t="s">
        <v>552</v>
      </c>
      <c r="I477" s="103"/>
      <c r="J477" s="106"/>
      <c r="K477" s="106"/>
      <c r="L477" s="106"/>
      <c r="M477" s="49"/>
      <c r="N477" s="49"/>
      <c r="O477" s="152"/>
      <c r="P477" s="132">
        <f>directpayments[[#This Row],[Total Quarterly Payment Amount]]</f>
        <v>0</v>
      </c>
      <c r="Q477" s="99" t="str">
        <f>IFERROR(INDEX(Table2[Attachment A Category], MATCH(directpayments[[#This Row],[Attachment A Expenditure Subcategory]], Table2[Attachment A Subcategory],0)),"")</f>
        <v/>
      </c>
      <c r="R477" s="100" t="str">
        <f>IFERROR(INDEX(Table2[Treasury OIG Category], MATCH(directpayments[[#This Row],[Attachment A Expenditure Subcategory]], Table2[Attachment A Subcategory],0)),"")</f>
        <v/>
      </c>
    </row>
    <row r="478" spans="1:18" x14ac:dyDescent="0.25">
      <c r="A478" s="80"/>
      <c r="B478" s="102"/>
      <c r="C478" s="103"/>
      <c r="D478" s="103"/>
      <c r="E478" s="103"/>
      <c r="F478" s="103"/>
      <c r="G478" s="104"/>
      <c r="H478" s="30" t="s">
        <v>553</v>
      </c>
      <c r="I478" s="103"/>
      <c r="J478" s="106"/>
      <c r="K478" s="106"/>
      <c r="L478" s="106"/>
      <c r="M478" s="49"/>
      <c r="N478" s="49"/>
      <c r="O478" s="152"/>
      <c r="P478" s="132">
        <f>directpayments[[#This Row],[Total Quarterly Payment Amount]]</f>
        <v>0</v>
      </c>
      <c r="Q478" s="99" t="str">
        <f>IFERROR(INDEX(Table2[Attachment A Category], MATCH(directpayments[[#This Row],[Attachment A Expenditure Subcategory]], Table2[Attachment A Subcategory],0)),"")</f>
        <v/>
      </c>
      <c r="R478" s="100" t="str">
        <f>IFERROR(INDEX(Table2[Treasury OIG Category], MATCH(directpayments[[#This Row],[Attachment A Expenditure Subcategory]], Table2[Attachment A Subcategory],0)),"")</f>
        <v/>
      </c>
    </row>
    <row r="479" spans="1:18" x14ac:dyDescent="0.25">
      <c r="A479" s="80"/>
      <c r="B479" s="102"/>
      <c r="C479" s="103"/>
      <c r="D479" s="103"/>
      <c r="E479" s="103"/>
      <c r="F479" s="103"/>
      <c r="G479" s="104"/>
      <c r="H479" s="31" t="s">
        <v>554</v>
      </c>
      <c r="I479" s="103"/>
      <c r="J479" s="106"/>
      <c r="K479" s="106"/>
      <c r="L479" s="106"/>
      <c r="M479" s="49"/>
      <c r="N479" s="49"/>
      <c r="O479" s="152"/>
      <c r="P479" s="132">
        <f>directpayments[[#This Row],[Total Quarterly Payment Amount]]</f>
        <v>0</v>
      </c>
      <c r="Q479" s="99" t="str">
        <f>IFERROR(INDEX(Table2[Attachment A Category], MATCH(directpayments[[#This Row],[Attachment A Expenditure Subcategory]], Table2[Attachment A Subcategory],0)),"")</f>
        <v/>
      </c>
      <c r="R479" s="100" t="str">
        <f>IFERROR(INDEX(Table2[Treasury OIG Category], MATCH(directpayments[[#This Row],[Attachment A Expenditure Subcategory]], Table2[Attachment A Subcategory],0)),"")</f>
        <v/>
      </c>
    </row>
    <row r="480" spans="1:18" x14ac:dyDescent="0.25">
      <c r="A480" s="80"/>
      <c r="B480" s="102"/>
      <c r="C480" s="103"/>
      <c r="D480" s="103"/>
      <c r="E480" s="103"/>
      <c r="F480" s="103"/>
      <c r="G480" s="104"/>
      <c r="H480" s="30" t="s">
        <v>555</v>
      </c>
      <c r="I480" s="103"/>
      <c r="J480" s="106"/>
      <c r="K480" s="106"/>
      <c r="L480" s="106"/>
      <c r="M480" s="49"/>
      <c r="N480" s="49"/>
      <c r="O480" s="152"/>
      <c r="P480" s="132">
        <f>directpayments[[#This Row],[Total Quarterly Payment Amount]]</f>
        <v>0</v>
      </c>
      <c r="Q480" s="99" t="str">
        <f>IFERROR(INDEX(Table2[Attachment A Category], MATCH(directpayments[[#This Row],[Attachment A Expenditure Subcategory]], Table2[Attachment A Subcategory],0)),"")</f>
        <v/>
      </c>
      <c r="R480" s="100" t="str">
        <f>IFERROR(INDEX(Table2[Treasury OIG Category], MATCH(directpayments[[#This Row],[Attachment A Expenditure Subcategory]], Table2[Attachment A Subcategory],0)),"")</f>
        <v/>
      </c>
    </row>
    <row r="481" spans="1:18" x14ac:dyDescent="0.25">
      <c r="A481" s="80"/>
      <c r="B481" s="102"/>
      <c r="C481" s="103"/>
      <c r="D481" s="103"/>
      <c r="E481" s="103"/>
      <c r="F481" s="103"/>
      <c r="G481" s="104"/>
      <c r="H481" s="30" t="s">
        <v>556</v>
      </c>
      <c r="I481" s="103"/>
      <c r="J481" s="106"/>
      <c r="K481" s="106"/>
      <c r="L481" s="106"/>
      <c r="M481" s="49"/>
      <c r="N481" s="49"/>
      <c r="O481" s="152"/>
      <c r="P481" s="132">
        <f>directpayments[[#This Row],[Total Quarterly Payment Amount]]</f>
        <v>0</v>
      </c>
      <c r="Q481" s="99" t="str">
        <f>IFERROR(INDEX(Table2[Attachment A Category], MATCH(directpayments[[#This Row],[Attachment A Expenditure Subcategory]], Table2[Attachment A Subcategory],0)),"")</f>
        <v/>
      </c>
      <c r="R481" s="100" t="str">
        <f>IFERROR(INDEX(Table2[Treasury OIG Category], MATCH(directpayments[[#This Row],[Attachment A Expenditure Subcategory]], Table2[Attachment A Subcategory],0)),"")</f>
        <v/>
      </c>
    </row>
    <row r="482" spans="1:18" x14ac:dyDescent="0.25">
      <c r="A482" s="80"/>
      <c r="B482" s="102"/>
      <c r="C482" s="103"/>
      <c r="D482" s="103"/>
      <c r="E482" s="103"/>
      <c r="F482" s="103"/>
      <c r="G482" s="104"/>
      <c r="H482" s="31" t="s">
        <v>557</v>
      </c>
      <c r="I482" s="103"/>
      <c r="J482" s="106"/>
      <c r="K482" s="106"/>
      <c r="L482" s="106"/>
      <c r="M482" s="49"/>
      <c r="N482" s="49"/>
      <c r="O482" s="152"/>
      <c r="P482" s="132">
        <f>directpayments[[#This Row],[Total Quarterly Payment Amount]]</f>
        <v>0</v>
      </c>
      <c r="Q482" s="99" t="str">
        <f>IFERROR(INDEX(Table2[Attachment A Category], MATCH(directpayments[[#This Row],[Attachment A Expenditure Subcategory]], Table2[Attachment A Subcategory],0)),"")</f>
        <v/>
      </c>
      <c r="R482" s="100" t="str">
        <f>IFERROR(INDEX(Table2[Treasury OIG Category], MATCH(directpayments[[#This Row],[Attachment A Expenditure Subcategory]], Table2[Attachment A Subcategory],0)),"")</f>
        <v/>
      </c>
    </row>
    <row r="483" spans="1:18" x14ac:dyDescent="0.25">
      <c r="A483" s="80"/>
      <c r="B483" s="102"/>
      <c r="C483" s="103"/>
      <c r="D483" s="103"/>
      <c r="E483" s="103"/>
      <c r="F483" s="103"/>
      <c r="G483" s="104"/>
      <c r="H483" s="30" t="s">
        <v>558</v>
      </c>
      <c r="I483" s="103"/>
      <c r="J483" s="106"/>
      <c r="K483" s="106"/>
      <c r="L483" s="106"/>
      <c r="M483" s="49"/>
      <c r="N483" s="49"/>
      <c r="O483" s="152"/>
      <c r="P483" s="132">
        <f>directpayments[[#This Row],[Total Quarterly Payment Amount]]</f>
        <v>0</v>
      </c>
      <c r="Q483" s="99" t="str">
        <f>IFERROR(INDEX(Table2[Attachment A Category], MATCH(directpayments[[#This Row],[Attachment A Expenditure Subcategory]], Table2[Attachment A Subcategory],0)),"")</f>
        <v/>
      </c>
      <c r="R483" s="100" t="str">
        <f>IFERROR(INDEX(Table2[Treasury OIG Category], MATCH(directpayments[[#This Row],[Attachment A Expenditure Subcategory]], Table2[Attachment A Subcategory],0)),"")</f>
        <v/>
      </c>
    </row>
    <row r="484" spans="1:18" x14ac:dyDescent="0.25">
      <c r="A484" s="80"/>
      <c r="B484" s="102"/>
      <c r="C484" s="103"/>
      <c r="D484" s="103"/>
      <c r="E484" s="103"/>
      <c r="F484" s="103"/>
      <c r="G484" s="104"/>
      <c r="H484" s="30" t="s">
        <v>559</v>
      </c>
      <c r="I484" s="103"/>
      <c r="J484" s="106"/>
      <c r="K484" s="106"/>
      <c r="L484" s="106"/>
      <c r="M484" s="49"/>
      <c r="N484" s="49"/>
      <c r="O484" s="152"/>
      <c r="P484" s="132">
        <f>directpayments[[#This Row],[Total Quarterly Payment Amount]]</f>
        <v>0</v>
      </c>
      <c r="Q484" s="99" t="str">
        <f>IFERROR(INDEX(Table2[Attachment A Category], MATCH(directpayments[[#This Row],[Attachment A Expenditure Subcategory]], Table2[Attachment A Subcategory],0)),"")</f>
        <v/>
      </c>
      <c r="R484" s="100" t="str">
        <f>IFERROR(INDEX(Table2[Treasury OIG Category], MATCH(directpayments[[#This Row],[Attachment A Expenditure Subcategory]], Table2[Attachment A Subcategory],0)),"")</f>
        <v/>
      </c>
    </row>
    <row r="485" spans="1:18" x14ac:dyDescent="0.25">
      <c r="A485" s="80"/>
      <c r="B485" s="102"/>
      <c r="C485" s="103"/>
      <c r="D485" s="103"/>
      <c r="E485" s="103"/>
      <c r="F485" s="103"/>
      <c r="G485" s="104"/>
      <c r="H485" s="31" t="s">
        <v>560</v>
      </c>
      <c r="I485" s="103"/>
      <c r="J485" s="106"/>
      <c r="K485" s="106"/>
      <c r="L485" s="106"/>
      <c r="M485" s="49"/>
      <c r="N485" s="49"/>
      <c r="O485" s="152"/>
      <c r="P485" s="132">
        <f>directpayments[[#This Row],[Total Quarterly Payment Amount]]</f>
        <v>0</v>
      </c>
      <c r="Q485" s="99" t="str">
        <f>IFERROR(INDEX(Table2[Attachment A Category], MATCH(directpayments[[#This Row],[Attachment A Expenditure Subcategory]], Table2[Attachment A Subcategory],0)),"")</f>
        <v/>
      </c>
      <c r="R485" s="100" t="str">
        <f>IFERROR(INDEX(Table2[Treasury OIG Category], MATCH(directpayments[[#This Row],[Attachment A Expenditure Subcategory]], Table2[Attachment A Subcategory],0)),"")</f>
        <v/>
      </c>
    </row>
    <row r="486" spans="1:18" x14ac:dyDescent="0.25">
      <c r="A486" s="80"/>
      <c r="B486" s="102"/>
      <c r="C486" s="103"/>
      <c r="D486" s="103"/>
      <c r="E486" s="103"/>
      <c r="F486" s="103"/>
      <c r="G486" s="104"/>
      <c r="H486" s="30" t="s">
        <v>561</v>
      </c>
      <c r="I486" s="103"/>
      <c r="J486" s="106"/>
      <c r="K486" s="106"/>
      <c r="L486" s="106"/>
      <c r="M486" s="49"/>
      <c r="N486" s="49"/>
      <c r="O486" s="152"/>
      <c r="P486" s="132">
        <f>directpayments[[#This Row],[Total Quarterly Payment Amount]]</f>
        <v>0</v>
      </c>
      <c r="Q486" s="99" t="str">
        <f>IFERROR(INDEX(Table2[Attachment A Category], MATCH(directpayments[[#This Row],[Attachment A Expenditure Subcategory]], Table2[Attachment A Subcategory],0)),"")</f>
        <v/>
      </c>
      <c r="R486" s="100" t="str">
        <f>IFERROR(INDEX(Table2[Treasury OIG Category], MATCH(directpayments[[#This Row],[Attachment A Expenditure Subcategory]], Table2[Attachment A Subcategory],0)),"")</f>
        <v/>
      </c>
    </row>
    <row r="487" spans="1:18" x14ac:dyDescent="0.25">
      <c r="A487" s="80"/>
      <c r="B487" s="102"/>
      <c r="C487" s="103"/>
      <c r="D487" s="103"/>
      <c r="E487" s="103"/>
      <c r="F487" s="103"/>
      <c r="G487" s="104"/>
      <c r="H487" s="30" t="s">
        <v>562</v>
      </c>
      <c r="I487" s="103"/>
      <c r="J487" s="106"/>
      <c r="K487" s="106"/>
      <c r="L487" s="106"/>
      <c r="M487" s="49"/>
      <c r="N487" s="49"/>
      <c r="O487" s="152"/>
      <c r="P487" s="132">
        <f>directpayments[[#This Row],[Total Quarterly Payment Amount]]</f>
        <v>0</v>
      </c>
      <c r="Q487" s="99" t="str">
        <f>IFERROR(INDEX(Table2[Attachment A Category], MATCH(directpayments[[#This Row],[Attachment A Expenditure Subcategory]], Table2[Attachment A Subcategory],0)),"")</f>
        <v/>
      </c>
      <c r="R487" s="100" t="str">
        <f>IFERROR(INDEX(Table2[Treasury OIG Category], MATCH(directpayments[[#This Row],[Attachment A Expenditure Subcategory]], Table2[Attachment A Subcategory],0)),"")</f>
        <v/>
      </c>
    </row>
    <row r="488" spans="1:18" x14ac:dyDescent="0.25">
      <c r="A488" s="80"/>
      <c r="B488" s="102"/>
      <c r="C488" s="103"/>
      <c r="D488" s="103"/>
      <c r="E488" s="103"/>
      <c r="F488" s="103"/>
      <c r="G488" s="104"/>
      <c r="H488" s="31" t="s">
        <v>563</v>
      </c>
      <c r="I488" s="103"/>
      <c r="J488" s="106"/>
      <c r="K488" s="106"/>
      <c r="L488" s="106"/>
      <c r="M488" s="49"/>
      <c r="N488" s="49"/>
      <c r="O488" s="152"/>
      <c r="P488" s="132">
        <f>directpayments[[#This Row],[Total Quarterly Payment Amount]]</f>
        <v>0</v>
      </c>
      <c r="Q488" s="99" t="str">
        <f>IFERROR(INDEX(Table2[Attachment A Category], MATCH(directpayments[[#This Row],[Attachment A Expenditure Subcategory]], Table2[Attachment A Subcategory],0)),"")</f>
        <v/>
      </c>
      <c r="R488" s="100" t="str">
        <f>IFERROR(INDEX(Table2[Treasury OIG Category], MATCH(directpayments[[#This Row],[Attachment A Expenditure Subcategory]], Table2[Attachment A Subcategory],0)),"")</f>
        <v/>
      </c>
    </row>
    <row r="489" spans="1:18" x14ac:dyDescent="0.25">
      <c r="A489" s="80"/>
      <c r="B489" s="102"/>
      <c r="C489" s="103"/>
      <c r="D489" s="103"/>
      <c r="E489" s="103"/>
      <c r="F489" s="103"/>
      <c r="G489" s="104"/>
      <c r="H489" s="30" t="s">
        <v>564</v>
      </c>
      <c r="I489" s="103"/>
      <c r="J489" s="106"/>
      <c r="K489" s="106"/>
      <c r="L489" s="106"/>
      <c r="M489" s="49"/>
      <c r="N489" s="49"/>
      <c r="O489" s="152"/>
      <c r="P489" s="132">
        <f>directpayments[[#This Row],[Total Quarterly Payment Amount]]</f>
        <v>0</v>
      </c>
      <c r="Q489" s="99" t="str">
        <f>IFERROR(INDEX(Table2[Attachment A Category], MATCH(directpayments[[#This Row],[Attachment A Expenditure Subcategory]], Table2[Attachment A Subcategory],0)),"")</f>
        <v/>
      </c>
      <c r="R489" s="100" t="str">
        <f>IFERROR(INDEX(Table2[Treasury OIG Category], MATCH(directpayments[[#This Row],[Attachment A Expenditure Subcategory]], Table2[Attachment A Subcategory],0)),"")</f>
        <v/>
      </c>
    </row>
    <row r="490" spans="1:18" x14ac:dyDescent="0.25">
      <c r="A490" s="80"/>
      <c r="B490" s="102"/>
      <c r="C490" s="103"/>
      <c r="D490" s="103"/>
      <c r="E490" s="103"/>
      <c r="F490" s="103"/>
      <c r="G490" s="104"/>
      <c r="H490" s="30" t="s">
        <v>565</v>
      </c>
      <c r="I490" s="103"/>
      <c r="J490" s="106"/>
      <c r="K490" s="106"/>
      <c r="L490" s="106"/>
      <c r="M490" s="49"/>
      <c r="N490" s="49"/>
      <c r="O490" s="152"/>
      <c r="P490" s="132">
        <f>directpayments[[#This Row],[Total Quarterly Payment Amount]]</f>
        <v>0</v>
      </c>
      <c r="Q490" s="99" t="str">
        <f>IFERROR(INDEX(Table2[Attachment A Category], MATCH(directpayments[[#This Row],[Attachment A Expenditure Subcategory]], Table2[Attachment A Subcategory],0)),"")</f>
        <v/>
      </c>
      <c r="R490" s="100" t="str">
        <f>IFERROR(INDEX(Table2[Treasury OIG Category], MATCH(directpayments[[#This Row],[Attachment A Expenditure Subcategory]], Table2[Attachment A Subcategory],0)),"")</f>
        <v/>
      </c>
    </row>
    <row r="491" spans="1:18" x14ac:dyDescent="0.25">
      <c r="A491" s="80"/>
      <c r="B491" s="102"/>
      <c r="C491" s="103"/>
      <c r="D491" s="103"/>
      <c r="E491" s="103"/>
      <c r="F491" s="103"/>
      <c r="G491" s="104"/>
      <c r="H491" s="31" t="s">
        <v>566</v>
      </c>
      <c r="I491" s="103"/>
      <c r="J491" s="106"/>
      <c r="K491" s="106"/>
      <c r="L491" s="106"/>
      <c r="M491" s="49"/>
      <c r="N491" s="49"/>
      <c r="O491" s="152"/>
      <c r="P491" s="132">
        <f>directpayments[[#This Row],[Total Quarterly Payment Amount]]</f>
        <v>0</v>
      </c>
      <c r="Q491" s="99" t="str">
        <f>IFERROR(INDEX(Table2[Attachment A Category], MATCH(directpayments[[#This Row],[Attachment A Expenditure Subcategory]], Table2[Attachment A Subcategory],0)),"")</f>
        <v/>
      </c>
      <c r="R491" s="100" t="str">
        <f>IFERROR(INDEX(Table2[Treasury OIG Category], MATCH(directpayments[[#This Row],[Attachment A Expenditure Subcategory]], Table2[Attachment A Subcategory],0)),"")</f>
        <v/>
      </c>
    </row>
    <row r="492" spans="1:18" x14ac:dyDescent="0.25">
      <c r="A492" s="80"/>
      <c r="B492" s="102"/>
      <c r="C492" s="103"/>
      <c r="D492" s="103"/>
      <c r="E492" s="103"/>
      <c r="F492" s="103"/>
      <c r="G492" s="104"/>
      <c r="H492" s="30" t="s">
        <v>567</v>
      </c>
      <c r="I492" s="103"/>
      <c r="J492" s="106"/>
      <c r="K492" s="106"/>
      <c r="L492" s="106"/>
      <c r="M492" s="49"/>
      <c r="N492" s="49"/>
      <c r="O492" s="152"/>
      <c r="P492" s="132">
        <f>directpayments[[#This Row],[Total Quarterly Payment Amount]]</f>
        <v>0</v>
      </c>
      <c r="Q492" s="99" t="str">
        <f>IFERROR(INDEX(Table2[Attachment A Category], MATCH(directpayments[[#This Row],[Attachment A Expenditure Subcategory]], Table2[Attachment A Subcategory],0)),"")</f>
        <v/>
      </c>
      <c r="R492" s="100" t="str">
        <f>IFERROR(INDEX(Table2[Treasury OIG Category], MATCH(directpayments[[#This Row],[Attachment A Expenditure Subcategory]], Table2[Attachment A Subcategory],0)),"")</f>
        <v/>
      </c>
    </row>
    <row r="493" spans="1:18" x14ac:dyDescent="0.25">
      <c r="A493" s="80"/>
      <c r="B493" s="102"/>
      <c r="C493" s="103"/>
      <c r="D493" s="103"/>
      <c r="E493" s="103"/>
      <c r="F493" s="103"/>
      <c r="G493" s="104"/>
      <c r="H493" s="31" t="s">
        <v>568</v>
      </c>
      <c r="I493" s="103"/>
      <c r="J493" s="106"/>
      <c r="K493" s="106"/>
      <c r="L493" s="106"/>
      <c r="M493" s="49"/>
      <c r="N493" s="49"/>
      <c r="O493" s="152"/>
      <c r="P493" s="132">
        <f>directpayments[[#This Row],[Total Quarterly Payment Amount]]</f>
        <v>0</v>
      </c>
      <c r="Q493" s="99" t="str">
        <f>IFERROR(INDEX(Table2[Attachment A Category], MATCH(directpayments[[#This Row],[Attachment A Expenditure Subcategory]], Table2[Attachment A Subcategory],0)),"")</f>
        <v/>
      </c>
      <c r="R493" s="100" t="str">
        <f>IFERROR(INDEX(Table2[Treasury OIG Category], MATCH(directpayments[[#This Row],[Attachment A Expenditure Subcategory]], Table2[Attachment A Subcategory],0)),"")</f>
        <v/>
      </c>
    </row>
    <row r="494" spans="1:18" x14ac:dyDescent="0.25">
      <c r="A494" s="80"/>
      <c r="B494" s="102"/>
      <c r="C494" s="103"/>
      <c r="D494" s="103"/>
      <c r="E494" s="103"/>
      <c r="F494" s="103"/>
      <c r="G494" s="104"/>
      <c r="H494" s="30" t="s">
        <v>569</v>
      </c>
      <c r="I494" s="103"/>
      <c r="J494" s="106"/>
      <c r="K494" s="106"/>
      <c r="L494" s="106"/>
      <c r="M494" s="49"/>
      <c r="N494" s="49"/>
      <c r="O494" s="152"/>
      <c r="P494" s="132">
        <f>directpayments[[#This Row],[Total Quarterly Payment Amount]]</f>
        <v>0</v>
      </c>
      <c r="Q494" s="99" t="str">
        <f>IFERROR(INDEX(Table2[Attachment A Category], MATCH(directpayments[[#This Row],[Attachment A Expenditure Subcategory]], Table2[Attachment A Subcategory],0)),"")</f>
        <v/>
      </c>
      <c r="R494" s="100" t="str">
        <f>IFERROR(INDEX(Table2[Treasury OIG Category], MATCH(directpayments[[#This Row],[Attachment A Expenditure Subcategory]], Table2[Attachment A Subcategory],0)),"")</f>
        <v/>
      </c>
    </row>
    <row r="495" spans="1:18" x14ac:dyDescent="0.25">
      <c r="A495" s="80"/>
      <c r="B495" s="102"/>
      <c r="C495" s="103"/>
      <c r="D495" s="103"/>
      <c r="E495" s="103"/>
      <c r="F495" s="103"/>
      <c r="G495" s="104"/>
      <c r="H495" s="31" t="s">
        <v>570</v>
      </c>
      <c r="I495" s="103"/>
      <c r="J495" s="106"/>
      <c r="K495" s="106"/>
      <c r="L495" s="106"/>
      <c r="M495" s="49"/>
      <c r="N495" s="49"/>
      <c r="O495" s="152"/>
      <c r="P495" s="132">
        <f>directpayments[[#This Row],[Total Quarterly Payment Amount]]</f>
        <v>0</v>
      </c>
      <c r="Q495" s="99" t="str">
        <f>IFERROR(INDEX(Table2[Attachment A Category], MATCH(directpayments[[#This Row],[Attachment A Expenditure Subcategory]], Table2[Attachment A Subcategory],0)),"")</f>
        <v/>
      </c>
      <c r="R495" s="100" t="str">
        <f>IFERROR(INDEX(Table2[Treasury OIG Category], MATCH(directpayments[[#This Row],[Attachment A Expenditure Subcategory]], Table2[Attachment A Subcategory],0)),"")</f>
        <v/>
      </c>
    </row>
    <row r="496" spans="1:18" x14ac:dyDescent="0.25">
      <c r="A496" s="80"/>
      <c r="B496" s="102"/>
      <c r="C496" s="103"/>
      <c r="D496" s="103"/>
      <c r="E496" s="103"/>
      <c r="F496" s="103"/>
      <c r="G496" s="104"/>
      <c r="H496" s="30" t="s">
        <v>571</v>
      </c>
      <c r="I496" s="103"/>
      <c r="J496" s="106"/>
      <c r="K496" s="106"/>
      <c r="L496" s="106"/>
      <c r="M496" s="49"/>
      <c r="N496" s="49"/>
      <c r="O496" s="152"/>
      <c r="P496" s="132">
        <f>directpayments[[#This Row],[Total Quarterly Payment Amount]]</f>
        <v>0</v>
      </c>
      <c r="Q496" s="99" t="str">
        <f>IFERROR(INDEX(Table2[Attachment A Category], MATCH(directpayments[[#This Row],[Attachment A Expenditure Subcategory]], Table2[Attachment A Subcategory],0)),"")</f>
        <v/>
      </c>
      <c r="R496" s="100" t="str">
        <f>IFERROR(INDEX(Table2[Treasury OIG Category], MATCH(directpayments[[#This Row],[Attachment A Expenditure Subcategory]], Table2[Attachment A Subcategory],0)),"")</f>
        <v/>
      </c>
    </row>
    <row r="497" spans="1:18" x14ac:dyDescent="0.25">
      <c r="A497" s="80"/>
      <c r="B497" s="102"/>
      <c r="C497" s="103"/>
      <c r="D497" s="103"/>
      <c r="E497" s="103"/>
      <c r="F497" s="103"/>
      <c r="G497" s="104"/>
      <c r="H497" s="31" t="s">
        <v>572</v>
      </c>
      <c r="I497" s="103"/>
      <c r="J497" s="106"/>
      <c r="K497" s="106"/>
      <c r="L497" s="106"/>
      <c r="M497" s="49"/>
      <c r="N497" s="49"/>
      <c r="O497" s="152"/>
      <c r="P497" s="132">
        <f>directpayments[[#This Row],[Total Quarterly Payment Amount]]</f>
        <v>0</v>
      </c>
      <c r="Q497" s="99" t="str">
        <f>IFERROR(INDEX(Table2[Attachment A Category], MATCH(directpayments[[#This Row],[Attachment A Expenditure Subcategory]], Table2[Attachment A Subcategory],0)),"")</f>
        <v/>
      </c>
      <c r="R497" s="100" t="str">
        <f>IFERROR(INDEX(Table2[Treasury OIG Category], MATCH(directpayments[[#This Row],[Attachment A Expenditure Subcategory]], Table2[Attachment A Subcategory],0)),"")</f>
        <v/>
      </c>
    </row>
    <row r="498" spans="1:18" x14ac:dyDescent="0.25">
      <c r="A498" s="80"/>
      <c r="B498" s="102"/>
      <c r="C498" s="103"/>
      <c r="D498" s="103"/>
      <c r="E498" s="103"/>
      <c r="F498" s="103"/>
      <c r="G498" s="104"/>
      <c r="H498" s="30" t="s">
        <v>573</v>
      </c>
      <c r="I498" s="103"/>
      <c r="J498" s="106"/>
      <c r="K498" s="106"/>
      <c r="L498" s="106"/>
      <c r="M498" s="49"/>
      <c r="N498" s="49"/>
      <c r="O498" s="152"/>
      <c r="P498" s="132">
        <f>directpayments[[#This Row],[Total Quarterly Payment Amount]]</f>
        <v>0</v>
      </c>
      <c r="Q498" s="99" t="str">
        <f>IFERROR(INDEX(Table2[Attachment A Category], MATCH(directpayments[[#This Row],[Attachment A Expenditure Subcategory]], Table2[Attachment A Subcategory],0)),"")</f>
        <v/>
      </c>
      <c r="R498" s="100" t="str">
        <f>IFERROR(INDEX(Table2[Treasury OIG Category], MATCH(directpayments[[#This Row],[Attachment A Expenditure Subcategory]], Table2[Attachment A Subcategory],0)),"")</f>
        <v/>
      </c>
    </row>
    <row r="499" spans="1:18" x14ac:dyDescent="0.25">
      <c r="A499" s="80"/>
      <c r="B499" s="102"/>
      <c r="C499" s="103"/>
      <c r="D499" s="103"/>
      <c r="E499" s="103"/>
      <c r="F499" s="103"/>
      <c r="G499" s="104"/>
      <c r="H499" s="31" t="s">
        <v>574</v>
      </c>
      <c r="I499" s="103"/>
      <c r="J499" s="106"/>
      <c r="K499" s="106"/>
      <c r="L499" s="106"/>
      <c r="M499" s="49"/>
      <c r="N499" s="49"/>
      <c r="O499" s="152"/>
      <c r="P499" s="132">
        <f>directpayments[[#This Row],[Total Quarterly Payment Amount]]</f>
        <v>0</v>
      </c>
      <c r="Q499" s="99" t="str">
        <f>IFERROR(INDEX(Table2[Attachment A Category], MATCH(directpayments[[#This Row],[Attachment A Expenditure Subcategory]], Table2[Attachment A Subcategory],0)),"")</f>
        <v/>
      </c>
      <c r="R499" s="100" t="str">
        <f>IFERROR(INDEX(Table2[Treasury OIG Category], MATCH(directpayments[[#This Row],[Attachment A Expenditure Subcategory]], Table2[Attachment A Subcategory],0)),"")</f>
        <v/>
      </c>
    </row>
    <row r="500" spans="1:18" x14ac:dyDescent="0.25">
      <c r="A500" s="80"/>
      <c r="B500" s="102"/>
      <c r="C500" s="103"/>
      <c r="D500" s="103"/>
      <c r="E500" s="103"/>
      <c r="F500" s="103"/>
      <c r="G500" s="104"/>
      <c r="H500" s="30" t="s">
        <v>575</v>
      </c>
      <c r="I500" s="103"/>
      <c r="J500" s="106"/>
      <c r="K500" s="106"/>
      <c r="L500" s="106"/>
      <c r="M500" s="49"/>
      <c r="N500" s="49"/>
      <c r="O500" s="152"/>
      <c r="P500" s="132">
        <f>directpayments[[#This Row],[Total Quarterly Payment Amount]]</f>
        <v>0</v>
      </c>
      <c r="Q500" s="99" t="str">
        <f>IFERROR(INDEX(Table2[Attachment A Category], MATCH(directpayments[[#This Row],[Attachment A Expenditure Subcategory]], Table2[Attachment A Subcategory],0)),"")</f>
        <v/>
      </c>
      <c r="R500" s="100" t="str">
        <f>IFERROR(INDEX(Table2[Treasury OIG Category], MATCH(directpayments[[#This Row],[Attachment A Expenditure Subcategory]], Table2[Attachment A Subcategory],0)),"")</f>
        <v/>
      </c>
    </row>
    <row r="501" spans="1:18" x14ac:dyDescent="0.25">
      <c r="A501" s="80"/>
      <c r="B501" s="102"/>
      <c r="C501" s="103"/>
      <c r="D501" s="103"/>
      <c r="E501" s="103"/>
      <c r="F501" s="103"/>
      <c r="G501" s="104"/>
      <c r="H501" s="31" t="s">
        <v>576</v>
      </c>
      <c r="I501" s="103"/>
      <c r="J501" s="106"/>
      <c r="K501" s="106"/>
      <c r="L501" s="106"/>
      <c r="M501" s="49"/>
      <c r="N501" s="49"/>
      <c r="O501" s="152"/>
      <c r="P501" s="132">
        <f>directpayments[[#This Row],[Total Quarterly Payment Amount]]</f>
        <v>0</v>
      </c>
      <c r="Q501" s="99" t="str">
        <f>IFERROR(INDEX(Table2[Attachment A Category], MATCH(directpayments[[#This Row],[Attachment A Expenditure Subcategory]], Table2[Attachment A Subcategory],0)),"")</f>
        <v/>
      </c>
      <c r="R501" s="100" t="str">
        <f>IFERROR(INDEX(Table2[Treasury OIG Category], MATCH(directpayments[[#This Row],[Attachment A Expenditure Subcategory]], Table2[Attachment A Subcategory],0)),"")</f>
        <v/>
      </c>
    </row>
    <row r="502" spans="1:18" x14ac:dyDescent="0.25">
      <c r="A502" s="80"/>
      <c r="B502" s="102"/>
      <c r="C502" s="103"/>
      <c r="D502" s="103"/>
      <c r="E502" s="103"/>
      <c r="F502" s="103"/>
      <c r="G502" s="104"/>
      <c r="H502" s="30" t="s">
        <v>577</v>
      </c>
      <c r="I502" s="103"/>
      <c r="J502" s="106"/>
      <c r="K502" s="106"/>
      <c r="L502" s="106"/>
      <c r="M502" s="49"/>
      <c r="N502" s="49"/>
      <c r="O502" s="152"/>
      <c r="P502" s="132">
        <f>directpayments[[#This Row],[Total Quarterly Payment Amount]]</f>
        <v>0</v>
      </c>
      <c r="Q502" s="99" t="str">
        <f>IFERROR(INDEX(Table2[Attachment A Category], MATCH(directpayments[[#This Row],[Attachment A Expenditure Subcategory]], Table2[Attachment A Subcategory],0)),"")</f>
        <v/>
      </c>
      <c r="R502" s="100" t="str">
        <f>IFERROR(INDEX(Table2[Treasury OIG Category], MATCH(directpayments[[#This Row],[Attachment A Expenditure Subcategory]], Table2[Attachment A Subcategory],0)),"")</f>
        <v/>
      </c>
    </row>
    <row r="503" spans="1:18" x14ac:dyDescent="0.25">
      <c r="A503" s="80"/>
      <c r="B503" s="102"/>
      <c r="C503" s="103"/>
      <c r="D503" s="103"/>
      <c r="E503" s="103"/>
      <c r="F503" s="103"/>
      <c r="G503" s="104"/>
      <c r="H503" s="31" t="s">
        <v>578</v>
      </c>
      <c r="I503" s="103"/>
      <c r="J503" s="106"/>
      <c r="K503" s="106"/>
      <c r="L503" s="106"/>
      <c r="M503" s="49"/>
      <c r="N503" s="49"/>
      <c r="O503" s="152"/>
      <c r="P503" s="132">
        <f>directpayments[[#This Row],[Total Quarterly Payment Amount]]</f>
        <v>0</v>
      </c>
      <c r="Q503" s="99" t="str">
        <f>IFERROR(INDEX(Table2[Attachment A Category], MATCH(directpayments[[#This Row],[Attachment A Expenditure Subcategory]], Table2[Attachment A Subcategory],0)),"")</f>
        <v/>
      </c>
      <c r="R503" s="100" t="str">
        <f>IFERROR(INDEX(Table2[Treasury OIG Category], MATCH(directpayments[[#This Row],[Attachment A Expenditure Subcategory]], Table2[Attachment A Subcategory],0)),"")</f>
        <v/>
      </c>
    </row>
    <row r="504" spans="1:18" x14ac:dyDescent="0.25">
      <c r="A504" s="80"/>
      <c r="B504" s="102"/>
      <c r="C504" s="103"/>
      <c r="D504" s="103"/>
      <c r="E504" s="103"/>
      <c r="F504" s="103"/>
      <c r="G504" s="104"/>
      <c r="H504" s="30" t="s">
        <v>579</v>
      </c>
      <c r="I504" s="103"/>
      <c r="J504" s="106"/>
      <c r="K504" s="106"/>
      <c r="L504" s="106"/>
      <c r="M504" s="49"/>
      <c r="N504" s="49"/>
      <c r="O504" s="152"/>
      <c r="P504" s="132">
        <f>directpayments[[#This Row],[Total Quarterly Payment Amount]]</f>
        <v>0</v>
      </c>
      <c r="Q504" s="99" t="str">
        <f>IFERROR(INDEX(Table2[Attachment A Category], MATCH(directpayments[[#This Row],[Attachment A Expenditure Subcategory]], Table2[Attachment A Subcategory],0)),"")</f>
        <v/>
      </c>
      <c r="R504" s="100" t="str">
        <f>IFERROR(INDEX(Table2[Treasury OIG Category], MATCH(directpayments[[#This Row],[Attachment A Expenditure Subcategory]], Table2[Attachment A Subcategory],0)),"")</f>
        <v/>
      </c>
    </row>
    <row r="505" spans="1:18" x14ac:dyDescent="0.25">
      <c r="A505" s="80"/>
      <c r="B505" s="102"/>
      <c r="C505" s="103"/>
      <c r="D505" s="103"/>
      <c r="E505" s="103"/>
      <c r="F505" s="103"/>
      <c r="G505" s="104"/>
      <c r="H505" s="31" t="s">
        <v>580</v>
      </c>
      <c r="I505" s="103"/>
      <c r="J505" s="106"/>
      <c r="K505" s="106"/>
      <c r="L505" s="106"/>
      <c r="M505" s="49"/>
      <c r="N505" s="49"/>
      <c r="O505" s="152"/>
      <c r="P505" s="132">
        <f>directpayments[[#This Row],[Total Quarterly Payment Amount]]</f>
        <v>0</v>
      </c>
      <c r="Q505" s="99" t="str">
        <f>IFERROR(INDEX(Table2[Attachment A Category], MATCH(directpayments[[#This Row],[Attachment A Expenditure Subcategory]], Table2[Attachment A Subcategory],0)),"")</f>
        <v/>
      </c>
      <c r="R505" s="100" t="str">
        <f>IFERROR(INDEX(Table2[Treasury OIG Category], MATCH(directpayments[[#This Row],[Attachment A Expenditure Subcategory]], Table2[Attachment A Subcategory],0)),"")</f>
        <v/>
      </c>
    </row>
    <row r="506" spans="1:18" x14ac:dyDescent="0.25">
      <c r="A506" s="80"/>
      <c r="B506" s="102"/>
      <c r="C506" s="103"/>
      <c r="D506" s="103"/>
      <c r="E506" s="103"/>
      <c r="F506" s="103"/>
      <c r="G506" s="104"/>
      <c r="H506" s="30" t="s">
        <v>581</v>
      </c>
      <c r="I506" s="103"/>
      <c r="J506" s="106"/>
      <c r="K506" s="106"/>
      <c r="L506" s="106"/>
      <c r="M506" s="49"/>
      <c r="N506" s="49"/>
      <c r="O506" s="152"/>
      <c r="P506" s="132">
        <f>directpayments[[#This Row],[Total Quarterly Payment Amount]]</f>
        <v>0</v>
      </c>
      <c r="Q506" s="99" t="str">
        <f>IFERROR(INDEX(Table2[Attachment A Category], MATCH(directpayments[[#This Row],[Attachment A Expenditure Subcategory]], Table2[Attachment A Subcategory],0)),"")</f>
        <v/>
      </c>
      <c r="R506" s="100" t="str">
        <f>IFERROR(INDEX(Table2[Treasury OIG Category], MATCH(directpayments[[#This Row],[Attachment A Expenditure Subcategory]], Table2[Attachment A Subcategory],0)),"")</f>
        <v/>
      </c>
    </row>
    <row r="507" spans="1:18" x14ac:dyDescent="0.25">
      <c r="A507" s="80"/>
      <c r="B507" s="102"/>
      <c r="C507" s="103"/>
      <c r="D507" s="103"/>
      <c r="E507" s="103"/>
      <c r="F507" s="103"/>
      <c r="G507" s="104"/>
      <c r="H507" s="31" t="s">
        <v>582</v>
      </c>
      <c r="I507" s="103"/>
      <c r="J507" s="106"/>
      <c r="K507" s="106"/>
      <c r="L507" s="106"/>
      <c r="M507" s="49"/>
      <c r="N507" s="49"/>
      <c r="O507" s="152"/>
      <c r="P507" s="132">
        <f>directpayments[[#This Row],[Total Quarterly Payment Amount]]</f>
        <v>0</v>
      </c>
      <c r="Q507" s="99" t="str">
        <f>IFERROR(INDEX(Table2[Attachment A Category], MATCH(directpayments[[#This Row],[Attachment A Expenditure Subcategory]], Table2[Attachment A Subcategory],0)),"")</f>
        <v/>
      </c>
      <c r="R507" s="100" t="str">
        <f>IFERROR(INDEX(Table2[Treasury OIG Category], MATCH(directpayments[[#This Row],[Attachment A Expenditure Subcategory]], Table2[Attachment A Subcategory],0)),"")</f>
        <v/>
      </c>
    </row>
    <row r="508" spans="1:18" x14ac:dyDescent="0.25">
      <c r="A508" s="80"/>
      <c r="B508" s="102"/>
      <c r="C508" s="103"/>
      <c r="D508" s="103"/>
      <c r="E508" s="103"/>
      <c r="F508" s="103"/>
      <c r="G508" s="104"/>
      <c r="H508" s="30" t="s">
        <v>583</v>
      </c>
      <c r="I508" s="103"/>
      <c r="J508" s="106"/>
      <c r="K508" s="106"/>
      <c r="L508" s="106"/>
      <c r="M508" s="49"/>
      <c r="N508" s="49"/>
      <c r="O508" s="152"/>
      <c r="P508" s="132">
        <f>directpayments[[#This Row],[Total Quarterly Payment Amount]]</f>
        <v>0</v>
      </c>
      <c r="Q508" s="99" t="str">
        <f>IFERROR(INDEX(Table2[Attachment A Category], MATCH(directpayments[[#This Row],[Attachment A Expenditure Subcategory]], Table2[Attachment A Subcategory],0)),"")</f>
        <v/>
      </c>
      <c r="R508" s="100" t="str">
        <f>IFERROR(INDEX(Table2[Treasury OIG Category], MATCH(directpayments[[#This Row],[Attachment A Expenditure Subcategory]], Table2[Attachment A Subcategory],0)),"")</f>
        <v/>
      </c>
    </row>
    <row r="509" spans="1:18" x14ac:dyDescent="0.25">
      <c r="A509" s="80"/>
      <c r="B509" s="102"/>
      <c r="C509" s="103"/>
      <c r="D509" s="103"/>
      <c r="E509" s="103"/>
      <c r="F509" s="103"/>
      <c r="G509" s="104"/>
      <c r="H509" s="31" t="s">
        <v>584</v>
      </c>
      <c r="I509" s="103"/>
      <c r="J509" s="106"/>
      <c r="K509" s="106"/>
      <c r="L509" s="106"/>
      <c r="M509" s="49"/>
      <c r="N509" s="49"/>
      <c r="O509" s="152"/>
      <c r="P509" s="132">
        <f>directpayments[[#This Row],[Total Quarterly Payment Amount]]</f>
        <v>0</v>
      </c>
      <c r="Q509" s="99" t="str">
        <f>IFERROR(INDEX(Table2[Attachment A Category], MATCH(directpayments[[#This Row],[Attachment A Expenditure Subcategory]], Table2[Attachment A Subcategory],0)),"")</f>
        <v/>
      </c>
      <c r="R509" s="100" t="str">
        <f>IFERROR(INDEX(Table2[Treasury OIG Category], MATCH(directpayments[[#This Row],[Attachment A Expenditure Subcategory]], Table2[Attachment A Subcategory],0)),"")</f>
        <v/>
      </c>
    </row>
    <row r="510" spans="1:18" x14ac:dyDescent="0.25">
      <c r="A510" s="80"/>
      <c r="B510" s="23"/>
      <c r="C510" s="24"/>
      <c r="D510" s="24"/>
      <c r="E510" s="24"/>
      <c r="F510" s="24"/>
      <c r="G510" s="25"/>
      <c r="H510" s="79" t="s">
        <v>585</v>
      </c>
      <c r="I510" s="24"/>
      <c r="J510" s="107"/>
      <c r="K510" s="107"/>
      <c r="L510" s="107"/>
      <c r="M510" s="50"/>
      <c r="N510" s="50"/>
      <c r="O510" s="153"/>
      <c r="P510" s="132">
        <f>directpayments[[#This Row],[Total Quarterly Payment Amount]]</f>
        <v>0</v>
      </c>
      <c r="Q510" s="99" t="str">
        <f>IFERROR(INDEX(Table2[Attachment A Category], MATCH(directpayments[[#This Row],[Attachment A Expenditure Subcategory]], Table2[Attachment A Subcategory],0)),"")</f>
        <v/>
      </c>
      <c r="R510" s="100" t="str">
        <f>IFERROR(INDEX(Table2[Treasury OIG Category], MATCH(directpayments[[#This Row],[Attachment A Expenditure Subcategory]], Table2[Attachment A Subcategory],0)),"")</f>
        <v/>
      </c>
    </row>
  </sheetData>
  <sheetProtection algorithmName="SHA-512" hashValue="M61czYejsV1a7mA2+J1lgaCSBYine00jgR8hjqquB1lOk1hxxFaikHUtNLxUywqPiyu5zhyBUTnxAvHpTk4d9Q==" saltValue="d0oQSECPhSPsto4PswtxTg==" spinCount="100000" sheet="1" objects="1" scenarios="1"/>
  <mergeCells count="3">
    <mergeCell ref="B9:G9"/>
    <mergeCell ref="B5:G8"/>
    <mergeCell ref="H9:P9"/>
  </mergeCells>
  <phoneticPr fontId="3" type="noConversion"/>
  <dataValidations count="1">
    <dataValidation type="list" allowBlank="1" showInputMessage="1" showErrorMessage="1" sqref="N11:N510" xr:uid="{DDF5D268-BCC7-4BB8-BC24-8ADB04F0ADDD}">
      <formula1>"No"</formula1>
    </dataValidation>
  </dataValidations>
  <pageMargins left="0.7" right="0.7" top="0.75" bottom="0.75" header="0.3" footer="0.3"/>
  <pageSetup orientation="portrait" horizontalDpi="300" verticalDpi="300"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B765BA6-D0B0-4219-AD06-8F4DCD9A1936}">
          <x14:formula1>
            <xm:f>lists!$B$2:$B$38</xm:f>
          </x14:formula1>
          <xm:sqref>M11:M510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990B-6CF6-4DED-8489-E3FA2E0DB182}">
  <sheetPr codeName="Sheet8">
    <tabColor rgb="FF0070C0"/>
  </sheetPr>
  <dimension ref="A1:G23"/>
  <sheetViews>
    <sheetView showGridLines="0" zoomScale="90" zoomScaleNormal="90" workbookViewId="0"/>
  </sheetViews>
  <sheetFormatPr defaultRowHeight="15" x14ac:dyDescent="0.25"/>
  <cols>
    <col min="1" max="1" width="1.7109375" customWidth="1"/>
    <col min="2" max="2" width="18.7109375" style="1" customWidth="1"/>
    <col min="3" max="3" width="25.7109375" style="4" customWidth="1"/>
    <col min="4" max="4" width="31.7109375" customWidth="1"/>
    <col min="5" max="5" width="46.140625" customWidth="1"/>
    <col min="7" max="7" width="11.140625" bestFit="1" customWidth="1"/>
  </cols>
  <sheetData>
    <row r="1" spans="1:7" ht="20.100000000000001" customHeight="1" x14ac:dyDescent="0.35">
      <c r="A1" s="125" t="s">
        <v>619</v>
      </c>
      <c r="B1" s="55"/>
      <c r="C1" s="55"/>
      <c r="D1" s="55"/>
      <c r="E1" s="55"/>
      <c r="F1" s="118"/>
      <c r="G1" s="118"/>
    </row>
    <row r="2" spans="1:7" ht="15.75" x14ac:dyDescent="0.25">
      <c r="A2" s="3"/>
      <c r="B2" s="78" t="str">
        <f>"Municipality: " &amp;'Start Here'!E6</f>
        <v xml:space="preserve">Municipality: </v>
      </c>
      <c r="C2" s="56"/>
      <c r="D2" s="56"/>
      <c r="E2" s="140"/>
      <c r="F2" s="118"/>
      <c r="G2" s="118"/>
    </row>
    <row r="3" spans="1:7" s="118" customFormat="1" ht="15.75" customHeight="1" x14ac:dyDescent="0.25">
      <c r="A3" s="3"/>
      <c r="B3" s="173" t="s">
        <v>620</v>
      </c>
      <c r="C3" s="173"/>
      <c r="D3" s="173"/>
      <c r="E3" s="173"/>
    </row>
    <row r="4" spans="1:7" s="118" customFormat="1" ht="17.25" customHeight="1" x14ac:dyDescent="0.25">
      <c r="A4" s="3"/>
      <c r="B4" s="173"/>
      <c r="C4" s="173"/>
      <c r="D4" s="173"/>
      <c r="E4" s="173"/>
    </row>
    <row r="5" spans="1:7" ht="15.75" x14ac:dyDescent="0.25">
      <c r="A5" s="118"/>
      <c r="B5" s="5"/>
      <c r="C5" s="57"/>
      <c r="D5" s="6"/>
      <c r="E5" s="6"/>
      <c r="F5" s="118"/>
      <c r="G5" s="118"/>
    </row>
    <row r="6" spans="1:7" ht="15.75" x14ac:dyDescent="0.25">
      <c r="A6" s="58"/>
      <c r="B6" s="59" t="s">
        <v>621</v>
      </c>
      <c r="C6" s="60"/>
      <c r="D6" s="61"/>
      <c r="E6" s="145" t="str">
        <f>'Start Here'!I6</f>
        <v>N/A</v>
      </c>
      <c r="F6" s="118"/>
      <c r="G6" s="118"/>
    </row>
    <row r="7" spans="1:7" ht="15.75" x14ac:dyDescent="0.25">
      <c r="A7" s="61"/>
      <c r="B7" s="59" t="s">
        <v>622</v>
      </c>
      <c r="C7" s="61"/>
      <c r="D7" s="61"/>
      <c r="E7" s="145" t="str">
        <f>'Start Here'!I7</f>
        <v>N/A</v>
      </c>
      <c r="F7" s="118"/>
      <c r="G7" s="118"/>
    </row>
    <row r="8" spans="1:7" ht="15.75" x14ac:dyDescent="0.25">
      <c r="A8" s="60"/>
      <c r="B8" s="59" t="s">
        <v>623</v>
      </c>
      <c r="C8" s="60"/>
      <c r="D8" s="61"/>
      <c r="E8" s="145" t="str">
        <f>'Start Here'!I8</f>
        <v>N/A</v>
      </c>
      <c r="F8" s="118"/>
      <c r="G8" s="136"/>
    </row>
    <row r="9" spans="1:7" ht="15.75" x14ac:dyDescent="0.25">
      <c r="A9" s="60"/>
      <c r="B9" s="59" t="s">
        <v>2931</v>
      </c>
      <c r="C9" s="60"/>
      <c r="D9" s="61"/>
      <c r="E9" s="145">
        <f>'Direct Payments'!C4+Transfers!C4+Grants!C4+Contracts!C4</f>
        <v>0</v>
      </c>
      <c r="F9" s="118"/>
      <c r="G9" s="118"/>
    </row>
    <row r="10" spans="1:7" ht="15.75" x14ac:dyDescent="0.25">
      <c r="A10" s="118"/>
      <c r="B10" s="5"/>
      <c r="C10" s="57"/>
      <c r="D10" s="6"/>
      <c r="E10" s="146"/>
      <c r="F10" s="118"/>
      <c r="G10" s="118"/>
    </row>
    <row r="11" spans="1:7" ht="16.5" thickBot="1" x14ac:dyDescent="0.3">
      <c r="A11" s="62"/>
      <c r="B11" s="63" t="s">
        <v>624</v>
      </c>
      <c r="C11" s="64"/>
      <c r="D11" s="65"/>
      <c r="E11" s="150" t="str">
        <f>IFERROR(E7-E8-E9, "-")</f>
        <v>-</v>
      </c>
      <c r="F11" s="118"/>
      <c r="G11" s="118"/>
    </row>
    <row r="12" spans="1:7" ht="15.75" thickTop="1" x14ac:dyDescent="0.25">
      <c r="A12" s="118"/>
      <c r="B12" s="8" t="str">
        <f>IFERROR(IF((E8+E9)&gt;E6,"Sum of reported costs is greater than Total Eligible Amount. Please review and adjust your submission.",IF((E8+E9)&gt;E7,"Sum of reported costs is greater than CvRF-MP received. Please review and adjust your submission.","")),"")</f>
        <v/>
      </c>
      <c r="C12" s="118"/>
      <c r="D12" s="118"/>
      <c r="E12" s="118"/>
      <c r="F12" s="118"/>
      <c r="G12" s="118"/>
    </row>
    <row r="14" spans="1:7" ht="20.100000000000001" customHeight="1" x14ac:dyDescent="0.35">
      <c r="A14" s="125" t="s">
        <v>625</v>
      </c>
      <c r="B14" s="55"/>
      <c r="C14" s="55"/>
      <c r="D14" s="55"/>
      <c r="E14" s="55"/>
      <c r="F14" s="118"/>
      <c r="G14" s="118"/>
    </row>
    <row r="15" spans="1:7" ht="15.75" x14ac:dyDescent="0.25">
      <c r="A15" s="3"/>
      <c r="B15" s="7" t="s">
        <v>626</v>
      </c>
      <c r="C15" s="52"/>
      <c r="D15" s="52"/>
      <c r="E15" s="52"/>
      <c r="F15" s="118"/>
      <c r="G15" s="118"/>
    </row>
    <row r="17" spans="2:5" ht="31.5" x14ac:dyDescent="0.25">
      <c r="B17" s="148" t="s">
        <v>627</v>
      </c>
      <c r="C17" s="148" t="s">
        <v>628</v>
      </c>
      <c r="D17" s="174" t="s">
        <v>629</v>
      </c>
      <c r="E17" s="174"/>
    </row>
    <row r="18" spans="2:5" ht="21" customHeight="1" x14ac:dyDescent="0.25">
      <c r="B18" s="123" t="s">
        <v>630</v>
      </c>
      <c r="C18" s="124" t="s">
        <v>631</v>
      </c>
      <c r="D18" s="178" t="s">
        <v>632</v>
      </c>
      <c r="E18" s="178"/>
    </row>
    <row r="19" spans="2:5" ht="33" customHeight="1" x14ac:dyDescent="0.25">
      <c r="B19" s="123" t="s">
        <v>630</v>
      </c>
      <c r="C19" s="124" t="s">
        <v>633</v>
      </c>
      <c r="D19" s="178" t="s">
        <v>634</v>
      </c>
      <c r="E19" s="178"/>
    </row>
    <row r="20" spans="2:5" ht="21" customHeight="1" x14ac:dyDescent="0.25">
      <c r="B20" s="123" t="s">
        <v>630</v>
      </c>
      <c r="C20" s="124" t="s">
        <v>635</v>
      </c>
      <c r="D20" s="178" t="s">
        <v>636</v>
      </c>
      <c r="E20" s="178"/>
    </row>
    <row r="21" spans="2:5" ht="15.75" x14ac:dyDescent="0.25">
      <c r="B21" s="76"/>
      <c r="C21" s="77"/>
      <c r="D21" s="75"/>
      <c r="E21" s="75"/>
    </row>
    <row r="22" spans="2:5" ht="21" customHeight="1" thickBot="1" x14ac:dyDescent="0.3">
      <c r="B22" s="83" t="s">
        <v>637</v>
      </c>
      <c r="C22" s="57"/>
      <c r="D22" s="6"/>
      <c r="E22" s="6"/>
    </row>
    <row r="23" spans="2:5" ht="16.5" thickBot="1" x14ac:dyDescent="0.3">
      <c r="B23" s="175" t="s">
        <v>34</v>
      </c>
      <c r="C23" s="176"/>
      <c r="D23" s="177"/>
      <c r="E23" s="6"/>
    </row>
  </sheetData>
  <sheetProtection algorithmName="SHA-512" hashValue="cuCWDHSlDAb1csqjNBmsRNEL4Ejlh+HWoXFz6chdmOc1xnv2KiWshWcnVUAaNWtlycoxBG3gbVKGOP7NaX64ug==" saltValue="JEt26gwDdYGtgzDE87wgkQ==" spinCount="100000" sheet="1" objects="1" scenarios="1"/>
  <mergeCells count="6">
    <mergeCell ref="B3:E4"/>
    <mergeCell ref="D17:E17"/>
    <mergeCell ref="B23:D23"/>
    <mergeCell ref="D18:E18"/>
    <mergeCell ref="D19:E19"/>
    <mergeCell ref="D20:E20"/>
  </mergeCells>
  <dataValidations count="1">
    <dataValidation type="list" allowBlank="1" showInputMessage="1" showErrorMessage="1" sqref="B18:B20" xr:uid="{16D6A1BC-611A-4AEB-848D-7C48187C0440}">
      <formula1>"Enter Value, Yes, No"</formula1>
    </dataValidation>
  </dataValidations>
  <hyperlinks>
    <hyperlink ref="B23" r:id="rId1" xr:uid="{F03C985F-7482-4CDD-BE32-6188434359C1}"/>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0ED2-8229-45E0-A45F-BC03C15A8A4D}">
  <sheetPr codeName="Sheet4"/>
  <dimension ref="A1:AL352"/>
  <sheetViews>
    <sheetView topLeftCell="AC334" workbookViewId="0">
      <selection activeCell="AC2" sqref="AC2:AC352"/>
    </sheetView>
  </sheetViews>
  <sheetFormatPr defaultRowHeight="15" x14ac:dyDescent="0.25"/>
  <cols>
    <col min="1" max="1" width="12.140625" bestFit="1" customWidth="1"/>
    <col min="2" max="2" width="10" bestFit="1" customWidth="1"/>
    <col min="3" max="3" width="15.5703125" bestFit="1" customWidth="1"/>
    <col min="4" max="4" width="36.28515625" bestFit="1" customWidth="1"/>
    <col min="5" max="5" width="21.42578125" bestFit="1" customWidth="1"/>
    <col min="6" max="6" width="10.5703125" bestFit="1" customWidth="1"/>
    <col min="7" max="8" width="24.42578125" bestFit="1" customWidth="1"/>
    <col min="9" max="9" width="22.140625" bestFit="1" customWidth="1"/>
    <col min="10" max="10" width="31.7109375" bestFit="1" customWidth="1"/>
    <col min="11" max="12" width="27" bestFit="1" customWidth="1"/>
    <col min="13" max="13" width="39.140625" bestFit="1" customWidth="1"/>
    <col min="14" max="14" width="24.28515625" bestFit="1" customWidth="1"/>
    <col min="15" max="15" width="27.85546875" bestFit="1" customWidth="1"/>
    <col min="16" max="16" width="42.28515625" bestFit="1" customWidth="1"/>
    <col min="17" max="17" width="81.140625" bestFit="1" customWidth="1"/>
    <col min="18" max="18" width="22" bestFit="1" customWidth="1"/>
    <col min="19" max="19" width="42.28515625" bestFit="1" customWidth="1"/>
    <col min="20" max="20" width="81.140625" bestFit="1" customWidth="1"/>
    <col min="21" max="21" width="22" bestFit="1" customWidth="1"/>
    <col min="22" max="22" width="23.140625" bestFit="1" customWidth="1"/>
    <col min="23" max="23" width="81.140625" bestFit="1" customWidth="1"/>
    <col min="24" max="27" width="22" bestFit="1" customWidth="1"/>
    <col min="28" max="28" width="16.7109375" bestFit="1" customWidth="1"/>
    <col min="29" max="29" width="24.42578125" bestFit="1" customWidth="1"/>
    <col min="30" max="30" width="13.85546875" bestFit="1" customWidth="1"/>
    <col min="31" max="31" width="34.7109375" bestFit="1" customWidth="1"/>
    <col min="32" max="32" width="24.7109375" bestFit="1" customWidth="1"/>
    <col min="33" max="33" width="28.42578125" bestFit="1" customWidth="1"/>
    <col min="34" max="34" width="22.28515625" style="118" bestFit="1" customWidth="1"/>
    <col min="35" max="35" width="81.140625" style="118" bestFit="1" customWidth="1"/>
    <col min="36" max="36" width="28.42578125" bestFit="1" customWidth="1"/>
    <col min="37" max="37" width="22.28515625" style="118" bestFit="1" customWidth="1"/>
    <col min="38" max="38" width="81.140625" style="118" customWidth="1"/>
    <col min="39" max="39" width="22.28515625" bestFit="1" customWidth="1"/>
    <col min="40" max="40" width="81.140625" bestFit="1" customWidth="1"/>
  </cols>
  <sheetData>
    <row r="1" spans="1:36" x14ac:dyDescent="0.25">
      <c r="A1" s="118" t="s">
        <v>638</v>
      </c>
      <c r="B1" s="118" t="s">
        <v>639</v>
      </c>
      <c r="C1" s="118" t="s">
        <v>640</v>
      </c>
      <c r="D1" s="118" t="s">
        <v>641</v>
      </c>
      <c r="E1" s="118" t="s">
        <v>642</v>
      </c>
      <c r="F1" s="118" t="s">
        <v>643</v>
      </c>
      <c r="G1" s="118" t="s">
        <v>644</v>
      </c>
      <c r="H1" s="118" t="s">
        <v>645</v>
      </c>
      <c r="I1" s="118" t="s">
        <v>646</v>
      </c>
      <c r="J1" s="118" t="s">
        <v>647</v>
      </c>
      <c r="K1" s="118" t="s">
        <v>648</v>
      </c>
      <c r="L1" s="118" t="s">
        <v>649</v>
      </c>
      <c r="M1" s="118" t="s">
        <v>650</v>
      </c>
      <c r="N1" s="118" t="s">
        <v>651</v>
      </c>
      <c r="O1" s="118" t="s">
        <v>652</v>
      </c>
      <c r="P1" s="118" t="s">
        <v>653</v>
      </c>
      <c r="Q1" s="118" t="s">
        <v>654</v>
      </c>
      <c r="R1" s="118" t="s">
        <v>655</v>
      </c>
      <c r="S1" s="118" t="s">
        <v>656</v>
      </c>
      <c r="T1" s="118" t="s">
        <v>657</v>
      </c>
      <c r="U1" s="118" t="s">
        <v>658</v>
      </c>
      <c r="V1" s="118" t="s">
        <v>659</v>
      </c>
      <c r="W1" s="118" t="s">
        <v>660</v>
      </c>
      <c r="X1" s="118" t="s">
        <v>661</v>
      </c>
      <c r="Y1" s="118" t="s">
        <v>662</v>
      </c>
      <c r="Z1" s="118" t="s">
        <v>663</v>
      </c>
      <c r="AA1" s="118" t="s">
        <v>664</v>
      </c>
      <c r="AB1" s="118" t="s">
        <v>665</v>
      </c>
      <c r="AC1" s="118" t="s">
        <v>666</v>
      </c>
      <c r="AD1" s="118" t="s">
        <v>667</v>
      </c>
      <c r="AE1" s="118" t="s">
        <v>668</v>
      </c>
      <c r="AF1" s="118" t="s">
        <v>669</v>
      </c>
      <c r="AG1" s="118" t="s">
        <v>670</v>
      </c>
      <c r="AH1" s="118" t="s">
        <v>671</v>
      </c>
      <c r="AI1" s="118" t="s">
        <v>672</v>
      </c>
      <c r="AJ1" s="118"/>
    </row>
    <row r="2" spans="1:36" x14ac:dyDescent="0.25">
      <c r="A2" s="118" t="s">
        <v>85</v>
      </c>
      <c r="B2" s="118" t="s">
        <v>673</v>
      </c>
      <c r="C2" s="118" t="s">
        <v>673</v>
      </c>
      <c r="D2" s="118" t="s">
        <v>673</v>
      </c>
      <c r="E2" s="118" t="s">
        <v>674</v>
      </c>
      <c r="F2" s="118" t="s">
        <v>675</v>
      </c>
      <c r="G2" s="118" t="s">
        <v>676</v>
      </c>
      <c r="H2" s="118" t="s">
        <v>676</v>
      </c>
      <c r="I2" s="118">
        <v>16516</v>
      </c>
      <c r="J2" s="118">
        <v>0</v>
      </c>
      <c r="K2" s="118">
        <v>0</v>
      </c>
      <c r="L2" s="118">
        <v>0</v>
      </c>
      <c r="M2" s="118">
        <v>0</v>
      </c>
      <c r="N2" s="118">
        <v>0</v>
      </c>
      <c r="O2" s="118">
        <v>0</v>
      </c>
      <c r="P2" s="118" t="s">
        <v>677</v>
      </c>
      <c r="Q2" s="118" t="s">
        <v>678</v>
      </c>
      <c r="R2" s="118">
        <v>0</v>
      </c>
      <c r="S2" s="118" t="s">
        <v>677</v>
      </c>
      <c r="T2" s="118" t="s">
        <v>678</v>
      </c>
      <c r="U2" s="118">
        <v>0</v>
      </c>
      <c r="V2" s="118" t="s">
        <v>677</v>
      </c>
      <c r="W2" s="118" t="s">
        <v>678</v>
      </c>
      <c r="X2" s="118">
        <v>0</v>
      </c>
      <c r="Y2" s="118">
        <v>0</v>
      </c>
      <c r="Z2" s="118">
        <v>0</v>
      </c>
      <c r="AA2" s="118">
        <v>0</v>
      </c>
      <c r="AB2" s="118">
        <v>0</v>
      </c>
      <c r="AC2" s="118">
        <v>0</v>
      </c>
      <c r="AD2" s="118" t="s">
        <v>679</v>
      </c>
      <c r="AE2" s="118">
        <v>0</v>
      </c>
      <c r="AF2" s="118" t="b">
        <v>0</v>
      </c>
      <c r="AG2" s="118" t="s">
        <v>673</v>
      </c>
      <c r="AJ2" s="118"/>
    </row>
    <row r="3" spans="1:36" x14ac:dyDescent="0.25">
      <c r="A3" s="118" t="s">
        <v>86</v>
      </c>
      <c r="B3" s="118" t="s">
        <v>680</v>
      </c>
      <c r="C3" s="118" t="s">
        <v>681</v>
      </c>
      <c r="D3" s="118" t="s">
        <v>682</v>
      </c>
      <c r="E3" s="118" t="s">
        <v>683</v>
      </c>
      <c r="F3" s="118" t="s">
        <v>684</v>
      </c>
      <c r="G3" s="118" t="s">
        <v>685</v>
      </c>
      <c r="H3" s="118" t="s">
        <v>685</v>
      </c>
      <c r="I3" s="118">
        <v>23738</v>
      </c>
      <c r="J3" s="118">
        <v>2092925</v>
      </c>
      <c r="K3" s="118">
        <v>190975</v>
      </c>
      <c r="L3" s="118">
        <v>1901950</v>
      </c>
      <c r="M3" s="118">
        <v>0</v>
      </c>
      <c r="N3" s="118">
        <v>2092925</v>
      </c>
      <c r="O3" s="118">
        <v>0</v>
      </c>
      <c r="P3" s="118" t="s">
        <v>685</v>
      </c>
      <c r="Q3" s="118" t="s">
        <v>686</v>
      </c>
      <c r="R3" s="118">
        <v>107832.69999999992</v>
      </c>
      <c r="S3" s="118" t="s">
        <v>685</v>
      </c>
      <c r="T3" s="118" t="s">
        <v>687</v>
      </c>
      <c r="U3" s="118">
        <v>177906.46500000003</v>
      </c>
      <c r="V3" s="118" t="s">
        <v>685</v>
      </c>
      <c r="W3" s="118" t="s">
        <v>688</v>
      </c>
      <c r="X3" s="118">
        <v>303204.16249999998</v>
      </c>
      <c r="Y3" s="118">
        <v>210659.56</v>
      </c>
      <c r="Z3" s="118">
        <v>1080371.67</v>
      </c>
      <c r="AA3" s="118">
        <v>0</v>
      </c>
      <c r="AB3" s="118">
        <v>33359.547500000001</v>
      </c>
      <c r="AC3" s="118">
        <v>1846615.01</v>
      </c>
      <c r="AD3" s="118" t="s">
        <v>679</v>
      </c>
      <c r="AE3" s="118">
        <v>246309.99000000025</v>
      </c>
      <c r="AF3" s="118" t="b">
        <v>0</v>
      </c>
      <c r="AG3" s="118">
        <v>1846615.01</v>
      </c>
      <c r="AJ3" s="118"/>
    </row>
    <row r="4" spans="1:36" x14ac:dyDescent="0.25">
      <c r="A4" s="118" t="s">
        <v>87</v>
      </c>
      <c r="B4" s="118" t="s">
        <v>689</v>
      </c>
      <c r="C4" s="118" t="s">
        <v>690</v>
      </c>
      <c r="D4" s="118" t="s">
        <v>691</v>
      </c>
      <c r="E4" s="118" t="s">
        <v>692</v>
      </c>
      <c r="F4" s="118" t="s">
        <v>693</v>
      </c>
      <c r="G4" s="118" t="s">
        <v>685</v>
      </c>
      <c r="H4" s="118" t="s">
        <v>685</v>
      </c>
      <c r="I4" s="118">
        <v>10580</v>
      </c>
      <c r="J4" s="118">
        <v>932814</v>
      </c>
      <c r="K4" s="118">
        <v>187341</v>
      </c>
      <c r="L4" s="118">
        <v>299379</v>
      </c>
      <c r="M4" s="118">
        <v>0</v>
      </c>
      <c r="N4" s="118">
        <v>486720</v>
      </c>
      <c r="O4" s="118">
        <v>446094</v>
      </c>
      <c r="P4" s="118" t="s">
        <v>685</v>
      </c>
      <c r="Q4" s="118" t="s">
        <v>694</v>
      </c>
      <c r="R4" s="118">
        <v>88937.060000000041</v>
      </c>
      <c r="S4" s="118" t="s">
        <v>685</v>
      </c>
      <c r="T4" s="118" t="s">
        <v>695</v>
      </c>
      <c r="U4" s="118">
        <v>108397.1</v>
      </c>
      <c r="V4" s="118" t="s">
        <v>676</v>
      </c>
      <c r="W4" s="118">
        <v>0</v>
      </c>
      <c r="X4" s="118">
        <v>0</v>
      </c>
      <c r="Y4" s="118">
        <v>0</v>
      </c>
      <c r="Z4" s="118">
        <v>0</v>
      </c>
      <c r="AA4" s="118">
        <v>0</v>
      </c>
      <c r="AB4" s="118">
        <v>16601.620000000006</v>
      </c>
      <c r="AC4" s="118">
        <v>180732.54000000004</v>
      </c>
      <c r="AD4" s="118" t="s">
        <v>679</v>
      </c>
      <c r="AE4" s="118">
        <v>305987.45999999996</v>
      </c>
      <c r="AF4" s="118" t="b">
        <v>0</v>
      </c>
      <c r="AG4" s="118">
        <v>180732.54</v>
      </c>
      <c r="AJ4" s="118"/>
    </row>
    <row r="5" spans="1:36" x14ac:dyDescent="0.25">
      <c r="A5" s="118" t="s">
        <v>88</v>
      </c>
      <c r="B5" s="118" t="s">
        <v>696</v>
      </c>
      <c r="C5" s="118" t="s">
        <v>697</v>
      </c>
      <c r="D5" s="118" t="s">
        <v>698</v>
      </c>
      <c r="E5" s="118" t="s">
        <v>699</v>
      </c>
      <c r="F5" s="118" t="s">
        <v>700</v>
      </c>
      <c r="G5" s="118" t="s">
        <v>685</v>
      </c>
      <c r="H5" s="118" t="s">
        <v>685</v>
      </c>
      <c r="I5" s="118">
        <v>8077</v>
      </c>
      <c r="J5" s="118">
        <v>712131</v>
      </c>
      <c r="K5" s="118">
        <v>42933</v>
      </c>
      <c r="L5" s="118">
        <v>136953</v>
      </c>
      <c r="M5" s="118">
        <v>179261.23</v>
      </c>
      <c r="N5" s="118">
        <v>359147.23</v>
      </c>
      <c r="O5" s="118">
        <v>352983.77</v>
      </c>
      <c r="P5" s="118" t="s">
        <v>685</v>
      </c>
      <c r="Q5" s="118" t="s">
        <v>701</v>
      </c>
      <c r="R5" s="118">
        <v>16405.41</v>
      </c>
      <c r="S5" s="118" t="s">
        <v>685</v>
      </c>
      <c r="T5" s="118" t="s">
        <v>702</v>
      </c>
      <c r="U5" s="118">
        <v>15050.819999999998</v>
      </c>
      <c r="V5" s="118" t="s">
        <v>685</v>
      </c>
      <c r="W5" s="118" t="s">
        <v>703</v>
      </c>
      <c r="X5" s="118">
        <v>76653.807499999995</v>
      </c>
      <c r="Y5" s="118">
        <v>117839.22</v>
      </c>
      <c r="Z5" s="118">
        <v>141610.70000000001</v>
      </c>
      <c r="AA5" s="118">
        <v>0</v>
      </c>
      <c r="AB5" s="118">
        <v>17737.707499999993</v>
      </c>
      <c r="AC5" s="118">
        <v>349822.25</v>
      </c>
      <c r="AD5" s="118" t="s">
        <v>679</v>
      </c>
      <c r="AE5" s="118">
        <v>9324.9799999999814</v>
      </c>
      <c r="AF5" s="118" t="b">
        <v>0</v>
      </c>
      <c r="AG5" s="118">
        <v>349822.25</v>
      </c>
      <c r="AJ5" s="118"/>
    </row>
    <row r="6" spans="1:36" x14ac:dyDescent="0.25">
      <c r="A6" s="118" t="s">
        <v>89</v>
      </c>
      <c r="B6" s="118" t="s">
        <v>704</v>
      </c>
      <c r="C6" s="118" t="s">
        <v>705</v>
      </c>
      <c r="D6" s="118" t="s">
        <v>706</v>
      </c>
      <c r="E6" s="118" t="s">
        <v>707</v>
      </c>
      <c r="F6" s="118" t="s">
        <v>708</v>
      </c>
      <c r="G6" s="118" t="s">
        <v>685</v>
      </c>
      <c r="H6" s="118" t="s">
        <v>685</v>
      </c>
      <c r="I6" s="118">
        <v>28854</v>
      </c>
      <c r="J6" s="118">
        <v>2543991</v>
      </c>
      <c r="K6" s="118">
        <v>490049</v>
      </c>
      <c r="L6" s="118">
        <v>1383309</v>
      </c>
      <c r="M6" s="118">
        <v>670626.25</v>
      </c>
      <c r="N6" s="118">
        <v>2543984.25</v>
      </c>
      <c r="O6" s="118">
        <v>6.75</v>
      </c>
      <c r="P6" s="118" t="s">
        <v>685</v>
      </c>
      <c r="Q6" s="118" t="s">
        <v>709</v>
      </c>
      <c r="R6" s="118">
        <v>153912.74900000004</v>
      </c>
      <c r="S6" s="118" t="s">
        <v>685</v>
      </c>
      <c r="T6" s="118" t="s">
        <v>710</v>
      </c>
      <c r="U6" s="118">
        <v>114859.10892499992</v>
      </c>
      <c r="V6" s="118" t="s">
        <v>685</v>
      </c>
      <c r="W6" s="118" t="s">
        <v>711</v>
      </c>
      <c r="X6" s="118">
        <v>482156.09749999933</v>
      </c>
      <c r="Y6" s="118">
        <v>913591.21</v>
      </c>
      <c r="Z6" s="118">
        <v>0</v>
      </c>
      <c r="AA6" s="118">
        <v>129891.12</v>
      </c>
      <c r="AB6" s="118">
        <v>262908.30542500026</v>
      </c>
      <c r="AC6" s="118">
        <v>1531501.9799999993</v>
      </c>
      <c r="AD6" s="118">
        <v>-4.6566128730773926E-10</v>
      </c>
      <c r="AE6" s="118">
        <v>1012482.2700000008</v>
      </c>
      <c r="AF6" s="118" t="b">
        <v>0</v>
      </c>
      <c r="AG6" s="118">
        <v>1401610.86</v>
      </c>
      <c r="AJ6" s="118"/>
    </row>
    <row r="7" spans="1:36" x14ac:dyDescent="0.25">
      <c r="A7" s="118" t="s">
        <v>90</v>
      </c>
      <c r="B7" s="118" t="s">
        <v>712</v>
      </c>
      <c r="C7" s="118" t="s">
        <v>713</v>
      </c>
      <c r="D7" s="118" t="s">
        <v>714</v>
      </c>
      <c r="E7" s="118" t="s">
        <v>715</v>
      </c>
      <c r="F7" s="118" t="s">
        <v>700</v>
      </c>
      <c r="G7" s="118" t="s">
        <v>685</v>
      </c>
      <c r="H7" s="118" t="s">
        <v>685</v>
      </c>
      <c r="I7" s="118">
        <v>491</v>
      </c>
      <c r="J7" s="118">
        <v>43290</v>
      </c>
      <c r="K7" s="118">
        <v>7150</v>
      </c>
      <c r="L7" s="118">
        <v>13808</v>
      </c>
      <c r="M7" s="118">
        <v>0</v>
      </c>
      <c r="N7" s="118">
        <v>20958</v>
      </c>
      <c r="O7" s="118">
        <v>22332</v>
      </c>
      <c r="P7" s="118" t="s">
        <v>685</v>
      </c>
      <c r="Q7" s="118" t="s">
        <v>716</v>
      </c>
      <c r="R7" s="118">
        <v>7132.46</v>
      </c>
      <c r="S7" s="118" t="s">
        <v>685</v>
      </c>
      <c r="T7" s="118" t="s">
        <v>717</v>
      </c>
      <c r="U7" s="118">
        <v>2612.5699999999997</v>
      </c>
      <c r="V7" s="118" t="s">
        <v>685</v>
      </c>
      <c r="W7" s="118" t="s">
        <v>718</v>
      </c>
      <c r="X7" s="118">
        <v>5977.88</v>
      </c>
      <c r="Y7" s="118">
        <v>4535.8999999999996</v>
      </c>
      <c r="Z7" s="118">
        <v>522</v>
      </c>
      <c r="AA7" s="118">
        <v>0</v>
      </c>
      <c r="AB7" s="118">
        <v>0</v>
      </c>
      <c r="AC7" s="118">
        <v>20780.810000000001</v>
      </c>
      <c r="AD7" s="118" t="s">
        <v>679</v>
      </c>
      <c r="AE7" s="118">
        <v>177.19000000000233</v>
      </c>
      <c r="AF7" s="118" t="b">
        <v>0</v>
      </c>
      <c r="AG7" s="118">
        <v>20780.810000000001</v>
      </c>
      <c r="AH7" s="118" t="s">
        <v>685</v>
      </c>
      <c r="AJ7" s="118"/>
    </row>
    <row r="8" spans="1:36" x14ac:dyDescent="0.25">
      <c r="A8" s="118" t="s">
        <v>91</v>
      </c>
      <c r="B8" s="118" t="s">
        <v>719</v>
      </c>
      <c r="C8" s="118" t="s">
        <v>720</v>
      </c>
      <c r="D8" s="118" t="s">
        <v>721</v>
      </c>
      <c r="E8" s="118" t="s">
        <v>722</v>
      </c>
      <c r="F8" s="118" t="s">
        <v>723</v>
      </c>
      <c r="G8" s="118" t="s">
        <v>685</v>
      </c>
      <c r="H8" s="118" t="s">
        <v>685</v>
      </c>
      <c r="I8" s="118">
        <v>17569</v>
      </c>
      <c r="J8" s="118">
        <v>1549019</v>
      </c>
      <c r="K8" s="118">
        <v>72337</v>
      </c>
      <c r="L8" s="118">
        <v>1476682</v>
      </c>
      <c r="M8" s="118">
        <v>0</v>
      </c>
      <c r="N8" s="118">
        <v>1549019</v>
      </c>
      <c r="O8" s="118">
        <v>0</v>
      </c>
      <c r="P8" s="118" t="s">
        <v>685</v>
      </c>
      <c r="Q8" s="118" t="s">
        <v>724</v>
      </c>
      <c r="R8" s="118">
        <v>72337</v>
      </c>
      <c r="S8" s="118" t="s">
        <v>685</v>
      </c>
      <c r="T8" s="118" t="s">
        <v>725</v>
      </c>
      <c r="U8" s="118">
        <v>62909.647500000014</v>
      </c>
      <c r="V8" s="118" t="s">
        <v>685</v>
      </c>
      <c r="W8" s="118" t="s">
        <v>726</v>
      </c>
      <c r="X8" s="118">
        <v>310661.50500000006</v>
      </c>
      <c r="Y8" s="118">
        <v>0</v>
      </c>
      <c r="Z8" s="118">
        <v>987636.04999999981</v>
      </c>
      <c r="AA8" s="118">
        <v>0</v>
      </c>
      <c r="AB8" s="118">
        <v>52406.302499999998</v>
      </c>
      <c r="AC8" s="118">
        <v>1381137.9</v>
      </c>
      <c r="AD8" s="118" t="s">
        <v>679</v>
      </c>
      <c r="AE8" s="118">
        <v>167881.10000000009</v>
      </c>
      <c r="AF8" s="118" t="b">
        <v>0</v>
      </c>
      <c r="AG8" s="118">
        <v>1381137.9</v>
      </c>
      <c r="AJ8" s="118"/>
    </row>
    <row r="9" spans="1:36" x14ac:dyDescent="0.25">
      <c r="A9" s="118" t="s">
        <v>92</v>
      </c>
      <c r="B9" s="118" t="s">
        <v>727</v>
      </c>
      <c r="C9" s="118" t="s">
        <v>728</v>
      </c>
      <c r="D9" s="118" t="s">
        <v>729</v>
      </c>
      <c r="E9" s="118" t="s">
        <v>730</v>
      </c>
      <c r="F9" s="118" t="s">
        <v>731</v>
      </c>
      <c r="G9" s="118" t="s">
        <v>685</v>
      </c>
      <c r="H9" s="118" t="s">
        <v>685</v>
      </c>
      <c r="I9" s="118">
        <v>39503</v>
      </c>
      <c r="J9" s="118">
        <v>3482889</v>
      </c>
      <c r="K9" s="118">
        <v>314794</v>
      </c>
      <c r="L9" s="118">
        <v>2749120</v>
      </c>
      <c r="M9" s="118">
        <v>0</v>
      </c>
      <c r="N9" s="118">
        <v>3063914</v>
      </c>
      <c r="O9" s="118">
        <v>418975</v>
      </c>
      <c r="P9" s="118" t="s">
        <v>685</v>
      </c>
      <c r="Q9" s="118" t="s">
        <v>732</v>
      </c>
      <c r="R9" s="118">
        <v>124400.30500000002</v>
      </c>
      <c r="S9" s="118" t="s">
        <v>685</v>
      </c>
      <c r="T9" s="118" t="s">
        <v>733</v>
      </c>
      <c r="U9" s="118">
        <v>561411.11500000011</v>
      </c>
      <c r="V9" s="118" t="s">
        <v>685</v>
      </c>
      <c r="W9" s="118" t="s">
        <v>734</v>
      </c>
      <c r="X9" s="118">
        <v>699432.25750000018</v>
      </c>
      <c r="Y9" s="118">
        <v>983744.52</v>
      </c>
      <c r="Z9" s="118">
        <v>370709.25</v>
      </c>
      <c r="AA9" s="118">
        <v>0</v>
      </c>
      <c r="AB9" s="118">
        <v>324816.91749999998</v>
      </c>
      <c r="AC9" s="118">
        <v>2414880.5300000003</v>
      </c>
      <c r="AD9" s="118" t="s">
        <v>679</v>
      </c>
      <c r="AE9" s="118">
        <v>649033.46999999974</v>
      </c>
      <c r="AF9" s="118" t="b">
        <v>0</v>
      </c>
      <c r="AG9" s="118">
        <v>2414880.5299999993</v>
      </c>
      <c r="AJ9" s="118"/>
    </row>
    <row r="10" spans="1:36" x14ac:dyDescent="0.25">
      <c r="A10" s="118" t="s">
        <v>93</v>
      </c>
      <c r="B10" s="118" t="s">
        <v>735</v>
      </c>
      <c r="C10" s="118" t="s">
        <v>736</v>
      </c>
      <c r="D10" s="118" t="s">
        <v>737</v>
      </c>
      <c r="E10" s="118" t="s">
        <v>738</v>
      </c>
      <c r="F10" s="118" t="s">
        <v>723</v>
      </c>
      <c r="G10" s="118" t="s">
        <v>685</v>
      </c>
      <c r="H10" s="118" t="s">
        <v>685</v>
      </c>
      <c r="I10" s="118">
        <v>36403</v>
      </c>
      <c r="J10" s="118">
        <v>3209569</v>
      </c>
      <c r="K10" s="118">
        <v>271740</v>
      </c>
      <c r="L10" s="118">
        <v>0</v>
      </c>
      <c r="M10" s="118">
        <v>2874746.16</v>
      </c>
      <c r="N10" s="118">
        <v>3146486.16</v>
      </c>
      <c r="O10" s="118">
        <v>63082.839999999851</v>
      </c>
      <c r="P10" s="118" t="s">
        <v>685</v>
      </c>
      <c r="Q10" s="118" t="s">
        <v>739</v>
      </c>
      <c r="R10" s="118">
        <v>124344.58250000002</v>
      </c>
      <c r="S10" s="118" t="s">
        <v>685</v>
      </c>
      <c r="T10" s="118" t="s">
        <v>740</v>
      </c>
      <c r="U10" s="118">
        <v>187438.82250000001</v>
      </c>
      <c r="V10" s="118" t="s">
        <v>685</v>
      </c>
      <c r="W10" s="118" t="s">
        <v>741</v>
      </c>
      <c r="X10" s="118">
        <v>786393.70999999973</v>
      </c>
      <c r="Y10" s="118">
        <v>422579.31999999995</v>
      </c>
      <c r="Z10" s="118">
        <v>605415.30999999971</v>
      </c>
      <c r="AA10" s="118">
        <v>0</v>
      </c>
      <c r="AB10" s="118">
        <v>103813.905</v>
      </c>
      <c r="AC10" s="118">
        <v>2022357.8399999992</v>
      </c>
      <c r="AD10" s="118" t="s">
        <v>679</v>
      </c>
      <c r="AE10" s="118">
        <v>1124128.320000001</v>
      </c>
      <c r="AF10" s="118" t="b">
        <v>0</v>
      </c>
      <c r="AG10" s="118">
        <v>2022357.84</v>
      </c>
      <c r="AJ10" s="118"/>
    </row>
    <row r="11" spans="1:36" x14ac:dyDescent="0.25">
      <c r="A11" s="118" t="s">
        <v>189</v>
      </c>
      <c r="B11" s="118" t="s">
        <v>742</v>
      </c>
      <c r="C11" s="118" t="s">
        <v>743</v>
      </c>
      <c r="D11" s="118" t="s">
        <v>744</v>
      </c>
      <c r="E11" s="118" t="s">
        <v>745</v>
      </c>
      <c r="F11" s="118" t="s">
        <v>746</v>
      </c>
      <c r="G11" s="118" t="s">
        <v>685</v>
      </c>
      <c r="H11" s="118" t="s">
        <v>676</v>
      </c>
      <c r="I11" s="118">
        <v>327</v>
      </c>
      <c r="J11" s="118">
        <v>28831</v>
      </c>
      <c r="K11" s="118">
        <v>28831</v>
      </c>
      <c r="L11" s="118">
        <v>0</v>
      </c>
      <c r="M11" s="118">
        <v>0</v>
      </c>
      <c r="N11" s="118">
        <v>28831</v>
      </c>
      <c r="O11" s="118">
        <v>0</v>
      </c>
      <c r="P11" s="118" t="s">
        <v>685</v>
      </c>
      <c r="Q11" s="118" t="s">
        <v>747</v>
      </c>
      <c r="R11" s="118">
        <v>16135.371999999998</v>
      </c>
      <c r="S11" s="118" t="s">
        <v>685</v>
      </c>
      <c r="T11" s="118" t="s">
        <v>748</v>
      </c>
      <c r="U11" s="118">
        <v>12694.77</v>
      </c>
      <c r="V11" s="118" t="s">
        <v>685</v>
      </c>
      <c r="W11" s="118" t="s">
        <v>749</v>
      </c>
      <c r="X11" s="118">
        <v>0</v>
      </c>
      <c r="Y11" s="118">
        <v>0</v>
      </c>
      <c r="Z11" s="118">
        <v>0</v>
      </c>
      <c r="AA11" s="118">
        <v>0</v>
      </c>
      <c r="AB11" s="118">
        <v>13605.371999999998</v>
      </c>
      <c r="AC11" s="118">
        <v>15224.770000000002</v>
      </c>
      <c r="AD11" s="118" t="s">
        <v>679</v>
      </c>
      <c r="AE11" s="118">
        <v>13606.229999999998</v>
      </c>
      <c r="AF11" s="118" t="b">
        <v>0</v>
      </c>
      <c r="AG11" s="118">
        <v>15224.77</v>
      </c>
      <c r="AH11" s="118" t="s">
        <v>685</v>
      </c>
      <c r="AJ11" s="118"/>
    </row>
    <row r="12" spans="1:36" x14ac:dyDescent="0.25">
      <c r="A12" s="118" t="s">
        <v>94</v>
      </c>
      <c r="B12" s="118" t="s">
        <v>750</v>
      </c>
      <c r="C12" s="118" t="s">
        <v>751</v>
      </c>
      <c r="D12" s="118" t="s">
        <v>752</v>
      </c>
      <c r="E12" s="118" t="s">
        <v>753</v>
      </c>
      <c r="F12" s="118" t="s">
        <v>684</v>
      </c>
      <c r="G12" s="118" t="s">
        <v>685</v>
      </c>
      <c r="H12" s="118" t="s">
        <v>685</v>
      </c>
      <c r="I12" s="118">
        <v>45624</v>
      </c>
      <c r="J12" s="118">
        <v>4022564</v>
      </c>
      <c r="K12" s="118">
        <v>1052770</v>
      </c>
      <c r="L12" s="118">
        <v>1938627</v>
      </c>
      <c r="M12" s="118">
        <v>1031125.9075</v>
      </c>
      <c r="N12" s="118">
        <v>4022522.9075000002</v>
      </c>
      <c r="O12" s="118">
        <v>41.09250000026077</v>
      </c>
      <c r="P12" s="118" t="s">
        <v>685</v>
      </c>
      <c r="Q12" s="118" t="s">
        <v>754</v>
      </c>
      <c r="R12" s="118">
        <v>713549.44499999995</v>
      </c>
      <c r="S12" s="118" t="s">
        <v>685</v>
      </c>
      <c r="T12" s="118" t="s">
        <v>755</v>
      </c>
      <c r="U12" s="118">
        <v>1321727.5100000014</v>
      </c>
      <c r="V12" s="118" t="s">
        <v>685</v>
      </c>
      <c r="W12" s="118" t="s">
        <v>756</v>
      </c>
      <c r="X12" s="118">
        <v>268929.19249999995</v>
      </c>
      <c r="Y12" s="118">
        <v>273094.391</v>
      </c>
      <c r="Z12" s="118">
        <v>0</v>
      </c>
      <c r="AA12" s="118">
        <v>0</v>
      </c>
      <c r="AB12" s="118">
        <v>117035.72749999998</v>
      </c>
      <c r="AC12" s="118">
        <v>2460264.8110000012</v>
      </c>
      <c r="AD12" s="118" t="s">
        <v>679</v>
      </c>
      <c r="AE12" s="118">
        <v>1562258.0964999986</v>
      </c>
      <c r="AF12" s="118" t="b">
        <v>0</v>
      </c>
      <c r="AG12" s="118">
        <v>2460264.8110000002</v>
      </c>
      <c r="AJ12" s="118"/>
    </row>
    <row r="13" spans="1:36" x14ac:dyDescent="0.25">
      <c r="A13" s="118" t="s">
        <v>95</v>
      </c>
      <c r="B13" s="118" t="s">
        <v>757</v>
      </c>
      <c r="C13" s="118" t="s">
        <v>758</v>
      </c>
      <c r="D13" s="118" t="s">
        <v>759</v>
      </c>
      <c r="E13" s="118" t="s">
        <v>760</v>
      </c>
      <c r="F13" s="118" t="s">
        <v>761</v>
      </c>
      <c r="G13" s="118" t="s">
        <v>685</v>
      </c>
      <c r="H13" s="118" t="s">
        <v>685</v>
      </c>
      <c r="I13" s="118">
        <v>6346</v>
      </c>
      <c r="J13" s="118">
        <v>559512</v>
      </c>
      <c r="K13" s="118">
        <v>99639</v>
      </c>
      <c r="L13" s="118">
        <v>24348</v>
      </c>
      <c r="M13" s="118">
        <v>2969.5</v>
      </c>
      <c r="N13" s="118">
        <v>126956.5</v>
      </c>
      <c r="O13" s="118">
        <v>432555.5</v>
      </c>
      <c r="P13" s="118" t="s">
        <v>685</v>
      </c>
      <c r="Q13" s="118" t="s">
        <v>762</v>
      </c>
      <c r="R13" s="118">
        <v>0</v>
      </c>
      <c r="S13" s="118" t="s">
        <v>685</v>
      </c>
      <c r="T13" s="118" t="s">
        <v>763</v>
      </c>
      <c r="U13" s="118">
        <v>35886.93</v>
      </c>
      <c r="V13" s="118" t="s">
        <v>685</v>
      </c>
      <c r="W13" s="118" t="s">
        <v>764</v>
      </c>
      <c r="X13" s="118">
        <v>17196.637500000001</v>
      </c>
      <c r="Y13" s="118">
        <v>0</v>
      </c>
      <c r="Z13" s="118">
        <v>0</v>
      </c>
      <c r="AA13" s="118">
        <v>0</v>
      </c>
      <c r="AB13" s="118">
        <v>41761.667500000003</v>
      </c>
      <c r="AC13" s="118">
        <v>11321.900000000009</v>
      </c>
      <c r="AD13" s="118" t="s">
        <v>679</v>
      </c>
      <c r="AE13" s="118">
        <v>115634.6</v>
      </c>
      <c r="AF13" s="118" t="b">
        <v>0</v>
      </c>
      <c r="AG13" s="118">
        <v>11321.9</v>
      </c>
      <c r="AJ13" s="118"/>
    </row>
    <row r="14" spans="1:36" x14ac:dyDescent="0.25">
      <c r="A14" s="118" t="s">
        <v>96</v>
      </c>
      <c r="B14" s="118" t="s">
        <v>765</v>
      </c>
      <c r="C14" s="118" t="s">
        <v>766</v>
      </c>
      <c r="D14" s="118" t="s">
        <v>767</v>
      </c>
      <c r="E14" s="118" t="s">
        <v>768</v>
      </c>
      <c r="F14" s="118" t="s">
        <v>684</v>
      </c>
      <c r="G14" s="118" t="s">
        <v>685</v>
      </c>
      <c r="H14" s="118" t="s">
        <v>685</v>
      </c>
      <c r="I14" s="118">
        <v>3234</v>
      </c>
      <c r="J14" s="118">
        <v>285134</v>
      </c>
      <c r="K14" s="118">
        <v>0</v>
      </c>
      <c r="L14" s="118">
        <v>285134</v>
      </c>
      <c r="M14" s="118">
        <v>0</v>
      </c>
      <c r="N14" s="118">
        <v>285134</v>
      </c>
      <c r="O14" s="118">
        <v>0</v>
      </c>
      <c r="P14" s="118" t="s">
        <v>769</v>
      </c>
      <c r="Q14" s="118" t="s">
        <v>678</v>
      </c>
      <c r="R14" s="118">
        <v>0</v>
      </c>
      <c r="S14" s="118" t="s">
        <v>676</v>
      </c>
      <c r="T14" s="118">
        <v>0</v>
      </c>
      <c r="U14" s="118">
        <v>0</v>
      </c>
      <c r="V14" s="118" t="s">
        <v>676</v>
      </c>
      <c r="W14" s="118">
        <v>0</v>
      </c>
      <c r="X14" s="118">
        <v>0</v>
      </c>
      <c r="Y14" s="118">
        <v>285133.99999999994</v>
      </c>
      <c r="Z14" s="118">
        <v>0</v>
      </c>
      <c r="AA14" s="118">
        <v>0</v>
      </c>
      <c r="AB14" s="118">
        <v>0</v>
      </c>
      <c r="AC14" s="118">
        <v>285133.99999999994</v>
      </c>
      <c r="AD14" s="118" t="s">
        <v>679</v>
      </c>
      <c r="AE14" s="118">
        <v>0</v>
      </c>
      <c r="AF14" s="118" t="b">
        <v>0</v>
      </c>
      <c r="AG14" s="118">
        <v>285134</v>
      </c>
      <c r="AJ14" s="118"/>
    </row>
    <row r="15" spans="1:36" x14ac:dyDescent="0.25">
      <c r="A15" s="118" t="s">
        <v>97</v>
      </c>
      <c r="B15" s="118" t="s">
        <v>770</v>
      </c>
      <c r="C15" s="118" t="s">
        <v>771</v>
      </c>
      <c r="D15" s="118" t="s">
        <v>772</v>
      </c>
      <c r="E15" s="118" t="s">
        <v>773</v>
      </c>
      <c r="F15" s="118" t="s">
        <v>774</v>
      </c>
      <c r="G15" s="118" t="s">
        <v>676</v>
      </c>
      <c r="H15" s="118" t="s">
        <v>685</v>
      </c>
      <c r="I15" s="118">
        <v>1734</v>
      </c>
      <c r="J15" s="118">
        <v>152883</v>
      </c>
      <c r="K15" s="118">
        <v>0</v>
      </c>
      <c r="L15" s="118">
        <v>134988</v>
      </c>
      <c r="M15" s="118">
        <v>17895</v>
      </c>
      <c r="N15" s="118">
        <v>152883</v>
      </c>
      <c r="O15" s="118">
        <v>0</v>
      </c>
      <c r="P15" s="118" t="s">
        <v>769</v>
      </c>
      <c r="Q15" s="118" t="s">
        <v>678</v>
      </c>
      <c r="R15" s="118">
        <v>0</v>
      </c>
      <c r="S15" s="118" t="s">
        <v>685</v>
      </c>
      <c r="T15" s="118" t="s">
        <v>775</v>
      </c>
      <c r="U15" s="118">
        <v>0</v>
      </c>
      <c r="V15" s="118" t="s">
        <v>685</v>
      </c>
      <c r="W15" s="118" t="s">
        <v>776</v>
      </c>
      <c r="X15" s="118">
        <v>0</v>
      </c>
      <c r="Y15" s="118">
        <v>0</v>
      </c>
      <c r="Z15" s="118">
        <v>0</v>
      </c>
      <c r="AA15" s="118">
        <v>138892.98999999996</v>
      </c>
      <c r="AB15" s="118">
        <v>0</v>
      </c>
      <c r="AC15" s="118">
        <v>138892.98999999996</v>
      </c>
      <c r="AD15" s="118">
        <v>0</v>
      </c>
      <c r="AE15" s="118">
        <v>13990.010000000038</v>
      </c>
      <c r="AF15" s="118" t="b">
        <v>0</v>
      </c>
      <c r="AG15" s="118">
        <v>117788.84</v>
      </c>
      <c r="AI15" s="118" t="s">
        <v>777</v>
      </c>
      <c r="AJ15" s="118"/>
    </row>
    <row r="16" spans="1:36" x14ac:dyDescent="0.25">
      <c r="A16" s="118" t="s">
        <v>98</v>
      </c>
      <c r="B16" s="118" t="s">
        <v>778</v>
      </c>
      <c r="C16" s="118" t="s">
        <v>779</v>
      </c>
      <c r="D16" s="118" t="s">
        <v>780</v>
      </c>
      <c r="E16" s="118" t="s">
        <v>781</v>
      </c>
      <c r="F16" s="118" t="s">
        <v>684</v>
      </c>
      <c r="G16" s="118" t="s">
        <v>685</v>
      </c>
      <c r="H16" s="118" t="s">
        <v>676</v>
      </c>
      <c r="I16" s="118">
        <v>17739</v>
      </c>
      <c r="J16" s="118">
        <v>1564007</v>
      </c>
      <c r="K16" s="118">
        <v>1564007</v>
      </c>
      <c r="L16" s="118">
        <v>0</v>
      </c>
      <c r="M16" s="118">
        <v>0</v>
      </c>
      <c r="N16" s="118">
        <v>1564007</v>
      </c>
      <c r="O16" s="118">
        <v>0</v>
      </c>
      <c r="P16" s="118" t="s">
        <v>685</v>
      </c>
      <c r="Q16" s="118" t="s">
        <v>782</v>
      </c>
      <c r="R16" s="118">
        <v>0</v>
      </c>
      <c r="S16" s="118" t="s">
        <v>676</v>
      </c>
      <c r="T16" s="118">
        <v>0</v>
      </c>
      <c r="U16" s="118">
        <v>0</v>
      </c>
      <c r="V16" s="118" t="s">
        <v>685</v>
      </c>
      <c r="W16" s="118" t="s">
        <v>783</v>
      </c>
      <c r="X16" s="118">
        <v>1174284.1975</v>
      </c>
      <c r="Y16" s="118">
        <v>107056.86000000006</v>
      </c>
      <c r="Z16" s="118">
        <v>124593.76</v>
      </c>
      <c r="AA16" s="118">
        <v>0</v>
      </c>
      <c r="AB16" s="118">
        <v>35512.927500000013</v>
      </c>
      <c r="AC16" s="118">
        <v>1370421.89</v>
      </c>
      <c r="AD16" s="118" t="s">
        <v>679</v>
      </c>
      <c r="AE16" s="118">
        <v>193585.10999999987</v>
      </c>
      <c r="AF16" s="118" t="b">
        <v>0</v>
      </c>
      <c r="AG16" s="118">
        <v>1370421.89</v>
      </c>
      <c r="AJ16" s="118"/>
    </row>
    <row r="17" spans="1:36" x14ac:dyDescent="0.25">
      <c r="A17" s="118" t="s">
        <v>99</v>
      </c>
      <c r="B17" s="118" t="s">
        <v>784</v>
      </c>
      <c r="C17" s="118" t="s">
        <v>785</v>
      </c>
      <c r="D17" s="118" t="s">
        <v>786</v>
      </c>
      <c r="E17" s="118" t="s">
        <v>787</v>
      </c>
      <c r="F17" s="118" t="s">
        <v>761</v>
      </c>
      <c r="G17" s="118" t="s">
        <v>676</v>
      </c>
      <c r="H17" s="118" t="s">
        <v>685</v>
      </c>
      <c r="I17" s="118">
        <v>11753</v>
      </c>
      <c r="J17" s="118">
        <v>1036235</v>
      </c>
      <c r="K17" s="118">
        <v>0</v>
      </c>
      <c r="L17" s="118">
        <v>379623</v>
      </c>
      <c r="M17" s="118">
        <v>457348.1275</v>
      </c>
      <c r="N17" s="118">
        <v>836971.12749999994</v>
      </c>
      <c r="O17" s="118">
        <v>199263.87250000008</v>
      </c>
      <c r="P17" s="118" t="s">
        <v>685</v>
      </c>
      <c r="Q17" s="118" t="s">
        <v>788</v>
      </c>
      <c r="R17" s="118">
        <v>33930.419999999991</v>
      </c>
      <c r="S17" s="118" t="s">
        <v>685</v>
      </c>
      <c r="T17" s="118" t="s">
        <v>789</v>
      </c>
      <c r="U17" s="118">
        <v>11084.782499999999</v>
      </c>
      <c r="V17" s="118" t="s">
        <v>685</v>
      </c>
      <c r="W17" s="118" t="s">
        <v>790</v>
      </c>
      <c r="X17" s="118">
        <v>365256.08750000002</v>
      </c>
      <c r="Y17" s="118">
        <v>109187.83999999998</v>
      </c>
      <c r="Z17" s="118">
        <v>182321.76</v>
      </c>
      <c r="AA17" s="118">
        <v>0</v>
      </c>
      <c r="AB17" s="118">
        <v>34871.4</v>
      </c>
      <c r="AC17" s="118">
        <v>666909.49</v>
      </c>
      <c r="AD17" s="118" t="s">
        <v>679</v>
      </c>
      <c r="AE17" s="118">
        <v>170061.63749999995</v>
      </c>
      <c r="AF17" s="118" t="b">
        <v>0</v>
      </c>
      <c r="AG17" s="118">
        <v>666909.48999999987</v>
      </c>
      <c r="AJ17" s="118"/>
    </row>
    <row r="18" spans="1:36" x14ac:dyDescent="0.25">
      <c r="A18" s="118" t="s">
        <v>100</v>
      </c>
      <c r="B18" s="118" t="s">
        <v>791</v>
      </c>
      <c r="C18" s="118" t="s">
        <v>792</v>
      </c>
      <c r="D18" s="118" t="s">
        <v>793</v>
      </c>
      <c r="E18" s="118" t="s">
        <v>794</v>
      </c>
      <c r="F18" s="118" t="s">
        <v>693</v>
      </c>
      <c r="G18" s="118" t="s">
        <v>685</v>
      </c>
      <c r="H18" s="118" t="s">
        <v>685</v>
      </c>
      <c r="I18" s="118">
        <v>45117</v>
      </c>
      <c r="J18" s="118">
        <v>3977863</v>
      </c>
      <c r="K18" s="118">
        <v>730464</v>
      </c>
      <c r="L18" s="118">
        <v>1950034</v>
      </c>
      <c r="M18" s="118">
        <v>0</v>
      </c>
      <c r="N18" s="118">
        <v>2680498</v>
      </c>
      <c r="O18" s="118">
        <v>1297365</v>
      </c>
      <c r="P18" s="118" t="s">
        <v>685</v>
      </c>
      <c r="Q18" s="118" t="s">
        <v>795</v>
      </c>
      <c r="R18" s="118">
        <v>165005.65250000003</v>
      </c>
      <c r="S18" s="118" t="s">
        <v>685</v>
      </c>
      <c r="T18" s="118" t="s">
        <v>796</v>
      </c>
      <c r="U18" s="118">
        <v>163331.18</v>
      </c>
      <c r="V18" s="118" t="s">
        <v>685</v>
      </c>
      <c r="W18" s="118" t="s">
        <v>797</v>
      </c>
      <c r="X18" s="118">
        <v>1529857.595</v>
      </c>
      <c r="Y18" s="118">
        <v>0</v>
      </c>
      <c r="Z18" s="118">
        <v>1140836.409999999</v>
      </c>
      <c r="AA18" s="118">
        <v>0</v>
      </c>
      <c r="AB18" s="118">
        <v>226083.35750000004</v>
      </c>
      <c r="AC18" s="118">
        <v>2772947.4799999991</v>
      </c>
      <c r="AD18" s="118" t="s">
        <v>679</v>
      </c>
      <c r="AE18" s="118">
        <v>-92449.479999999035</v>
      </c>
      <c r="AF18" s="118" t="b">
        <v>0</v>
      </c>
      <c r="AG18" s="118">
        <v>2772947.48</v>
      </c>
      <c r="AJ18" s="118"/>
    </row>
    <row r="19" spans="1:36" x14ac:dyDescent="0.25">
      <c r="A19" s="118" t="s">
        <v>101</v>
      </c>
      <c r="B19" s="118" t="s">
        <v>798</v>
      </c>
      <c r="C19" s="118" t="s">
        <v>799</v>
      </c>
      <c r="D19" s="118" t="s">
        <v>800</v>
      </c>
      <c r="E19" s="118" t="s">
        <v>801</v>
      </c>
      <c r="F19" s="118" t="s">
        <v>761</v>
      </c>
      <c r="G19" s="118" t="s">
        <v>685</v>
      </c>
      <c r="H19" s="118" t="s">
        <v>685</v>
      </c>
      <c r="I19" s="118">
        <v>16782</v>
      </c>
      <c r="J19" s="118">
        <v>1479631</v>
      </c>
      <c r="K19" s="118">
        <v>153278</v>
      </c>
      <c r="L19" s="118">
        <v>607901</v>
      </c>
      <c r="M19" s="118">
        <v>0</v>
      </c>
      <c r="N19" s="118">
        <v>761179</v>
      </c>
      <c r="O19" s="118">
        <v>718452</v>
      </c>
      <c r="P19" s="118" t="s">
        <v>685</v>
      </c>
      <c r="Q19" s="118" t="s">
        <v>802</v>
      </c>
      <c r="R19" s="118">
        <v>183401.84</v>
      </c>
      <c r="S19" s="118" t="s">
        <v>685</v>
      </c>
      <c r="T19" s="118" t="s">
        <v>803</v>
      </c>
      <c r="U19" s="118">
        <v>111637.81749999996</v>
      </c>
      <c r="V19" s="118" t="s">
        <v>685</v>
      </c>
      <c r="W19" s="118" t="s">
        <v>804</v>
      </c>
      <c r="X19" s="118">
        <v>697771.01249999995</v>
      </c>
      <c r="Y19" s="118">
        <v>193068.60000000009</v>
      </c>
      <c r="Z19" s="118">
        <v>212390.89000000007</v>
      </c>
      <c r="AA19" s="118">
        <v>0</v>
      </c>
      <c r="AB19" s="118">
        <v>79197.719999999958</v>
      </c>
      <c r="AC19" s="118">
        <v>1319072.4400000002</v>
      </c>
      <c r="AD19" s="118" t="s">
        <v>679</v>
      </c>
      <c r="AE19" s="118">
        <v>-557893.44000000018</v>
      </c>
      <c r="AF19" s="118" t="b">
        <v>0</v>
      </c>
      <c r="AG19" s="118">
        <v>1319072.4399999997</v>
      </c>
      <c r="AJ19" s="118"/>
    </row>
    <row r="20" spans="1:36" x14ac:dyDescent="0.25">
      <c r="A20" s="118" t="s">
        <v>102</v>
      </c>
      <c r="B20" s="118" t="s">
        <v>805</v>
      </c>
      <c r="C20" s="118" t="s">
        <v>806</v>
      </c>
      <c r="D20" s="118" t="s">
        <v>807</v>
      </c>
      <c r="E20" s="118" t="s">
        <v>808</v>
      </c>
      <c r="F20" s="118" t="s">
        <v>809</v>
      </c>
      <c r="G20" s="118" t="s">
        <v>685</v>
      </c>
      <c r="H20" s="118" t="s">
        <v>685</v>
      </c>
      <c r="I20" s="118">
        <v>4519</v>
      </c>
      <c r="J20" s="118">
        <v>398430</v>
      </c>
      <c r="K20" s="118">
        <v>67690</v>
      </c>
      <c r="L20" s="118">
        <v>330740</v>
      </c>
      <c r="M20" s="118">
        <v>0</v>
      </c>
      <c r="N20" s="118">
        <v>398430</v>
      </c>
      <c r="O20" s="118">
        <v>0</v>
      </c>
      <c r="P20" s="118" t="s">
        <v>685</v>
      </c>
      <c r="Q20" s="118" t="s">
        <v>810</v>
      </c>
      <c r="R20" s="118">
        <v>67688.920000000027</v>
      </c>
      <c r="S20" s="118" t="s">
        <v>685</v>
      </c>
      <c r="T20" s="118" t="s">
        <v>811</v>
      </c>
      <c r="U20" s="118">
        <v>40336.33</v>
      </c>
      <c r="V20" s="118" t="s">
        <v>685</v>
      </c>
      <c r="W20" s="118" t="s">
        <v>812</v>
      </c>
      <c r="X20" s="118">
        <v>117192.375</v>
      </c>
      <c r="Y20" s="118">
        <v>45421.48000000001</v>
      </c>
      <c r="Z20" s="118">
        <v>81628.549999999988</v>
      </c>
      <c r="AA20" s="118">
        <v>0</v>
      </c>
      <c r="AB20" s="118">
        <v>57289.334999999977</v>
      </c>
      <c r="AC20" s="118">
        <v>294978.32000000007</v>
      </c>
      <c r="AD20" s="118" t="s">
        <v>679</v>
      </c>
      <c r="AE20" s="118">
        <v>103451.67999999992</v>
      </c>
      <c r="AF20" s="118" t="b">
        <v>0</v>
      </c>
      <c r="AG20" s="118">
        <v>294978.32</v>
      </c>
      <c r="AJ20" s="118"/>
    </row>
    <row r="21" spans="1:36" x14ac:dyDescent="0.25">
      <c r="A21" s="118" t="s">
        <v>103</v>
      </c>
      <c r="B21" s="118" t="s">
        <v>813</v>
      </c>
      <c r="C21" s="118" t="s">
        <v>814</v>
      </c>
      <c r="D21" s="118" t="s">
        <v>815</v>
      </c>
      <c r="E21" s="118" t="s">
        <v>816</v>
      </c>
      <c r="F21" s="118" t="s">
        <v>684</v>
      </c>
      <c r="G21" s="118" t="s">
        <v>685</v>
      </c>
      <c r="H21" s="118" t="s">
        <v>685</v>
      </c>
      <c r="I21" s="118">
        <v>8164</v>
      </c>
      <c r="J21" s="118">
        <v>719801</v>
      </c>
      <c r="K21" s="118">
        <v>28250</v>
      </c>
      <c r="L21" s="118">
        <v>131179</v>
      </c>
      <c r="M21" s="118">
        <v>137892.1525</v>
      </c>
      <c r="N21" s="118">
        <v>297321.15249999997</v>
      </c>
      <c r="O21" s="118">
        <v>422479.84749999997</v>
      </c>
      <c r="P21" s="118" t="s">
        <v>685</v>
      </c>
      <c r="Q21" s="118" t="s">
        <v>817</v>
      </c>
      <c r="R21" s="118">
        <v>61108.42</v>
      </c>
      <c r="S21" s="118" t="s">
        <v>685</v>
      </c>
      <c r="T21" s="118" t="s">
        <v>818</v>
      </c>
      <c r="U21" s="118">
        <v>23993.26</v>
      </c>
      <c r="V21" s="118" t="s">
        <v>685</v>
      </c>
      <c r="W21" s="118" t="s">
        <v>749</v>
      </c>
      <c r="X21" s="118">
        <v>0</v>
      </c>
      <c r="Y21" s="118">
        <v>38258.410000000003</v>
      </c>
      <c r="Z21" s="118">
        <v>89098.510000000009</v>
      </c>
      <c r="AA21" s="118">
        <v>0</v>
      </c>
      <c r="AB21" s="118">
        <v>82429.169999999984</v>
      </c>
      <c r="AC21" s="118">
        <v>130029.43000000002</v>
      </c>
      <c r="AD21" s="118" t="s">
        <v>679</v>
      </c>
      <c r="AE21" s="118">
        <v>167291.72249999997</v>
      </c>
      <c r="AF21" s="118" t="b">
        <v>0</v>
      </c>
      <c r="AG21" s="118">
        <v>130029.43000000002</v>
      </c>
      <c r="AJ21" s="118"/>
    </row>
    <row r="22" spans="1:36" x14ac:dyDescent="0.25">
      <c r="A22" s="118" t="s">
        <v>104</v>
      </c>
      <c r="B22" s="118" t="s">
        <v>819</v>
      </c>
      <c r="C22" s="118" t="s">
        <v>820</v>
      </c>
      <c r="D22" s="118" t="s">
        <v>821</v>
      </c>
      <c r="E22" s="118" t="s">
        <v>822</v>
      </c>
      <c r="F22" s="118" t="s">
        <v>822</v>
      </c>
      <c r="G22" s="118" t="s">
        <v>685</v>
      </c>
      <c r="H22" s="118" t="s">
        <v>685</v>
      </c>
      <c r="I22" s="118">
        <v>44460</v>
      </c>
      <c r="J22" s="118">
        <v>3919936</v>
      </c>
      <c r="K22" s="118">
        <v>160281</v>
      </c>
      <c r="L22" s="118">
        <v>3759655</v>
      </c>
      <c r="M22" s="118">
        <v>0</v>
      </c>
      <c r="N22" s="118">
        <v>3919936</v>
      </c>
      <c r="O22" s="118">
        <v>0</v>
      </c>
      <c r="P22" s="118" t="s">
        <v>685</v>
      </c>
      <c r="Q22" s="118" t="s">
        <v>823</v>
      </c>
      <c r="R22" s="118">
        <v>180451.2525</v>
      </c>
      <c r="S22" s="118" t="s">
        <v>685</v>
      </c>
      <c r="T22" s="118" t="s">
        <v>824</v>
      </c>
      <c r="U22" s="118">
        <v>97648.29</v>
      </c>
      <c r="V22" s="118" t="s">
        <v>685</v>
      </c>
      <c r="W22" s="118" t="s">
        <v>825</v>
      </c>
      <c r="X22" s="118">
        <v>599304.3274999999</v>
      </c>
      <c r="Y22" s="118">
        <v>965787.57999999973</v>
      </c>
      <c r="Z22" s="118">
        <v>246069.72000000003</v>
      </c>
      <c r="AA22" s="118">
        <v>0</v>
      </c>
      <c r="AB22" s="118">
        <v>95434.540000000023</v>
      </c>
      <c r="AC22" s="118">
        <v>1993826.6299999997</v>
      </c>
      <c r="AD22" s="118" t="s">
        <v>679</v>
      </c>
      <c r="AE22" s="118">
        <v>1926109.3700000003</v>
      </c>
      <c r="AF22" s="118" t="b">
        <v>0</v>
      </c>
      <c r="AG22" s="118">
        <v>1993826.6300000004</v>
      </c>
      <c r="AJ22" s="118"/>
    </row>
    <row r="23" spans="1:36" x14ac:dyDescent="0.25">
      <c r="A23" s="118" t="s">
        <v>105</v>
      </c>
      <c r="B23" s="118" t="s">
        <v>826</v>
      </c>
      <c r="C23" s="118" t="s">
        <v>827</v>
      </c>
      <c r="D23" s="118" t="s">
        <v>828</v>
      </c>
      <c r="E23" s="118" t="s">
        <v>829</v>
      </c>
      <c r="F23" s="118" t="s">
        <v>761</v>
      </c>
      <c r="G23" s="118" t="s">
        <v>685</v>
      </c>
      <c r="H23" s="118" t="s">
        <v>685</v>
      </c>
      <c r="I23" s="118">
        <v>5592</v>
      </c>
      <c r="J23" s="118">
        <v>493034</v>
      </c>
      <c r="K23" s="118">
        <v>83749</v>
      </c>
      <c r="L23" s="118">
        <v>369183</v>
      </c>
      <c r="M23" s="118">
        <v>0</v>
      </c>
      <c r="N23" s="118">
        <v>452932</v>
      </c>
      <c r="O23" s="118">
        <v>40102</v>
      </c>
      <c r="P23" s="118" t="s">
        <v>685</v>
      </c>
      <c r="Q23" s="118" t="s">
        <v>830</v>
      </c>
      <c r="R23" s="118">
        <v>23330.15</v>
      </c>
      <c r="S23" s="118" t="s">
        <v>685</v>
      </c>
      <c r="T23" s="118" t="s">
        <v>831</v>
      </c>
      <c r="U23" s="118">
        <v>42551.764999999999</v>
      </c>
      <c r="V23" s="118" t="s">
        <v>685</v>
      </c>
      <c r="W23" s="118" t="s">
        <v>832</v>
      </c>
      <c r="X23" s="118">
        <v>200683.63250000004</v>
      </c>
      <c r="Y23" s="118">
        <v>0</v>
      </c>
      <c r="Z23" s="118">
        <v>88289.08</v>
      </c>
      <c r="AA23" s="118">
        <v>0</v>
      </c>
      <c r="AB23" s="118">
        <v>31791.987500000003</v>
      </c>
      <c r="AC23" s="118">
        <v>323062.64000000007</v>
      </c>
      <c r="AD23" s="118" t="s">
        <v>679</v>
      </c>
      <c r="AE23" s="118">
        <v>129869.35999999991</v>
      </c>
      <c r="AF23" s="118" t="b">
        <v>0</v>
      </c>
      <c r="AG23" s="118">
        <v>323062.63999999996</v>
      </c>
      <c r="AJ23" s="118"/>
    </row>
    <row r="24" spans="1:36" x14ac:dyDescent="0.25">
      <c r="A24" s="118" t="s">
        <v>106</v>
      </c>
      <c r="B24" s="118" t="s">
        <v>833</v>
      </c>
      <c r="C24" s="118" t="s">
        <v>834</v>
      </c>
      <c r="D24" s="118" t="s">
        <v>835</v>
      </c>
      <c r="E24" s="118" t="s">
        <v>836</v>
      </c>
      <c r="F24" s="118" t="s">
        <v>700</v>
      </c>
      <c r="G24" s="118" t="s">
        <v>685</v>
      </c>
      <c r="H24" s="118" t="s">
        <v>685</v>
      </c>
      <c r="I24" s="118">
        <v>1730</v>
      </c>
      <c r="J24" s="118">
        <v>152530</v>
      </c>
      <c r="K24" s="118">
        <v>2755</v>
      </c>
      <c r="L24" s="118">
        <v>10568</v>
      </c>
      <c r="M24" s="118">
        <v>0</v>
      </c>
      <c r="N24" s="118">
        <v>13323</v>
      </c>
      <c r="O24" s="118">
        <v>139207</v>
      </c>
      <c r="P24" s="118" t="s">
        <v>685</v>
      </c>
      <c r="Q24" s="118" t="s">
        <v>837</v>
      </c>
      <c r="R24" s="118">
        <v>2754.27</v>
      </c>
      <c r="S24" s="118" t="s">
        <v>685</v>
      </c>
      <c r="T24" s="118" t="s">
        <v>838</v>
      </c>
      <c r="U24" s="118">
        <v>0</v>
      </c>
      <c r="V24" s="118" t="s">
        <v>685</v>
      </c>
      <c r="W24" s="118" t="s">
        <v>839</v>
      </c>
      <c r="X24" s="118">
        <v>2972.48</v>
      </c>
      <c r="Y24" s="118">
        <v>4490</v>
      </c>
      <c r="Z24" s="118">
        <v>0</v>
      </c>
      <c r="AA24" s="118">
        <v>0</v>
      </c>
      <c r="AB24" s="118">
        <v>0</v>
      </c>
      <c r="AC24" s="118">
        <v>10216.75</v>
      </c>
      <c r="AD24" s="118" t="s">
        <v>679</v>
      </c>
      <c r="AE24" s="118">
        <v>3106.25</v>
      </c>
      <c r="AF24" s="118" t="b">
        <v>0</v>
      </c>
      <c r="AG24" s="118">
        <v>10216.75</v>
      </c>
      <c r="AJ24" s="118"/>
    </row>
    <row r="25" spans="1:36" x14ac:dyDescent="0.25">
      <c r="A25" s="118" t="s">
        <v>107</v>
      </c>
      <c r="B25" s="118" t="s">
        <v>840</v>
      </c>
      <c r="C25" s="118" t="s">
        <v>841</v>
      </c>
      <c r="D25" s="118" t="s">
        <v>842</v>
      </c>
      <c r="E25" s="118" t="s">
        <v>843</v>
      </c>
      <c r="F25" s="118" t="s">
        <v>684</v>
      </c>
      <c r="G25" s="118" t="s">
        <v>685</v>
      </c>
      <c r="H25" s="118" t="s">
        <v>685</v>
      </c>
      <c r="I25" s="118">
        <v>14195</v>
      </c>
      <c r="J25" s="118">
        <v>1251541</v>
      </c>
      <c r="K25" s="118">
        <v>494435</v>
      </c>
      <c r="L25" s="118">
        <v>757106</v>
      </c>
      <c r="M25" s="118">
        <v>0</v>
      </c>
      <c r="N25" s="118">
        <v>1251541</v>
      </c>
      <c r="O25" s="118">
        <v>0</v>
      </c>
      <c r="P25" s="118" t="s">
        <v>685</v>
      </c>
      <c r="Q25" s="118" t="s">
        <v>844</v>
      </c>
      <c r="R25" s="118">
        <v>260851.37824999983</v>
      </c>
      <c r="S25" s="118" t="s">
        <v>685</v>
      </c>
      <c r="T25" s="118" t="s">
        <v>845</v>
      </c>
      <c r="U25" s="118">
        <v>297410.04572499968</v>
      </c>
      <c r="V25" s="118" t="s">
        <v>676</v>
      </c>
      <c r="W25" s="118">
        <v>0</v>
      </c>
      <c r="X25" s="118">
        <v>0</v>
      </c>
      <c r="Y25" s="118">
        <v>819511.71</v>
      </c>
      <c r="Z25" s="118">
        <v>-3.1399999999468946</v>
      </c>
      <c r="AA25" s="118">
        <v>13.377499999944121</v>
      </c>
      <c r="AB25" s="118">
        <v>126242.3714749998</v>
      </c>
      <c r="AC25" s="118">
        <v>1251541</v>
      </c>
      <c r="AD25" s="118">
        <v>0</v>
      </c>
      <c r="AE25" s="118">
        <v>0</v>
      </c>
      <c r="AF25" s="118" t="b">
        <v>0</v>
      </c>
      <c r="AG25" s="118">
        <v>1251527.6225999999</v>
      </c>
      <c r="AJ25" s="118"/>
    </row>
    <row r="26" spans="1:36" x14ac:dyDescent="0.25">
      <c r="A26" s="118" t="s">
        <v>108</v>
      </c>
      <c r="B26" s="118" t="s">
        <v>846</v>
      </c>
      <c r="C26" s="118" t="s">
        <v>847</v>
      </c>
      <c r="D26" s="118" t="s">
        <v>848</v>
      </c>
      <c r="E26" s="118" t="s">
        <v>849</v>
      </c>
      <c r="F26" s="118" t="s">
        <v>731</v>
      </c>
      <c r="G26" s="118" t="s">
        <v>685</v>
      </c>
      <c r="H26" s="118" t="s">
        <v>685</v>
      </c>
      <c r="I26" s="118">
        <v>15134</v>
      </c>
      <c r="J26" s="118">
        <v>1334330</v>
      </c>
      <c r="K26" s="118">
        <v>29349</v>
      </c>
      <c r="L26" s="118">
        <v>525588</v>
      </c>
      <c r="M26" s="118">
        <v>0</v>
      </c>
      <c r="N26" s="118">
        <v>554937</v>
      </c>
      <c r="O26" s="118">
        <v>779393</v>
      </c>
      <c r="P26" s="118" t="s">
        <v>685</v>
      </c>
      <c r="Q26" s="118" t="s">
        <v>850</v>
      </c>
      <c r="R26" s="118">
        <v>42006.694999999985</v>
      </c>
      <c r="S26" s="118" t="s">
        <v>685</v>
      </c>
      <c r="T26" s="118" t="s">
        <v>851</v>
      </c>
      <c r="U26" s="118">
        <v>0</v>
      </c>
      <c r="V26" s="118" t="s">
        <v>685</v>
      </c>
      <c r="W26" s="118" t="s">
        <v>851</v>
      </c>
      <c r="X26" s="118">
        <v>169581.02000000005</v>
      </c>
      <c r="Y26" s="118">
        <v>0</v>
      </c>
      <c r="Z26" s="118">
        <v>0</v>
      </c>
      <c r="AA26" s="118">
        <v>0</v>
      </c>
      <c r="AB26" s="118">
        <v>30986.56500000001</v>
      </c>
      <c r="AC26" s="118">
        <v>180601.15</v>
      </c>
      <c r="AD26" s="118" t="s">
        <v>679</v>
      </c>
      <c r="AE26" s="118">
        <v>374335.85</v>
      </c>
      <c r="AF26" s="118" t="b">
        <v>0</v>
      </c>
      <c r="AG26" s="118">
        <v>180601.15</v>
      </c>
      <c r="AJ26" s="118"/>
    </row>
    <row r="27" spans="1:36" x14ac:dyDescent="0.25">
      <c r="A27" s="118" t="s">
        <v>109</v>
      </c>
      <c r="B27" s="118" t="s">
        <v>852</v>
      </c>
      <c r="C27" s="118" t="s">
        <v>853</v>
      </c>
      <c r="D27" s="118" t="s">
        <v>854</v>
      </c>
      <c r="E27" s="118" t="s">
        <v>855</v>
      </c>
      <c r="F27" s="118" t="s">
        <v>809</v>
      </c>
      <c r="G27" s="118" t="s">
        <v>685</v>
      </c>
      <c r="H27" s="118" t="s">
        <v>685</v>
      </c>
      <c r="I27" s="118">
        <v>17182</v>
      </c>
      <c r="J27" s="118">
        <v>1514898</v>
      </c>
      <c r="K27" s="118">
        <v>227500</v>
      </c>
      <c r="L27" s="118">
        <v>370142</v>
      </c>
      <c r="M27" s="118">
        <v>0</v>
      </c>
      <c r="N27" s="118">
        <v>597642</v>
      </c>
      <c r="O27" s="118">
        <v>917256</v>
      </c>
      <c r="P27" s="118" t="s">
        <v>685</v>
      </c>
      <c r="Q27" s="118" t="s">
        <v>856</v>
      </c>
      <c r="R27" s="118">
        <v>285333.82000000024</v>
      </c>
      <c r="S27" s="118" t="s">
        <v>685</v>
      </c>
      <c r="T27" s="118" t="s">
        <v>857</v>
      </c>
      <c r="U27" s="118">
        <v>272095.00499999977</v>
      </c>
      <c r="V27" s="118" t="s">
        <v>676</v>
      </c>
      <c r="W27" s="118">
        <v>0</v>
      </c>
      <c r="X27" s="118">
        <v>0</v>
      </c>
      <c r="Y27" s="118">
        <v>0</v>
      </c>
      <c r="Z27" s="118">
        <v>0</v>
      </c>
      <c r="AA27" s="118">
        <v>0</v>
      </c>
      <c r="AB27" s="118">
        <v>184123.62249999944</v>
      </c>
      <c r="AC27" s="118">
        <v>373305.20250000054</v>
      </c>
      <c r="AD27" s="118" t="s">
        <v>679</v>
      </c>
      <c r="AE27" s="118">
        <v>224336.79749999943</v>
      </c>
      <c r="AF27" s="118" t="b">
        <v>0</v>
      </c>
      <c r="AG27" s="118">
        <v>373305.20250000001</v>
      </c>
      <c r="AJ27" s="118"/>
    </row>
    <row r="28" spans="1:36" x14ac:dyDescent="0.25">
      <c r="A28" s="118" t="s">
        <v>110</v>
      </c>
      <c r="B28" s="118" t="s">
        <v>858</v>
      </c>
      <c r="C28" s="118" t="s">
        <v>859</v>
      </c>
      <c r="D28" s="118" t="s">
        <v>860</v>
      </c>
      <c r="E28" s="118" t="s">
        <v>861</v>
      </c>
      <c r="F28" s="118" t="s">
        <v>684</v>
      </c>
      <c r="G28" s="118" t="s">
        <v>685</v>
      </c>
      <c r="H28" s="118" t="s">
        <v>685</v>
      </c>
      <c r="I28" s="118">
        <v>26330</v>
      </c>
      <c r="J28" s="118">
        <v>2321456</v>
      </c>
      <c r="K28" s="118">
        <v>878302</v>
      </c>
      <c r="L28" s="118">
        <v>1128167</v>
      </c>
      <c r="M28" s="118">
        <v>0</v>
      </c>
      <c r="N28" s="118">
        <v>2006469</v>
      </c>
      <c r="O28" s="118">
        <v>314987</v>
      </c>
      <c r="P28" s="118" t="s">
        <v>685</v>
      </c>
      <c r="Q28" s="118" t="s">
        <v>862</v>
      </c>
      <c r="R28" s="118">
        <v>0</v>
      </c>
      <c r="S28" s="118" t="s">
        <v>685</v>
      </c>
      <c r="T28" s="118" t="s">
        <v>863</v>
      </c>
      <c r="U28" s="118">
        <v>0</v>
      </c>
      <c r="V28" s="118" t="s">
        <v>685</v>
      </c>
      <c r="W28" s="118" t="s">
        <v>864</v>
      </c>
      <c r="X28" s="118">
        <v>0</v>
      </c>
      <c r="Y28" s="118">
        <v>0</v>
      </c>
      <c r="Z28" s="118">
        <v>0</v>
      </c>
      <c r="AA28" s="118">
        <v>0</v>
      </c>
      <c r="AB28" s="118">
        <v>0</v>
      </c>
      <c r="AC28" s="118">
        <v>0</v>
      </c>
      <c r="AD28" s="118" t="s">
        <v>679</v>
      </c>
      <c r="AE28" s="118">
        <v>2006469</v>
      </c>
      <c r="AF28" s="118" t="b">
        <v>0</v>
      </c>
      <c r="AG28" s="118">
        <v>0</v>
      </c>
      <c r="AJ28" s="118"/>
    </row>
    <row r="29" spans="1:36" x14ac:dyDescent="0.25">
      <c r="A29" s="118" t="s">
        <v>111</v>
      </c>
      <c r="B29" s="118" t="s">
        <v>865</v>
      </c>
      <c r="C29" s="118" t="s">
        <v>866</v>
      </c>
      <c r="D29" s="118" t="s">
        <v>867</v>
      </c>
      <c r="E29" s="118" t="s">
        <v>868</v>
      </c>
      <c r="F29" s="118" t="s">
        <v>693</v>
      </c>
      <c r="G29" s="118" t="s">
        <v>685</v>
      </c>
      <c r="H29" s="118" t="s">
        <v>685</v>
      </c>
      <c r="I29" s="118">
        <v>6802</v>
      </c>
      <c r="J29" s="118">
        <v>599717</v>
      </c>
      <c r="K29" s="118">
        <v>83915</v>
      </c>
      <c r="L29" s="118">
        <v>238040</v>
      </c>
      <c r="M29" s="118">
        <v>75494.600000000006</v>
      </c>
      <c r="N29" s="118">
        <v>397449.6</v>
      </c>
      <c r="O29" s="118">
        <v>202267.4</v>
      </c>
      <c r="P29" s="118" t="s">
        <v>685</v>
      </c>
      <c r="Q29" s="118" t="s">
        <v>869</v>
      </c>
      <c r="R29" s="118">
        <v>34152.6</v>
      </c>
      <c r="S29" s="118" t="s">
        <v>685</v>
      </c>
      <c r="T29" s="118" t="s">
        <v>870</v>
      </c>
      <c r="U29" s="118">
        <v>49762</v>
      </c>
      <c r="V29" s="118" t="s">
        <v>685</v>
      </c>
      <c r="W29" s="118" t="s">
        <v>871</v>
      </c>
      <c r="X29" s="118">
        <v>265501.26500000001</v>
      </c>
      <c r="Y29" s="118">
        <v>0</v>
      </c>
      <c r="Z29" s="118">
        <v>41370.240000000005</v>
      </c>
      <c r="AA29" s="118">
        <v>0</v>
      </c>
      <c r="AB29" s="118">
        <v>8490.875</v>
      </c>
      <c r="AC29" s="118">
        <v>382295.23</v>
      </c>
      <c r="AD29" s="118" t="s">
        <v>679</v>
      </c>
      <c r="AE29" s="118">
        <v>15154.369999999995</v>
      </c>
      <c r="AF29" s="118" t="b">
        <v>0</v>
      </c>
      <c r="AG29" s="118">
        <v>382295.23</v>
      </c>
      <c r="AJ29" s="118"/>
    </row>
    <row r="30" spans="1:36" x14ac:dyDescent="0.25">
      <c r="A30" s="118" t="s">
        <v>112</v>
      </c>
      <c r="B30" s="118" t="s">
        <v>872</v>
      </c>
      <c r="C30" s="118" t="s">
        <v>873</v>
      </c>
      <c r="D30" s="118" t="s">
        <v>874</v>
      </c>
      <c r="E30" s="118" t="s">
        <v>875</v>
      </c>
      <c r="F30" s="118" t="s">
        <v>761</v>
      </c>
      <c r="G30" s="118" t="s">
        <v>685</v>
      </c>
      <c r="H30" s="118" t="s">
        <v>685</v>
      </c>
      <c r="I30" s="118">
        <v>3220</v>
      </c>
      <c r="J30" s="118">
        <v>283900</v>
      </c>
      <c r="K30" s="118">
        <v>30000</v>
      </c>
      <c r="L30" s="118">
        <v>97375</v>
      </c>
      <c r="M30" s="118">
        <v>0</v>
      </c>
      <c r="N30" s="118">
        <v>127375</v>
      </c>
      <c r="O30" s="118">
        <v>156525</v>
      </c>
      <c r="P30" s="118" t="s">
        <v>685</v>
      </c>
      <c r="Q30" s="118" t="s">
        <v>876</v>
      </c>
      <c r="R30" s="118">
        <v>18969.830000000002</v>
      </c>
      <c r="S30" s="118" t="s">
        <v>685</v>
      </c>
      <c r="T30" s="118" t="s">
        <v>877</v>
      </c>
      <c r="U30" s="118">
        <v>2303.2150000000001</v>
      </c>
      <c r="V30" s="118" t="s">
        <v>685</v>
      </c>
      <c r="W30" s="118" t="s">
        <v>878</v>
      </c>
      <c r="X30" s="118">
        <v>8862.4275000000016</v>
      </c>
      <c r="Y30" s="118">
        <v>9562.83</v>
      </c>
      <c r="Z30" s="118">
        <v>29466.880000000001</v>
      </c>
      <c r="AA30" s="118">
        <v>0</v>
      </c>
      <c r="AB30" s="118">
        <v>1970.4124999999999</v>
      </c>
      <c r="AC30" s="118">
        <v>67194.76999999999</v>
      </c>
      <c r="AD30" s="118" t="s">
        <v>679</v>
      </c>
      <c r="AE30" s="118">
        <v>60180.23000000001</v>
      </c>
      <c r="AF30" s="118" t="b">
        <v>0</v>
      </c>
      <c r="AG30" s="118">
        <v>67194.77</v>
      </c>
      <c r="AJ30" s="118"/>
    </row>
    <row r="31" spans="1:36" x14ac:dyDescent="0.25">
      <c r="A31" s="118" t="s">
        <v>113</v>
      </c>
      <c r="B31" s="118" t="s">
        <v>879</v>
      </c>
      <c r="C31" s="118" t="s">
        <v>880</v>
      </c>
      <c r="D31" s="118" t="s">
        <v>881</v>
      </c>
      <c r="E31" s="118" t="s">
        <v>882</v>
      </c>
      <c r="F31" s="118" t="s">
        <v>774</v>
      </c>
      <c r="G31" s="118" t="s">
        <v>685</v>
      </c>
      <c r="H31" s="118" t="s">
        <v>685</v>
      </c>
      <c r="I31" s="118">
        <v>2114</v>
      </c>
      <c r="J31" s="118">
        <v>186387</v>
      </c>
      <c r="K31" s="118">
        <v>46135</v>
      </c>
      <c r="L31" s="118">
        <v>80335</v>
      </c>
      <c r="M31" s="118">
        <v>51005.4</v>
      </c>
      <c r="N31" s="118">
        <v>177475.4</v>
      </c>
      <c r="O31" s="118">
        <v>8911.6000000000058</v>
      </c>
      <c r="P31" s="118" t="s">
        <v>685</v>
      </c>
      <c r="Q31" s="118" t="s">
        <v>883</v>
      </c>
      <c r="R31" s="118">
        <v>4511</v>
      </c>
      <c r="S31" s="118" t="s">
        <v>685</v>
      </c>
      <c r="T31" s="118" t="s">
        <v>884</v>
      </c>
      <c r="U31" s="118">
        <v>5900.72</v>
      </c>
      <c r="V31" s="118" t="s">
        <v>685</v>
      </c>
      <c r="W31" s="118" t="s">
        <v>885</v>
      </c>
      <c r="X31" s="118">
        <v>88644.23000000001</v>
      </c>
      <c r="Y31" s="118">
        <v>0</v>
      </c>
      <c r="Z31" s="118">
        <v>53503.09</v>
      </c>
      <c r="AA31" s="118">
        <v>0</v>
      </c>
      <c r="AB31" s="118">
        <v>4845.88</v>
      </c>
      <c r="AC31" s="118">
        <v>147713.16</v>
      </c>
      <c r="AD31" s="118" t="s">
        <v>679</v>
      </c>
      <c r="AE31" s="118">
        <v>29762.239999999991</v>
      </c>
      <c r="AF31" s="118" t="b">
        <v>0</v>
      </c>
      <c r="AG31" s="118">
        <v>147713.16</v>
      </c>
      <c r="AI31" s="118" t="s">
        <v>886</v>
      </c>
      <c r="AJ31" s="118"/>
    </row>
    <row r="32" spans="1:36" x14ac:dyDescent="0.25">
      <c r="A32" s="118" t="s">
        <v>114</v>
      </c>
      <c r="B32" s="118" t="s">
        <v>887</v>
      </c>
      <c r="C32" s="118" t="s">
        <v>888</v>
      </c>
      <c r="D32" s="118" t="s">
        <v>889</v>
      </c>
      <c r="E32" s="118" t="s">
        <v>890</v>
      </c>
      <c r="F32" s="118" t="s">
        <v>723</v>
      </c>
      <c r="G32" s="118" t="s">
        <v>685</v>
      </c>
      <c r="H32" s="118" t="s">
        <v>676</v>
      </c>
      <c r="I32" s="118">
        <v>42312</v>
      </c>
      <c r="J32" s="118">
        <v>3730552</v>
      </c>
      <c r="K32" s="118">
        <v>3730552</v>
      </c>
      <c r="L32" s="118">
        <v>0</v>
      </c>
      <c r="M32" s="118">
        <v>0</v>
      </c>
      <c r="N32" s="118">
        <v>3730552</v>
      </c>
      <c r="O32" s="118">
        <v>0</v>
      </c>
      <c r="P32" s="118" t="s">
        <v>685</v>
      </c>
      <c r="Q32" s="118" t="s">
        <v>891</v>
      </c>
      <c r="R32" s="118">
        <v>554222.39999999991</v>
      </c>
      <c r="S32" s="118" t="s">
        <v>685</v>
      </c>
      <c r="T32" s="118" t="s">
        <v>892</v>
      </c>
      <c r="U32" s="118">
        <v>1595104.0925000005</v>
      </c>
      <c r="V32" s="118" t="s">
        <v>685</v>
      </c>
      <c r="W32" s="118" t="s">
        <v>893</v>
      </c>
      <c r="X32" s="118">
        <v>1050527.6125</v>
      </c>
      <c r="Y32" s="118">
        <v>359498.31000000006</v>
      </c>
      <c r="Z32" s="118">
        <v>317515.48000000004</v>
      </c>
      <c r="AA32" s="118">
        <v>0</v>
      </c>
      <c r="AB32" s="118">
        <v>916745.93499999971</v>
      </c>
      <c r="AC32" s="118">
        <v>2960121.9600000009</v>
      </c>
      <c r="AD32" s="118" t="s">
        <v>679</v>
      </c>
      <c r="AE32" s="118">
        <v>770430.03999999899</v>
      </c>
      <c r="AF32" s="118" t="b">
        <v>0</v>
      </c>
      <c r="AG32" s="118">
        <v>2960121.96</v>
      </c>
      <c r="AJ32" s="118"/>
    </row>
    <row r="33" spans="1:36" x14ac:dyDescent="0.25">
      <c r="A33" s="118" t="s">
        <v>115</v>
      </c>
      <c r="B33" s="118" t="s">
        <v>894</v>
      </c>
      <c r="C33" s="118" t="s">
        <v>895</v>
      </c>
      <c r="D33" s="118" t="s">
        <v>896</v>
      </c>
      <c r="E33" s="118" t="s">
        <v>897</v>
      </c>
      <c r="F33" s="118" t="s">
        <v>684</v>
      </c>
      <c r="G33" s="118" t="s">
        <v>676</v>
      </c>
      <c r="H33" s="118" t="s">
        <v>685</v>
      </c>
      <c r="I33" s="118">
        <v>43784</v>
      </c>
      <c r="J33" s="118">
        <v>3860335</v>
      </c>
      <c r="K33" s="118">
        <v>0</v>
      </c>
      <c r="L33" s="118">
        <v>1120000</v>
      </c>
      <c r="M33" s="118">
        <v>0</v>
      </c>
      <c r="N33" s="118">
        <v>1120000</v>
      </c>
      <c r="O33" s="118">
        <v>2740335</v>
      </c>
      <c r="P33" s="118" t="s">
        <v>769</v>
      </c>
      <c r="Q33" s="118" t="s">
        <v>678</v>
      </c>
      <c r="R33" s="118">
        <v>0</v>
      </c>
      <c r="S33" s="118" t="s">
        <v>685</v>
      </c>
      <c r="T33" s="118" t="s">
        <v>898</v>
      </c>
      <c r="U33" s="118">
        <v>138451.49749999997</v>
      </c>
      <c r="V33" s="118" t="s">
        <v>685</v>
      </c>
      <c r="W33" s="118" t="s">
        <v>899</v>
      </c>
      <c r="X33" s="118">
        <v>642423.75250000006</v>
      </c>
      <c r="Y33" s="118">
        <v>0</v>
      </c>
      <c r="Z33" s="118">
        <v>84400.14</v>
      </c>
      <c r="AA33" s="118">
        <v>0</v>
      </c>
      <c r="AB33" s="118">
        <v>144552.94999999998</v>
      </c>
      <c r="AC33" s="118">
        <v>720722.44</v>
      </c>
      <c r="AD33" s="118" t="s">
        <v>679</v>
      </c>
      <c r="AE33" s="118">
        <v>399277.55999999994</v>
      </c>
      <c r="AF33" s="118" t="b">
        <v>0</v>
      </c>
      <c r="AG33" s="118">
        <v>720722.44</v>
      </c>
      <c r="AJ33" s="118"/>
    </row>
    <row r="34" spans="1:36" x14ac:dyDescent="0.25">
      <c r="A34" s="118" t="s">
        <v>116</v>
      </c>
      <c r="B34" s="118" t="s">
        <v>900</v>
      </c>
      <c r="C34" s="118" t="s">
        <v>901</v>
      </c>
      <c r="D34" s="118" t="s">
        <v>902</v>
      </c>
      <c r="E34" s="118" t="s">
        <v>903</v>
      </c>
      <c r="F34" s="118" t="s">
        <v>761</v>
      </c>
      <c r="G34" s="118" t="s">
        <v>676</v>
      </c>
      <c r="H34" s="118" t="s">
        <v>685</v>
      </c>
      <c r="I34" s="118">
        <v>9326</v>
      </c>
      <c r="J34" s="118">
        <v>822252</v>
      </c>
      <c r="K34" s="118">
        <v>0</v>
      </c>
      <c r="L34" s="118">
        <v>169562</v>
      </c>
      <c r="M34" s="118">
        <v>211685</v>
      </c>
      <c r="N34" s="118">
        <v>381247</v>
      </c>
      <c r="O34" s="118">
        <v>441005</v>
      </c>
      <c r="P34" s="118" t="s">
        <v>769</v>
      </c>
      <c r="Q34" s="118" t="s">
        <v>678</v>
      </c>
      <c r="R34" s="118">
        <v>0</v>
      </c>
      <c r="S34" s="118" t="s">
        <v>676</v>
      </c>
      <c r="T34" s="118">
        <v>0</v>
      </c>
      <c r="U34" s="118">
        <v>0</v>
      </c>
      <c r="V34" s="118" t="s">
        <v>685</v>
      </c>
      <c r="W34" s="118" t="s">
        <v>904</v>
      </c>
      <c r="X34" s="118">
        <v>169561.56500000006</v>
      </c>
      <c r="Y34" s="118">
        <v>206830.25000000009</v>
      </c>
      <c r="Z34" s="118">
        <v>22267.52</v>
      </c>
      <c r="AA34" s="118">
        <v>0</v>
      </c>
      <c r="AB34" s="118">
        <v>17667.275000000005</v>
      </c>
      <c r="AC34" s="118">
        <v>380992.06000000017</v>
      </c>
      <c r="AD34" s="118" t="s">
        <v>679</v>
      </c>
      <c r="AE34" s="118">
        <v>254.93999999982773</v>
      </c>
      <c r="AF34" s="118" t="b">
        <v>0</v>
      </c>
      <c r="AG34" s="118">
        <v>380992.06</v>
      </c>
      <c r="AJ34" s="118"/>
    </row>
    <row r="35" spans="1:36" x14ac:dyDescent="0.25">
      <c r="A35" s="118" t="s">
        <v>117</v>
      </c>
      <c r="B35" s="118" t="s">
        <v>905</v>
      </c>
      <c r="C35" s="118" t="s">
        <v>906</v>
      </c>
      <c r="D35" s="118" t="s">
        <v>907</v>
      </c>
      <c r="E35" s="118" t="s">
        <v>908</v>
      </c>
      <c r="F35" s="118" t="s">
        <v>708</v>
      </c>
      <c r="G35" s="118" t="s">
        <v>676</v>
      </c>
      <c r="H35" s="118" t="s">
        <v>685</v>
      </c>
      <c r="I35" s="118">
        <v>1260</v>
      </c>
      <c r="J35" s="118">
        <v>111091</v>
      </c>
      <c r="K35" s="118">
        <v>0</v>
      </c>
      <c r="L35" s="118">
        <v>17194</v>
      </c>
      <c r="M35" s="118">
        <v>0</v>
      </c>
      <c r="N35" s="118">
        <v>17194</v>
      </c>
      <c r="O35" s="118">
        <v>93897</v>
      </c>
      <c r="P35" s="118" t="s">
        <v>769</v>
      </c>
      <c r="Q35" s="118" t="s">
        <v>678</v>
      </c>
      <c r="R35" s="118">
        <v>0</v>
      </c>
      <c r="S35" s="118" t="s">
        <v>685</v>
      </c>
      <c r="T35" s="118" t="s">
        <v>909</v>
      </c>
      <c r="U35" s="118">
        <v>4670.8025000000007</v>
      </c>
      <c r="V35" s="118" t="s">
        <v>685</v>
      </c>
      <c r="W35" s="118" t="s">
        <v>910</v>
      </c>
      <c r="X35" s="118">
        <v>4760.95</v>
      </c>
      <c r="Y35" s="118">
        <v>8443.7999999999993</v>
      </c>
      <c r="Z35" s="118">
        <v>583</v>
      </c>
      <c r="AA35" s="118">
        <v>0</v>
      </c>
      <c r="AB35" s="118">
        <v>1797.6324999999999</v>
      </c>
      <c r="AC35" s="118">
        <v>16660.919999999998</v>
      </c>
      <c r="AD35" s="118" t="s">
        <v>679</v>
      </c>
      <c r="AE35" s="118">
        <v>533.08000000000175</v>
      </c>
      <c r="AF35" s="118" t="b">
        <v>0</v>
      </c>
      <c r="AG35" s="118">
        <v>16660.919999999998</v>
      </c>
      <c r="AJ35" s="118"/>
    </row>
    <row r="36" spans="1:36" x14ac:dyDescent="0.25">
      <c r="A36" s="118" t="s">
        <v>118</v>
      </c>
      <c r="B36" s="118" t="s">
        <v>911</v>
      </c>
      <c r="C36" s="118" t="s">
        <v>912</v>
      </c>
      <c r="D36" s="118" t="s">
        <v>913</v>
      </c>
      <c r="E36" s="118" t="s">
        <v>914</v>
      </c>
      <c r="F36" s="118" t="s">
        <v>761</v>
      </c>
      <c r="G36" s="118" t="s">
        <v>685</v>
      </c>
      <c r="H36" s="118" t="s">
        <v>685</v>
      </c>
      <c r="I36" s="118">
        <v>5376</v>
      </c>
      <c r="J36" s="118">
        <v>473990</v>
      </c>
      <c r="K36" s="118">
        <v>12960</v>
      </c>
      <c r="L36" s="118">
        <v>133448</v>
      </c>
      <c r="M36" s="118">
        <v>327582</v>
      </c>
      <c r="N36" s="118">
        <v>473990</v>
      </c>
      <c r="O36" s="118">
        <v>0</v>
      </c>
      <c r="P36" s="118" t="s">
        <v>685</v>
      </c>
      <c r="Q36" s="118" t="s">
        <v>915</v>
      </c>
      <c r="R36" s="118">
        <v>12586.327499999999</v>
      </c>
      <c r="S36" s="118" t="s">
        <v>685</v>
      </c>
      <c r="T36" s="118" t="s">
        <v>916</v>
      </c>
      <c r="U36" s="118">
        <v>24075.460000000006</v>
      </c>
      <c r="V36" s="118" t="s">
        <v>685</v>
      </c>
      <c r="W36" s="118" t="s">
        <v>917</v>
      </c>
      <c r="X36" s="118">
        <v>209209.95749999993</v>
      </c>
      <c r="Y36" s="118">
        <v>49122.619999999995</v>
      </c>
      <c r="Z36" s="118">
        <v>16033.07</v>
      </c>
      <c r="AA36" s="118">
        <v>0</v>
      </c>
      <c r="AB36" s="118">
        <v>22549.785000000025</v>
      </c>
      <c r="AC36" s="118">
        <v>288477.64999999991</v>
      </c>
      <c r="AD36" s="118" t="s">
        <v>679</v>
      </c>
      <c r="AE36" s="118">
        <v>185512.35000000009</v>
      </c>
      <c r="AF36" s="118" t="b">
        <v>0</v>
      </c>
      <c r="AG36" s="118">
        <v>288477.65000000002</v>
      </c>
      <c r="AJ36" s="118"/>
    </row>
    <row r="37" spans="1:36" x14ac:dyDescent="0.25">
      <c r="A37" s="118" t="s">
        <v>119</v>
      </c>
      <c r="B37" s="118" t="s">
        <v>673</v>
      </c>
      <c r="C37" s="118" t="s">
        <v>673</v>
      </c>
      <c r="D37" s="118" t="s">
        <v>673</v>
      </c>
      <c r="E37" s="118" t="s">
        <v>918</v>
      </c>
      <c r="F37" s="118" t="s">
        <v>919</v>
      </c>
      <c r="G37" s="118" t="s">
        <v>676</v>
      </c>
      <c r="H37" s="118" t="s">
        <v>676</v>
      </c>
      <c r="I37" s="118">
        <v>0</v>
      </c>
      <c r="J37" s="118">
        <v>0</v>
      </c>
      <c r="K37" s="118">
        <v>0</v>
      </c>
      <c r="L37" s="118">
        <v>0</v>
      </c>
      <c r="M37" s="118">
        <v>0</v>
      </c>
      <c r="N37" s="118">
        <v>0</v>
      </c>
      <c r="O37" s="118">
        <v>0</v>
      </c>
      <c r="P37" s="118" t="s">
        <v>677</v>
      </c>
      <c r="Q37" s="118" t="s">
        <v>678</v>
      </c>
      <c r="R37" s="118">
        <v>0</v>
      </c>
      <c r="S37" s="118" t="s">
        <v>677</v>
      </c>
      <c r="T37" s="118" t="s">
        <v>678</v>
      </c>
      <c r="U37" s="118">
        <v>0</v>
      </c>
      <c r="V37" s="118" t="s">
        <v>677</v>
      </c>
      <c r="W37" s="118" t="s">
        <v>678</v>
      </c>
      <c r="X37" s="118">
        <v>0</v>
      </c>
      <c r="Y37" s="118">
        <v>0</v>
      </c>
      <c r="Z37" s="118">
        <v>0</v>
      </c>
      <c r="AA37" s="118">
        <v>0</v>
      </c>
      <c r="AB37" s="118">
        <v>0</v>
      </c>
      <c r="AC37" s="118">
        <v>0</v>
      </c>
      <c r="AD37" s="118" t="s">
        <v>679</v>
      </c>
      <c r="AE37" s="118">
        <v>0</v>
      </c>
      <c r="AF37" s="118" t="b">
        <v>0</v>
      </c>
      <c r="AG37" s="118" t="s">
        <v>673</v>
      </c>
      <c r="AJ37" s="118"/>
    </row>
    <row r="38" spans="1:36" x14ac:dyDescent="0.25">
      <c r="A38" s="118" t="s">
        <v>120</v>
      </c>
      <c r="B38" s="118" t="s">
        <v>920</v>
      </c>
      <c r="C38" s="118" t="s">
        <v>921</v>
      </c>
      <c r="D38" s="118" t="s">
        <v>922</v>
      </c>
      <c r="E38" s="118" t="s">
        <v>923</v>
      </c>
      <c r="F38" s="118" t="s">
        <v>822</v>
      </c>
      <c r="G38" s="118" t="s">
        <v>685</v>
      </c>
      <c r="H38" s="118" t="s">
        <v>685</v>
      </c>
      <c r="I38" s="118">
        <v>19872</v>
      </c>
      <c r="J38" s="118">
        <v>1752069</v>
      </c>
      <c r="K38" s="118">
        <v>460495</v>
      </c>
      <c r="L38" s="118">
        <v>378931</v>
      </c>
      <c r="M38" s="118">
        <v>532620.29</v>
      </c>
      <c r="N38" s="118">
        <v>1372046.29</v>
      </c>
      <c r="O38" s="118">
        <v>380022.71</v>
      </c>
      <c r="P38" s="118" t="s">
        <v>685</v>
      </c>
      <c r="Q38" s="118" t="s">
        <v>924</v>
      </c>
      <c r="R38" s="118">
        <v>112035.16500000002</v>
      </c>
      <c r="S38" s="118" t="s">
        <v>685</v>
      </c>
      <c r="T38" s="118" t="s">
        <v>925</v>
      </c>
      <c r="U38" s="118">
        <v>302016.5924999998</v>
      </c>
      <c r="V38" s="118" t="s">
        <v>685</v>
      </c>
      <c r="W38" s="118" t="s">
        <v>926</v>
      </c>
      <c r="X38" s="118">
        <v>273961.84999999998</v>
      </c>
      <c r="Y38" s="118">
        <v>622535.67999999982</v>
      </c>
      <c r="Z38" s="118">
        <v>120622.27000000003</v>
      </c>
      <c r="AA38" s="118">
        <v>0</v>
      </c>
      <c r="AB38" s="118">
        <v>50446.48750000001</v>
      </c>
      <c r="AC38" s="118">
        <v>1380725.0699999996</v>
      </c>
      <c r="AD38" s="118" t="s">
        <v>679</v>
      </c>
      <c r="AE38" s="118">
        <v>-8678.7799999995623</v>
      </c>
      <c r="AF38" s="118" t="b">
        <v>0</v>
      </c>
      <c r="AG38" s="118">
        <v>1380725.07</v>
      </c>
      <c r="AJ38" s="118"/>
    </row>
    <row r="39" spans="1:36" x14ac:dyDescent="0.25">
      <c r="A39" s="118" t="s">
        <v>121</v>
      </c>
      <c r="B39" s="118" t="s">
        <v>927</v>
      </c>
      <c r="C39" s="118" t="s">
        <v>928</v>
      </c>
      <c r="D39" s="118" t="s">
        <v>929</v>
      </c>
      <c r="E39" s="118" t="s">
        <v>930</v>
      </c>
      <c r="F39" s="118" t="s">
        <v>684</v>
      </c>
      <c r="G39" s="118" t="s">
        <v>676</v>
      </c>
      <c r="H39" s="118" t="s">
        <v>685</v>
      </c>
      <c r="I39" s="118">
        <v>6388</v>
      </c>
      <c r="J39" s="118">
        <v>563215</v>
      </c>
      <c r="K39" s="118">
        <v>0</v>
      </c>
      <c r="L39" s="118">
        <v>336125</v>
      </c>
      <c r="M39" s="118">
        <v>47211</v>
      </c>
      <c r="N39" s="118">
        <v>383336</v>
      </c>
      <c r="O39" s="118">
        <v>179879</v>
      </c>
      <c r="P39" s="118" t="s">
        <v>769</v>
      </c>
      <c r="Q39" s="118" t="s">
        <v>678</v>
      </c>
      <c r="R39" s="118">
        <v>0</v>
      </c>
      <c r="S39" s="118" t="s">
        <v>685</v>
      </c>
      <c r="T39" s="118" t="s">
        <v>931</v>
      </c>
      <c r="U39" s="118">
        <v>101017.82499999998</v>
      </c>
      <c r="V39" s="118" t="s">
        <v>685</v>
      </c>
      <c r="W39" s="118" t="s">
        <v>932</v>
      </c>
      <c r="X39" s="118">
        <v>243439.17</v>
      </c>
      <c r="Y39" s="118">
        <v>0</v>
      </c>
      <c r="Z39" s="118">
        <v>28410.57</v>
      </c>
      <c r="AA39" s="118">
        <v>0</v>
      </c>
      <c r="AB39" s="118">
        <v>68975.415000000023</v>
      </c>
      <c r="AC39" s="118">
        <v>303892.14999999997</v>
      </c>
      <c r="AD39" s="118" t="s">
        <v>679</v>
      </c>
      <c r="AE39" s="118">
        <v>79443.850000000035</v>
      </c>
      <c r="AF39" s="118" t="b">
        <v>0</v>
      </c>
      <c r="AG39" s="118">
        <v>303892.15000000002</v>
      </c>
      <c r="AJ39" s="118"/>
    </row>
    <row r="40" spans="1:36" x14ac:dyDescent="0.25">
      <c r="A40" s="118" t="s">
        <v>122</v>
      </c>
      <c r="B40" s="118" t="s">
        <v>933</v>
      </c>
      <c r="C40" s="118" t="s">
        <v>934</v>
      </c>
      <c r="D40" s="118" t="s">
        <v>935</v>
      </c>
      <c r="E40" s="118" t="s">
        <v>936</v>
      </c>
      <c r="F40" s="118" t="s">
        <v>723</v>
      </c>
      <c r="G40" s="118" t="s">
        <v>685</v>
      </c>
      <c r="H40" s="118" t="s">
        <v>685</v>
      </c>
      <c r="I40" s="118">
        <v>8367</v>
      </c>
      <c r="J40" s="118">
        <v>737699</v>
      </c>
      <c r="K40" s="118">
        <v>84578</v>
      </c>
      <c r="L40" s="118">
        <v>232325</v>
      </c>
      <c r="M40" s="118">
        <v>420795.73</v>
      </c>
      <c r="N40" s="118">
        <v>737698.73</v>
      </c>
      <c r="O40" s="118">
        <v>0.27000000001862645</v>
      </c>
      <c r="P40" s="118" t="s">
        <v>685</v>
      </c>
      <c r="Q40" s="118" t="s">
        <v>937</v>
      </c>
      <c r="R40" s="118">
        <v>44830.84</v>
      </c>
      <c r="S40" s="118" t="s">
        <v>685</v>
      </c>
      <c r="T40" s="118" t="s">
        <v>938</v>
      </c>
      <c r="U40" s="118">
        <v>29937.450000000008</v>
      </c>
      <c r="V40" s="118" t="s">
        <v>685</v>
      </c>
      <c r="W40" s="118" t="s">
        <v>939</v>
      </c>
      <c r="X40" s="118">
        <v>460866.06999999995</v>
      </c>
      <c r="Y40" s="118">
        <v>169417.05</v>
      </c>
      <c r="Z40" s="118">
        <v>50473.87</v>
      </c>
      <c r="AA40" s="118">
        <v>0</v>
      </c>
      <c r="AB40" s="118">
        <v>17826.620000000003</v>
      </c>
      <c r="AC40" s="118">
        <v>737698.66</v>
      </c>
      <c r="AD40" s="118" t="s">
        <v>679</v>
      </c>
      <c r="AE40" s="118">
        <v>7.000000006519258E-2</v>
      </c>
      <c r="AF40" s="118" t="b">
        <v>0</v>
      </c>
      <c r="AG40" s="118">
        <v>737698.66</v>
      </c>
      <c r="AJ40" s="118"/>
    </row>
    <row r="41" spans="1:36" x14ac:dyDescent="0.25">
      <c r="A41" s="118" t="s">
        <v>123</v>
      </c>
      <c r="B41" s="118" t="s">
        <v>940</v>
      </c>
      <c r="C41" s="118" t="s">
        <v>941</v>
      </c>
      <c r="D41" s="118" t="s">
        <v>942</v>
      </c>
      <c r="E41" s="118" t="s">
        <v>943</v>
      </c>
      <c r="F41" s="118" t="s">
        <v>761</v>
      </c>
      <c r="G41" s="118" t="s">
        <v>685</v>
      </c>
      <c r="H41" s="118" t="s">
        <v>685</v>
      </c>
      <c r="I41" s="118">
        <v>4688</v>
      </c>
      <c r="J41" s="118">
        <v>413330</v>
      </c>
      <c r="K41" s="118">
        <v>44000</v>
      </c>
      <c r="L41" s="118">
        <v>127000</v>
      </c>
      <c r="M41" s="118">
        <v>81381.637499999997</v>
      </c>
      <c r="N41" s="118">
        <v>252381.63750000001</v>
      </c>
      <c r="O41" s="118">
        <v>160948.36249999999</v>
      </c>
      <c r="P41" s="118" t="s">
        <v>685</v>
      </c>
      <c r="Q41" s="118" t="s">
        <v>944</v>
      </c>
      <c r="R41" s="118">
        <v>39589.160000000003</v>
      </c>
      <c r="S41" s="118" t="s">
        <v>685</v>
      </c>
      <c r="T41" s="118" t="s">
        <v>945</v>
      </c>
      <c r="U41" s="118">
        <v>0</v>
      </c>
      <c r="V41" s="118" t="s">
        <v>685</v>
      </c>
      <c r="W41" s="118" t="s">
        <v>946</v>
      </c>
      <c r="X41" s="118">
        <v>36507.897499999999</v>
      </c>
      <c r="Y41" s="118">
        <v>0</v>
      </c>
      <c r="Z41" s="118">
        <v>13511.04</v>
      </c>
      <c r="AA41" s="118">
        <v>0</v>
      </c>
      <c r="AB41" s="118">
        <v>2805.1675</v>
      </c>
      <c r="AC41" s="118">
        <v>86802.93</v>
      </c>
      <c r="AD41" s="118" t="s">
        <v>679</v>
      </c>
      <c r="AE41" s="118">
        <v>165578.70750000002</v>
      </c>
      <c r="AF41" s="118" t="b">
        <v>0</v>
      </c>
      <c r="AG41" s="118">
        <v>86802.93</v>
      </c>
      <c r="AJ41" s="118"/>
    </row>
    <row r="42" spans="1:36" x14ac:dyDescent="0.25">
      <c r="A42" s="118" t="s">
        <v>124</v>
      </c>
      <c r="B42" s="118" t="s">
        <v>947</v>
      </c>
      <c r="C42" s="118" t="s">
        <v>948</v>
      </c>
      <c r="D42" s="118" t="s">
        <v>949</v>
      </c>
      <c r="E42" s="118" t="s">
        <v>950</v>
      </c>
      <c r="F42" s="118" t="s">
        <v>809</v>
      </c>
      <c r="G42" s="118" t="s">
        <v>685</v>
      </c>
      <c r="H42" s="118" t="s">
        <v>685</v>
      </c>
      <c r="I42" s="118">
        <v>37250</v>
      </c>
      <c r="J42" s="118">
        <v>3284247</v>
      </c>
      <c r="K42" s="118">
        <v>69745</v>
      </c>
      <c r="L42" s="118">
        <v>3153501</v>
      </c>
      <c r="M42" s="118">
        <v>61001</v>
      </c>
      <c r="N42" s="118">
        <v>3284247</v>
      </c>
      <c r="O42" s="118">
        <v>0</v>
      </c>
      <c r="P42" s="118" t="s">
        <v>685</v>
      </c>
      <c r="Q42" s="118" t="s">
        <v>951</v>
      </c>
      <c r="R42" s="118">
        <v>217707.04</v>
      </c>
      <c r="S42" s="118" t="s">
        <v>685</v>
      </c>
      <c r="T42" s="118" t="s">
        <v>952</v>
      </c>
      <c r="U42" s="118">
        <v>1063612.9607500001</v>
      </c>
      <c r="V42" s="118" t="s">
        <v>685</v>
      </c>
      <c r="W42" s="118" t="s">
        <v>953</v>
      </c>
      <c r="X42" s="118">
        <v>1852829.2702426</v>
      </c>
      <c r="Y42" s="118">
        <v>119204.31749999998</v>
      </c>
      <c r="Z42" s="118">
        <v>3364.56</v>
      </c>
      <c r="AA42" s="118">
        <v>0</v>
      </c>
      <c r="AB42" s="118">
        <v>133234.11677499991</v>
      </c>
      <c r="AC42" s="118">
        <v>3123484.0317175998</v>
      </c>
      <c r="AD42" s="118" t="s">
        <v>679</v>
      </c>
      <c r="AE42" s="118">
        <v>160762.96828240016</v>
      </c>
      <c r="AF42" s="118" t="b">
        <v>0</v>
      </c>
      <c r="AG42" s="118">
        <v>3123484.0317000002</v>
      </c>
      <c r="AJ42" s="118"/>
    </row>
    <row r="43" spans="1:36" x14ac:dyDescent="0.25">
      <c r="A43" s="118" t="s">
        <v>125</v>
      </c>
      <c r="B43" s="118" t="s">
        <v>954</v>
      </c>
      <c r="C43" s="118" t="s">
        <v>955</v>
      </c>
      <c r="D43" s="118" t="s">
        <v>956</v>
      </c>
      <c r="E43" s="118" t="s">
        <v>957</v>
      </c>
      <c r="F43" s="118" t="s">
        <v>822</v>
      </c>
      <c r="G43" s="118" t="s">
        <v>685</v>
      </c>
      <c r="H43" s="118" t="s">
        <v>685</v>
      </c>
      <c r="I43" s="118">
        <v>9806</v>
      </c>
      <c r="J43" s="118">
        <v>864573</v>
      </c>
      <c r="K43" s="118">
        <v>112193</v>
      </c>
      <c r="L43" s="118">
        <v>138815</v>
      </c>
      <c r="M43" s="118">
        <v>231945.65</v>
      </c>
      <c r="N43" s="118">
        <v>482953.65</v>
      </c>
      <c r="O43" s="118">
        <v>381619.35</v>
      </c>
      <c r="P43" s="118" t="s">
        <v>685</v>
      </c>
      <c r="Q43" s="118" t="s">
        <v>958</v>
      </c>
      <c r="R43" s="118">
        <v>92346.66409999998</v>
      </c>
      <c r="S43" s="118" t="s">
        <v>685</v>
      </c>
      <c r="T43" s="118" t="s">
        <v>959</v>
      </c>
      <c r="U43" s="118">
        <v>122515.19500000001</v>
      </c>
      <c r="V43" s="118" t="s">
        <v>685</v>
      </c>
      <c r="W43" s="118" t="s">
        <v>960</v>
      </c>
      <c r="X43" s="118">
        <v>62095.274999999994</v>
      </c>
      <c r="Y43" s="118">
        <v>60204.260000000009</v>
      </c>
      <c r="Z43" s="118">
        <v>104836.25</v>
      </c>
      <c r="AA43" s="118">
        <v>0</v>
      </c>
      <c r="AB43" s="118">
        <v>78404.156600000002</v>
      </c>
      <c r="AC43" s="118">
        <v>363593.4875000001</v>
      </c>
      <c r="AD43" s="118" t="s">
        <v>679</v>
      </c>
      <c r="AE43" s="118">
        <v>119360.16249999998</v>
      </c>
      <c r="AF43" s="118" t="b">
        <v>0</v>
      </c>
      <c r="AG43" s="118">
        <v>363593.48749999999</v>
      </c>
      <c r="AJ43" s="118"/>
    </row>
    <row r="44" spans="1:36" x14ac:dyDescent="0.25">
      <c r="A44" s="118" t="s">
        <v>126</v>
      </c>
      <c r="B44" s="118" t="s">
        <v>673</v>
      </c>
      <c r="C44" s="118" t="s">
        <v>673</v>
      </c>
      <c r="D44" s="118" t="s">
        <v>673</v>
      </c>
      <c r="E44" s="118" t="s">
        <v>961</v>
      </c>
      <c r="F44" s="118" t="s">
        <v>675</v>
      </c>
      <c r="G44" s="118" t="s">
        <v>676</v>
      </c>
      <c r="H44" s="118" t="s">
        <v>676</v>
      </c>
      <c r="I44" s="118">
        <v>27395</v>
      </c>
      <c r="J44" s="118">
        <v>0</v>
      </c>
      <c r="K44" s="118">
        <v>0</v>
      </c>
      <c r="L44" s="118">
        <v>0</v>
      </c>
      <c r="M44" s="118">
        <v>0</v>
      </c>
      <c r="N44" s="118">
        <v>0</v>
      </c>
      <c r="O44" s="118">
        <v>0</v>
      </c>
      <c r="P44" s="118" t="s">
        <v>677</v>
      </c>
      <c r="Q44" s="118" t="s">
        <v>678</v>
      </c>
      <c r="R44" s="118">
        <v>0</v>
      </c>
      <c r="S44" s="118" t="s">
        <v>677</v>
      </c>
      <c r="T44" s="118" t="s">
        <v>678</v>
      </c>
      <c r="U44" s="118">
        <v>0</v>
      </c>
      <c r="V44" s="118" t="s">
        <v>677</v>
      </c>
      <c r="W44" s="118" t="s">
        <v>678</v>
      </c>
      <c r="X44" s="118">
        <v>0</v>
      </c>
      <c r="Y44" s="118">
        <v>0</v>
      </c>
      <c r="Z44" s="118">
        <v>0</v>
      </c>
      <c r="AA44" s="118">
        <v>0</v>
      </c>
      <c r="AB44" s="118">
        <v>0</v>
      </c>
      <c r="AC44" s="118">
        <v>0</v>
      </c>
      <c r="AD44" s="118" t="s">
        <v>679</v>
      </c>
      <c r="AE44" s="118">
        <v>0</v>
      </c>
      <c r="AF44" s="118" t="b">
        <v>0</v>
      </c>
      <c r="AG44" s="118" t="s">
        <v>673</v>
      </c>
      <c r="AJ44" s="118"/>
    </row>
    <row r="45" spans="1:36" x14ac:dyDescent="0.25">
      <c r="A45" s="118" t="s">
        <v>127</v>
      </c>
      <c r="B45" s="118" t="s">
        <v>962</v>
      </c>
      <c r="C45" s="118" t="s">
        <v>963</v>
      </c>
      <c r="D45" s="118" t="s">
        <v>964</v>
      </c>
      <c r="E45" s="118" t="s">
        <v>965</v>
      </c>
      <c r="F45" s="118" t="s">
        <v>708</v>
      </c>
      <c r="G45" s="118" t="s">
        <v>685</v>
      </c>
      <c r="H45" s="118" t="s">
        <v>676</v>
      </c>
      <c r="I45" s="118">
        <v>3772</v>
      </c>
      <c r="J45" s="118">
        <v>332569</v>
      </c>
      <c r="K45" s="118">
        <v>12580</v>
      </c>
      <c r="L45" s="118">
        <v>39166</v>
      </c>
      <c r="M45" s="118">
        <v>205976.16</v>
      </c>
      <c r="N45" s="118">
        <v>257722.16</v>
      </c>
      <c r="O45" s="118">
        <v>74846.84</v>
      </c>
      <c r="P45" s="118" t="s">
        <v>685</v>
      </c>
      <c r="Q45" s="118" t="s">
        <v>966</v>
      </c>
      <c r="R45" s="118">
        <v>12580</v>
      </c>
      <c r="S45" s="118" t="s">
        <v>685</v>
      </c>
      <c r="T45" s="118" t="s">
        <v>967</v>
      </c>
      <c r="U45" s="118">
        <v>0</v>
      </c>
      <c r="V45" s="118" t="s">
        <v>676</v>
      </c>
      <c r="W45" s="118">
        <v>0</v>
      </c>
      <c r="X45" s="118">
        <v>0</v>
      </c>
      <c r="Y45" s="118">
        <v>0</v>
      </c>
      <c r="Z45" s="118">
        <v>23280.83</v>
      </c>
      <c r="AA45" s="118">
        <v>0</v>
      </c>
      <c r="AB45" s="118">
        <v>0</v>
      </c>
      <c r="AC45" s="118">
        <v>35860.83</v>
      </c>
      <c r="AD45" s="118" t="s">
        <v>679</v>
      </c>
      <c r="AE45" s="118">
        <v>221861.33</v>
      </c>
      <c r="AF45" s="118" t="b">
        <v>0</v>
      </c>
      <c r="AG45" s="118">
        <v>35860.83</v>
      </c>
      <c r="AJ45" s="118"/>
    </row>
    <row r="46" spans="1:36" x14ac:dyDescent="0.25">
      <c r="A46" s="118" t="s">
        <v>128</v>
      </c>
      <c r="B46" s="118" t="s">
        <v>673</v>
      </c>
      <c r="C46" s="118" t="s">
        <v>673</v>
      </c>
      <c r="D46" s="118" t="s">
        <v>673</v>
      </c>
      <c r="E46" s="118" t="s">
        <v>968</v>
      </c>
      <c r="F46" s="118" t="s">
        <v>675</v>
      </c>
      <c r="G46" s="118" t="s">
        <v>676</v>
      </c>
      <c r="H46" s="118" t="s">
        <v>676</v>
      </c>
      <c r="I46" s="118">
        <v>95777</v>
      </c>
      <c r="J46" s="118">
        <v>0</v>
      </c>
      <c r="K46" s="118">
        <v>0</v>
      </c>
      <c r="L46" s="118">
        <v>0</v>
      </c>
      <c r="M46" s="118">
        <v>0</v>
      </c>
      <c r="N46" s="118">
        <v>0</v>
      </c>
      <c r="O46" s="118">
        <v>0</v>
      </c>
      <c r="P46" s="118" t="s">
        <v>677</v>
      </c>
      <c r="Q46" s="118" t="s">
        <v>678</v>
      </c>
      <c r="R46" s="118">
        <v>0</v>
      </c>
      <c r="S46" s="118" t="s">
        <v>677</v>
      </c>
      <c r="T46" s="118" t="s">
        <v>678</v>
      </c>
      <c r="U46" s="118">
        <v>0</v>
      </c>
      <c r="V46" s="118" t="s">
        <v>677</v>
      </c>
      <c r="W46" s="118" t="s">
        <v>678</v>
      </c>
      <c r="X46" s="118">
        <v>0</v>
      </c>
      <c r="Y46" s="118">
        <v>0</v>
      </c>
      <c r="Z46" s="118">
        <v>0</v>
      </c>
      <c r="AA46" s="118">
        <v>0</v>
      </c>
      <c r="AB46" s="118">
        <v>0</v>
      </c>
      <c r="AC46" s="118">
        <v>0</v>
      </c>
      <c r="AD46" s="118" t="s">
        <v>679</v>
      </c>
      <c r="AE46" s="118">
        <v>0</v>
      </c>
      <c r="AF46" s="118" t="b">
        <v>0</v>
      </c>
      <c r="AG46" s="118" t="s">
        <v>673</v>
      </c>
      <c r="AJ46" s="118"/>
    </row>
    <row r="47" spans="1:36" x14ac:dyDescent="0.25">
      <c r="A47" s="118" t="s">
        <v>129</v>
      </c>
      <c r="B47" s="118" t="s">
        <v>969</v>
      </c>
      <c r="C47" s="118" t="s">
        <v>970</v>
      </c>
      <c r="D47" s="118" t="s">
        <v>971</v>
      </c>
      <c r="E47" s="118" t="s">
        <v>972</v>
      </c>
      <c r="F47" s="118" t="s">
        <v>761</v>
      </c>
      <c r="G47" s="118" t="s">
        <v>676</v>
      </c>
      <c r="H47" s="118" t="s">
        <v>685</v>
      </c>
      <c r="I47" s="118">
        <v>3458</v>
      </c>
      <c r="J47" s="118">
        <v>304884</v>
      </c>
      <c r="K47" s="118">
        <v>0</v>
      </c>
      <c r="L47" s="118">
        <v>13182</v>
      </c>
      <c r="M47" s="118">
        <v>8029.17</v>
      </c>
      <c r="N47" s="118">
        <v>21211.17</v>
      </c>
      <c r="O47" s="118">
        <v>283672.83</v>
      </c>
      <c r="P47" s="118" t="s">
        <v>769</v>
      </c>
      <c r="Q47" s="118" t="s">
        <v>678</v>
      </c>
      <c r="R47" s="118">
        <v>0</v>
      </c>
      <c r="S47" s="118" t="s">
        <v>685</v>
      </c>
      <c r="T47" s="118" t="s">
        <v>973</v>
      </c>
      <c r="U47" s="118">
        <v>7615.8525</v>
      </c>
      <c r="V47" s="118" t="s">
        <v>685</v>
      </c>
      <c r="W47" s="118" t="s">
        <v>974</v>
      </c>
      <c r="X47" s="118">
        <v>5952.58</v>
      </c>
      <c r="Y47" s="118">
        <v>1792.9</v>
      </c>
      <c r="Z47" s="118">
        <v>0</v>
      </c>
      <c r="AA47" s="118">
        <v>0</v>
      </c>
      <c r="AB47" s="118">
        <v>7030.1025</v>
      </c>
      <c r="AC47" s="118">
        <v>8331.23</v>
      </c>
      <c r="AD47" s="118" t="s">
        <v>679</v>
      </c>
      <c r="AE47" s="118">
        <v>12879.94</v>
      </c>
      <c r="AF47" s="118" t="b">
        <v>0</v>
      </c>
      <c r="AG47" s="118">
        <v>8331.23</v>
      </c>
      <c r="AJ47" s="118"/>
    </row>
    <row r="48" spans="1:36" x14ac:dyDescent="0.25">
      <c r="A48" s="118" t="s">
        <v>130</v>
      </c>
      <c r="B48" s="118" t="s">
        <v>975</v>
      </c>
      <c r="C48" s="118" t="s">
        <v>976</v>
      </c>
      <c r="D48" s="118" t="s">
        <v>977</v>
      </c>
      <c r="E48" s="118" t="s">
        <v>978</v>
      </c>
      <c r="F48" s="118" t="s">
        <v>809</v>
      </c>
      <c r="G48" s="118" t="s">
        <v>685</v>
      </c>
      <c r="H48" s="118" t="s">
        <v>685</v>
      </c>
      <c r="I48" s="118">
        <v>59310</v>
      </c>
      <c r="J48" s="118">
        <v>5229227</v>
      </c>
      <c r="K48" s="118">
        <v>886113</v>
      </c>
      <c r="L48" s="118">
        <v>1436401</v>
      </c>
      <c r="M48" s="118">
        <v>2870192.7940000002</v>
      </c>
      <c r="N48" s="118">
        <v>5192706.7939999998</v>
      </c>
      <c r="O48" s="118">
        <v>36520.206000000238</v>
      </c>
      <c r="P48" s="118" t="s">
        <v>685</v>
      </c>
      <c r="Q48" s="118" t="s">
        <v>979</v>
      </c>
      <c r="R48" s="118">
        <v>690180.44749999978</v>
      </c>
      <c r="S48" s="118" t="s">
        <v>685</v>
      </c>
      <c r="T48" s="118" t="s">
        <v>980</v>
      </c>
      <c r="U48" s="118">
        <v>254781.54</v>
      </c>
      <c r="V48" s="118" t="s">
        <v>685</v>
      </c>
      <c r="W48" s="118" t="s">
        <v>981</v>
      </c>
      <c r="X48" s="118">
        <v>2342241.9024999999</v>
      </c>
      <c r="Y48" s="118">
        <v>0</v>
      </c>
      <c r="Z48" s="118">
        <v>0</v>
      </c>
      <c r="AA48" s="118">
        <v>0</v>
      </c>
      <c r="AB48" s="118">
        <v>537426.25499999989</v>
      </c>
      <c r="AC48" s="118">
        <v>2749777.6349999998</v>
      </c>
      <c r="AD48" s="118" t="s">
        <v>679</v>
      </c>
      <c r="AE48" s="118">
        <v>2442929.159</v>
      </c>
      <c r="AF48" s="118" t="b">
        <v>0</v>
      </c>
      <c r="AG48" s="118">
        <v>2749777.6349999998</v>
      </c>
      <c r="AJ48" s="118"/>
    </row>
    <row r="49" spans="1:36" x14ac:dyDescent="0.25">
      <c r="A49" s="118" t="s">
        <v>131</v>
      </c>
      <c r="B49" s="118" t="s">
        <v>982</v>
      </c>
      <c r="C49" s="118" t="s">
        <v>983</v>
      </c>
      <c r="D49" s="118" t="s">
        <v>984</v>
      </c>
      <c r="E49" s="118" t="s">
        <v>985</v>
      </c>
      <c r="F49" s="118" t="s">
        <v>774</v>
      </c>
      <c r="G49" s="118" t="s">
        <v>685</v>
      </c>
      <c r="H49" s="118" t="s">
        <v>685</v>
      </c>
      <c r="I49" s="118">
        <v>1875</v>
      </c>
      <c r="J49" s="118">
        <v>165314</v>
      </c>
      <c r="K49" s="118">
        <v>28778</v>
      </c>
      <c r="L49" s="118">
        <v>98870</v>
      </c>
      <c r="M49" s="118">
        <v>37665.79</v>
      </c>
      <c r="N49" s="118">
        <v>165313.79</v>
      </c>
      <c r="O49" s="118">
        <v>0.20999999999185093</v>
      </c>
      <c r="P49" s="118" t="s">
        <v>685</v>
      </c>
      <c r="Q49" s="118" t="s">
        <v>986</v>
      </c>
      <c r="R49" s="118">
        <v>21768.81</v>
      </c>
      <c r="S49" s="118" t="s">
        <v>685</v>
      </c>
      <c r="T49" s="118" t="s">
        <v>987</v>
      </c>
      <c r="U49" s="118">
        <v>10031.802499999996</v>
      </c>
      <c r="V49" s="118" t="s">
        <v>685</v>
      </c>
      <c r="W49" s="118" t="s">
        <v>988</v>
      </c>
      <c r="X49" s="118">
        <v>3428.83</v>
      </c>
      <c r="Y49" s="118">
        <v>0</v>
      </c>
      <c r="Z49" s="118">
        <v>0</v>
      </c>
      <c r="AA49" s="118">
        <v>0</v>
      </c>
      <c r="AB49" s="118">
        <v>6782.2224999999989</v>
      </c>
      <c r="AC49" s="118">
        <v>28447.22</v>
      </c>
      <c r="AD49" s="118" t="s">
        <v>679</v>
      </c>
      <c r="AE49" s="118">
        <v>136866.57</v>
      </c>
      <c r="AF49" s="118" t="b">
        <v>0</v>
      </c>
      <c r="AG49" s="118">
        <v>28447.22</v>
      </c>
      <c r="AJ49" s="118"/>
    </row>
    <row r="50" spans="1:36" x14ac:dyDescent="0.25">
      <c r="A50" s="118" t="s">
        <v>132</v>
      </c>
      <c r="B50" s="118" t="s">
        <v>989</v>
      </c>
      <c r="C50" s="118" t="s">
        <v>990</v>
      </c>
      <c r="D50" s="118" t="s">
        <v>991</v>
      </c>
      <c r="E50" s="118" t="s">
        <v>992</v>
      </c>
      <c r="F50" s="118" t="s">
        <v>684</v>
      </c>
      <c r="G50" s="118" t="s">
        <v>685</v>
      </c>
      <c r="H50" s="118" t="s">
        <v>685</v>
      </c>
      <c r="I50" s="118">
        <v>28742</v>
      </c>
      <c r="J50" s="118">
        <v>2534116</v>
      </c>
      <c r="K50" s="118">
        <v>0</v>
      </c>
      <c r="L50" s="118">
        <v>1273190</v>
      </c>
      <c r="M50" s="118">
        <v>223802.83</v>
      </c>
      <c r="N50" s="118">
        <v>1496992.83</v>
      </c>
      <c r="O50" s="118">
        <v>1037123.17</v>
      </c>
      <c r="P50" s="118" t="s">
        <v>685</v>
      </c>
      <c r="Q50" s="118" t="s">
        <v>993</v>
      </c>
      <c r="R50" s="118">
        <v>218852.98</v>
      </c>
      <c r="S50" s="118" t="s">
        <v>685</v>
      </c>
      <c r="T50" s="118" t="s">
        <v>994</v>
      </c>
      <c r="U50" s="118">
        <v>47814.28</v>
      </c>
      <c r="V50" s="118" t="s">
        <v>685</v>
      </c>
      <c r="W50" s="118" t="s">
        <v>995</v>
      </c>
      <c r="X50" s="118">
        <v>836092.34999999963</v>
      </c>
      <c r="Y50" s="118">
        <v>89895.900000000009</v>
      </c>
      <c r="Z50" s="118">
        <v>184599.65000000005</v>
      </c>
      <c r="AA50" s="118">
        <v>0</v>
      </c>
      <c r="AB50" s="118">
        <v>0</v>
      </c>
      <c r="AC50" s="118">
        <v>1377255.1599999997</v>
      </c>
      <c r="AD50" s="118" t="s">
        <v>679</v>
      </c>
      <c r="AE50" s="118">
        <v>119737.67000000041</v>
      </c>
      <c r="AF50" s="118" t="b">
        <v>0</v>
      </c>
      <c r="AG50" s="118">
        <v>1377255.1599999997</v>
      </c>
      <c r="AJ50" s="118"/>
    </row>
    <row r="51" spans="1:36" x14ac:dyDescent="0.25">
      <c r="A51" s="118" t="s">
        <v>133</v>
      </c>
      <c r="B51" s="118" t="s">
        <v>996</v>
      </c>
      <c r="C51" s="118" t="s">
        <v>997</v>
      </c>
      <c r="D51" s="118" t="s">
        <v>998</v>
      </c>
      <c r="E51" s="118" t="s">
        <v>999</v>
      </c>
      <c r="F51" s="118" t="s">
        <v>684</v>
      </c>
      <c r="G51" s="118" t="s">
        <v>685</v>
      </c>
      <c r="H51" s="118" t="s">
        <v>685</v>
      </c>
      <c r="I51" s="118">
        <v>118977</v>
      </c>
      <c r="J51" s="118">
        <v>10489930</v>
      </c>
      <c r="K51" s="118">
        <v>2925438</v>
      </c>
      <c r="L51" s="118">
        <v>4438567</v>
      </c>
      <c r="M51" s="118">
        <v>3125924.8</v>
      </c>
      <c r="N51" s="118">
        <v>10489929.800000001</v>
      </c>
      <c r="O51" s="118">
        <v>0.19999999925494191</v>
      </c>
      <c r="P51" s="118" t="s">
        <v>685</v>
      </c>
      <c r="Q51" s="118" t="s">
        <v>1000</v>
      </c>
      <c r="R51" s="118">
        <v>2570575.350000002</v>
      </c>
      <c r="S51" s="118" t="s">
        <v>685</v>
      </c>
      <c r="T51" s="118" t="s">
        <v>1001</v>
      </c>
      <c r="U51" s="118">
        <v>1871293.4875</v>
      </c>
      <c r="V51" s="118" t="s">
        <v>685</v>
      </c>
      <c r="W51" s="118" t="s">
        <v>1002</v>
      </c>
      <c r="X51" s="118">
        <v>2018310.845</v>
      </c>
      <c r="Y51" s="118">
        <v>1758058.23</v>
      </c>
      <c r="Z51" s="118">
        <v>360996.89</v>
      </c>
      <c r="AA51" s="118">
        <v>0</v>
      </c>
      <c r="AB51" s="118">
        <v>2957896.6525000008</v>
      </c>
      <c r="AC51" s="118">
        <v>5621338.1500000013</v>
      </c>
      <c r="AD51" s="118" t="s">
        <v>679</v>
      </c>
      <c r="AE51" s="118">
        <v>4868591.6499999994</v>
      </c>
      <c r="AF51" s="118" t="b">
        <v>0</v>
      </c>
      <c r="AG51" s="118">
        <v>5621338.1499999994</v>
      </c>
      <c r="AJ51" s="118"/>
    </row>
    <row r="52" spans="1:36" x14ac:dyDescent="0.25">
      <c r="A52" s="118" t="s">
        <v>134</v>
      </c>
      <c r="B52" s="118" t="s">
        <v>1003</v>
      </c>
      <c r="C52" s="118" t="s">
        <v>1004</v>
      </c>
      <c r="D52" s="118" t="s">
        <v>1005</v>
      </c>
      <c r="E52" s="118" t="s">
        <v>1006</v>
      </c>
      <c r="F52" s="118" t="s">
        <v>809</v>
      </c>
      <c r="G52" s="118" t="s">
        <v>676</v>
      </c>
      <c r="H52" s="118" t="s">
        <v>685</v>
      </c>
      <c r="I52" s="118">
        <v>23629</v>
      </c>
      <c r="J52" s="118">
        <v>2083315</v>
      </c>
      <c r="K52" s="118">
        <v>0</v>
      </c>
      <c r="L52" s="118">
        <v>2083315</v>
      </c>
      <c r="M52" s="118">
        <v>0</v>
      </c>
      <c r="N52" s="118">
        <v>2083315</v>
      </c>
      <c r="O52" s="118">
        <v>0</v>
      </c>
      <c r="P52" s="118" t="s">
        <v>685</v>
      </c>
      <c r="Q52" s="118" t="s">
        <v>1007</v>
      </c>
      <c r="R52" s="118">
        <v>159146.55250000008</v>
      </c>
      <c r="S52" s="118" t="s">
        <v>685</v>
      </c>
      <c r="T52" s="118" t="s">
        <v>1008</v>
      </c>
      <c r="U52" s="118">
        <v>681867.66999999899</v>
      </c>
      <c r="V52" s="118" t="s">
        <v>685</v>
      </c>
      <c r="W52" s="118" t="s">
        <v>1009</v>
      </c>
      <c r="X52" s="118">
        <v>1093335.7899999991</v>
      </c>
      <c r="Y52" s="118">
        <v>208642.09999999995</v>
      </c>
      <c r="Z52" s="118">
        <v>22326.850000000009</v>
      </c>
      <c r="AA52" s="118">
        <v>0</v>
      </c>
      <c r="AB52" s="118">
        <v>89532.752500000017</v>
      </c>
      <c r="AC52" s="118">
        <v>2075786.2099999983</v>
      </c>
      <c r="AD52" s="118" t="s">
        <v>679</v>
      </c>
      <c r="AE52" s="118">
        <v>7528.7900000014333</v>
      </c>
      <c r="AF52" s="118" t="b">
        <v>0</v>
      </c>
      <c r="AG52" s="118">
        <v>2075786.21</v>
      </c>
      <c r="AJ52" s="118"/>
    </row>
    <row r="53" spans="1:36" x14ac:dyDescent="0.25">
      <c r="A53" s="118" t="s">
        <v>135</v>
      </c>
      <c r="B53" s="118" t="s">
        <v>1010</v>
      </c>
      <c r="C53" s="118" t="s">
        <v>1011</v>
      </c>
      <c r="D53" s="118" t="s">
        <v>1012</v>
      </c>
      <c r="E53" s="118" t="s">
        <v>1013</v>
      </c>
      <c r="F53" s="118" t="s">
        <v>684</v>
      </c>
      <c r="G53" s="118" t="s">
        <v>685</v>
      </c>
      <c r="H53" s="118" t="s">
        <v>685</v>
      </c>
      <c r="I53" s="118">
        <v>5247</v>
      </c>
      <c r="J53" s="118">
        <v>462616</v>
      </c>
      <c r="K53" s="118">
        <v>34500</v>
      </c>
      <c r="L53" s="118">
        <v>0</v>
      </c>
      <c r="M53" s="118">
        <v>428116</v>
      </c>
      <c r="N53" s="118">
        <v>462616</v>
      </c>
      <c r="O53" s="118">
        <v>0</v>
      </c>
      <c r="P53" s="118" t="s">
        <v>685</v>
      </c>
      <c r="Q53" s="118" t="s">
        <v>1014</v>
      </c>
      <c r="R53" s="118">
        <v>49038.289999999964</v>
      </c>
      <c r="S53" s="118" t="s">
        <v>685</v>
      </c>
      <c r="T53" s="118" t="s">
        <v>1015</v>
      </c>
      <c r="U53" s="118">
        <v>134286.51500000001</v>
      </c>
      <c r="V53" s="118" t="s">
        <v>685</v>
      </c>
      <c r="W53" s="118" t="s">
        <v>1016</v>
      </c>
      <c r="X53" s="118">
        <v>112397.1075</v>
      </c>
      <c r="Y53" s="118">
        <v>38608.000000000022</v>
      </c>
      <c r="Z53" s="118">
        <v>20439.77</v>
      </c>
      <c r="AA53" s="118">
        <v>0</v>
      </c>
      <c r="AB53" s="118">
        <v>22140.085000000003</v>
      </c>
      <c r="AC53" s="118">
        <v>332629.59749999997</v>
      </c>
      <c r="AD53" s="118" t="s">
        <v>679</v>
      </c>
      <c r="AE53" s="118">
        <v>129986.40250000004</v>
      </c>
      <c r="AF53" s="118" t="b">
        <v>0</v>
      </c>
      <c r="AG53" s="118">
        <v>332629.60000000009</v>
      </c>
      <c r="AJ53" s="118"/>
    </row>
    <row r="54" spans="1:36" x14ac:dyDescent="0.25">
      <c r="A54" s="118" t="s">
        <v>137</v>
      </c>
      <c r="B54" s="118" t="s">
        <v>673</v>
      </c>
      <c r="C54" s="118" t="s">
        <v>673</v>
      </c>
      <c r="D54" s="118" t="s">
        <v>673</v>
      </c>
      <c r="E54" s="118" t="s">
        <v>1017</v>
      </c>
      <c r="F54" s="118" t="s">
        <v>675</v>
      </c>
      <c r="G54" s="118" t="s">
        <v>676</v>
      </c>
      <c r="H54" s="118" t="s">
        <v>676</v>
      </c>
      <c r="I54" s="118">
        <v>11777</v>
      </c>
      <c r="J54" s="118">
        <v>0</v>
      </c>
      <c r="K54" s="118">
        <v>0</v>
      </c>
      <c r="L54" s="118">
        <v>0</v>
      </c>
      <c r="M54" s="118">
        <v>0</v>
      </c>
      <c r="N54" s="118">
        <v>0</v>
      </c>
      <c r="O54" s="118">
        <v>0</v>
      </c>
      <c r="P54" s="118" t="s">
        <v>677</v>
      </c>
      <c r="Q54" s="118" t="s">
        <v>678</v>
      </c>
      <c r="R54" s="118">
        <v>0</v>
      </c>
      <c r="S54" s="118" t="s">
        <v>677</v>
      </c>
      <c r="T54" s="118" t="s">
        <v>678</v>
      </c>
      <c r="U54" s="118">
        <v>0</v>
      </c>
      <c r="V54" s="118" t="s">
        <v>677</v>
      </c>
      <c r="W54" s="118" t="s">
        <v>678</v>
      </c>
      <c r="X54" s="118">
        <v>0</v>
      </c>
      <c r="Y54" s="118">
        <v>0</v>
      </c>
      <c r="Z54" s="118">
        <v>0</v>
      </c>
      <c r="AA54" s="118">
        <v>0</v>
      </c>
      <c r="AB54" s="118">
        <v>0</v>
      </c>
      <c r="AC54" s="118">
        <v>0</v>
      </c>
      <c r="AD54" s="118" t="s">
        <v>679</v>
      </c>
      <c r="AE54" s="118">
        <v>0</v>
      </c>
      <c r="AF54" s="118" t="b">
        <v>0</v>
      </c>
      <c r="AG54" s="118" t="s">
        <v>673</v>
      </c>
      <c r="AJ54" s="118"/>
    </row>
    <row r="55" spans="1:36" x14ac:dyDescent="0.25">
      <c r="A55" s="118" t="s">
        <v>138</v>
      </c>
      <c r="B55" s="118" t="s">
        <v>1018</v>
      </c>
      <c r="C55" s="118" t="s">
        <v>1019</v>
      </c>
      <c r="D55" s="118" t="s">
        <v>1020</v>
      </c>
      <c r="E55" s="118" t="s">
        <v>1021</v>
      </c>
      <c r="F55" s="118" t="s">
        <v>774</v>
      </c>
      <c r="G55" s="118" t="s">
        <v>685</v>
      </c>
      <c r="H55" s="118" t="s">
        <v>676</v>
      </c>
      <c r="I55" s="118">
        <v>1245</v>
      </c>
      <c r="J55" s="118">
        <v>109769</v>
      </c>
      <c r="K55" s="118">
        <v>5268</v>
      </c>
      <c r="L55" s="118">
        <v>0</v>
      </c>
      <c r="M55" s="118">
        <v>89120.88</v>
      </c>
      <c r="N55" s="118">
        <v>94388.88</v>
      </c>
      <c r="O55" s="118">
        <v>15380.119999999995</v>
      </c>
      <c r="P55" s="118" t="s">
        <v>685</v>
      </c>
      <c r="Q55" s="118" t="s">
        <v>1022</v>
      </c>
      <c r="R55" s="118">
        <v>8295.2900000000009</v>
      </c>
      <c r="S55" s="118" t="s">
        <v>685</v>
      </c>
      <c r="T55" s="118" t="s">
        <v>1023</v>
      </c>
      <c r="U55" s="118">
        <v>80497.920000000013</v>
      </c>
      <c r="V55" s="118" t="s">
        <v>685</v>
      </c>
      <c r="W55" s="118" t="s">
        <v>1024</v>
      </c>
      <c r="X55" s="118">
        <v>5945.75</v>
      </c>
      <c r="Y55" s="118">
        <v>8156.27</v>
      </c>
      <c r="Z55" s="118">
        <v>0</v>
      </c>
      <c r="AA55" s="118">
        <v>0</v>
      </c>
      <c r="AB55" s="118">
        <v>8295.2900000000009</v>
      </c>
      <c r="AC55" s="118">
        <v>94599.940000000031</v>
      </c>
      <c r="AD55" s="118" t="s">
        <v>679</v>
      </c>
      <c r="AE55" s="118">
        <v>-211.0600000000268</v>
      </c>
      <c r="AF55" s="118" t="b">
        <v>0</v>
      </c>
      <c r="AG55" s="118">
        <v>94599.94</v>
      </c>
      <c r="AJ55" s="118"/>
    </row>
    <row r="56" spans="1:36" x14ac:dyDescent="0.25">
      <c r="A56" s="118" t="s">
        <v>139</v>
      </c>
      <c r="B56" s="118" t="s">
        <v>1025</v>
      </c>
      <c r="C56" s="118" t="s">
        <v>1026</v>
      </c>
      <c r="D56" s="118" t="s">
        <v>1027</v>
      </c>
      <c r="E56" s="118" t="s">
        <v>1028</v>
      </c>
      <c r="F56" s="118" t="s">
        <v>761</v>
      </c>
      <c r="G56" s="118" t="s">
        <v>685</v>
      </c>
      <c r="H56" s="118" t="s">
        <v>685</v>
      </c>
      <c r="I56" s="118">
        <v>13697</v>
      </c>
      <c r="J56" s="118">
        <v>1207633</v>
      </c>
      <c r="K56" s="118">
        <v>75774</v>
      </c>
      <c r="L56" s="118">
        <v>732649</v>
      </c>
      <c r="M56" s="118">
        <v>80756.647500000006</v>
      </c>
      <c r="N56" s="118">
        <v>889179.64749999996</v>
      </c>
      <c r="O56" s="118">
        <v>318453.35250000004</v>
      </c>
      <c r="P56" s="118" t="s">
        <v>685</v>
      </c>
      <c r="Q56" s="118" t="s">
        <v>1029</v>
      </c>
      <c r="R56" s="118">
        <v>76384.400000000009</v>
      </c>
      <c r="S56" s="118" t="s">
        <v>685</v>
      </c>
      <c r="T56" s="118" t="s">
        <v>1030</v>
      </c>
      <c r="U56" s="118">
        <v>38340.689999999995</v>
      </c>
      <c r="V56" s="118" t="s">
        <v>685</v>
      </c>
      <c r="W56" s="118" t="s">
        <v>1031</v>
      </c>
      <c r="X56" s="118">
        <v>149772.18499999997</v>
      </c>
      <c r="Y56" s="118">
        <v>518391.98</v>
      </c>
      <c r="Z56" s="118">
        <v>65771.700000000012</v>
      </c>
      <c r="AA56" s="118">
        <v>0</v>
      </c>
      <c r="AB56" s="118">
        <v>31298.305000000004</v>
      </c>
      <c r="AC56" s="118">
        <v>817362.64999999979</v>
      </c>
      <c r="AD56" s="118" t="s">
        <v>679</v>
      </c>
      <c r="AE56" s="118">
        <v>71816.997500000172</v>
      </c>
      <c r="AF56" s="118" t="b">
        <v>0</v>
      </c>
      <c r="AG56" s="118">
        <v>817362.64999999979</v>
      </c>
      <c r="AJ56" s="118"/>
    </row>
    <row r="57" spans="1:36" x14ac:dyDescent="0.25">
      <c r="A57" s="118" t="s">
        <v>140</v>
      </c>
      <c r="B57" s="118" t="s">
        <v>1032</v>
      </c>
      <c r="C57" s="118" t="s">
        <v>1033</v>
      </c>
      <c r="D57" s="118" t="s">
        <v>1034</v>
      </c>
      <c r="E57" s="118" t="s">
        <v>1035</v>
      </c>
      <c r="F57" s="118" t="s">
        <v>822</v>
      </c>
      <c r="G57" s="118" t="s">
        <v>685</v>
      </c>
      <c r="H57" s="118" t="s">
        <v>685</v>
      </c>
      <c r="I57" s="118">
        <v>6160</v>
      </c>
      <c r="J57" s="118">
        <v>543113</v>
      </c>
      <c r="K57" s="118">
        <v>100043</v>
      </c>
      <c r="L57" s="118">
        <v>197445</v>
      </c>
      <c r="M57" s="118">
        <v>0</v>
      </c>
      <c r="N57" s="118">
        <v>297488</v>
      </c>
      <c r="O57" s="118">
        <v>245625</v>
      </c>
      <c r="P57" s="118" t="s">
        <v>685</v>
      </c>
      <c r="Q57" s="118" t="s">
        <v>1036</v>
      </c>
      <c r="R57" s="118">
        <v>129592.32000000001</v>
      </c>
      <c r="S57" s="118" t="s">
        <v>685</v>
      </c>
      <c r="T57" s="118" t="s">
        <v>1037</v>
      </c>
      <c r="U57" s="118">
        <v>122642.45250000004</v>
      </c>
      <c r="V57" s="118" t="s">
        <v>685</v>
      </c>
      <c r="W57" s="118" t="s">
        <v>1038</v>
      </c>
      <c r="X57" s="118">
        <v>38197.434999999998</v>
      </c>
      <c r="Y57" s="118">
        <v>78528.740000000005</v>
      </c>
      <c r="Z57" s="118">
        <v>51933.32</v>
      </c>
      <c r="AA57" s="118">
        <v>0</v>
      </c>
      <c r="AB57" s="118">
        <v>199754.48749999999</v>
      </c>
      <c r="AC57" s="118">
        <v>221139.78</v>
      </c>
      <c r="AD57" s="118" t="s">
        <v>679</v>
      </c>
      <c r="AE57" s="118">
        <v>76348.22</v>
      </c>
      <c r="AF57" s="118" t="b">
        <v>0</v>
      </c>
      <c r="AG57" s="118">
        <v>221139.78000000003</v>
      </c>
      <c r="AJ57" s="118"/>
    </row>
    <row r="58" spans="1:36" x14ac:dyDescent="0.25">
      <c r="A58" s="118" t="s">
        <v>141</v>
      </c>
      <c r="B58" s="118" t="s">
        <v>1039</v>
      </c>
      <c r="C58" s="118" t="s">
        <v>1040</v>
      </c>
      <c r="D58" s="118" t="s">
        <v>1041</v>
      </c>
      <c r="E58" s="118" t="s">
        <v>1042</v>
      </c>
      <c r="F58" s="118" t="s">
        <v>684</v>
      </c>
      <c r="G58" s="118" t="s">
        <v>685</v>
      </c>
      <c r="H58" s="118" t="s">
        <v>685</v>
      </c>
      <c r="I58" s="118">
        <v>35313</v>
      </c>
      <c r="J58" s="118">
        <v>3113466</v>
      </c>
      <c r="K58" s="118">
        <v>128250</v>
      </c>
      <c r="L58" s="118">
        <v>1138750</v>
      </c>
      <c r="M58" s="118">
        <v>1845386.03</v>
      </c>
      <c r="N58" s="118">
        <v>3112386.0300000003</v>
      </c>
      <c r="O58" s="118">
        <v>1079.9699999997392</v>
      </c>
      <c r="P58" s="118" t="s">
        <v>685</v>
      </c>
      <c r="Q58" s="118" t="s">
        <v>1043</v>
      </c>
      <c r="R58" s="118">
        <v>174663.14999999997</v>
      </c>
      <c r="S58" s="118" t="s">
        <v>685</v>
      </c>
      <c r="T58" s="118" t="s">
        <v>1044</v>
      </c>
      <c r="U58" s="118">
        <v>123626.80000000005</v>
      </c>
      <c r="V58" s="118" t="s">
        <v>685</v>
      </c>
      <c r="W58" s="118" t="s">
        <v>1045</v>
      </c>
      <c r="X58" s="118">
        <v>1502392.1877474992</v>
      </c>
      <c r="Y58" s="118">
        <v>0</v>
      </c>
      <c r="Z58" s="118">
        <v>0</v>
      </c>
      <c r="AA58" s="118">
        <v>0</v>
      </c>
      <c r="AB58" s="118">
        <v>135092.23715</v>
      </c>
      <c r="AC58" s="118">
        <v>1665589.9005974992</v>
      </c>
      <c r="AD58" s="118" t="s">
        <v>679</v>
      </c>
      <c r="AE58" s="118">
        <v>1446796.129402501</v>
      </c>
      <c r="AF58" s="118" t="b">
        <v>0</v>
      </c>
      <c r="AG58" s="118">
        <v>1665589.9007000001</v>
      </c>
      <c r="AJ58" s="118"/>
    </row>
    <row r="59" spans="1:36" x14ac:dyDescent="0.25">
      <c r="A59" s="118" t="s">
        <v>142</v>
      </c>
      <c r="B59" s="118" t="s">
        <v>1046</v>
      </c>
      <c r="C59" s="118" t="s">
        <v>1047</v>
      </c>
      <c r="D59" s="118" t="s">
        <v>1048</v>
      </c>
      <c r="E59" s="118" t="s">
        <v>1049</v>
      </c>
      <c r="F59" s="118" t="s">
        <v>919</v>
      </c>
      <c r="G59" s="118" t="s">
        <v>685</v>
      </c>
      <c r="H59" s="118" t="s">
        <v>685</v>
      </c>
      <c r="I59" s="118">
        <v>40160</v>
      </c>
      <c r="J59" s="118">
        <v>6540815</v>
      </c>
      <c r="K59" s="118">
        <v>2511554</v>
      </c>
      <c r="L59" s="118">
        <v>4029261</v>
      </c>
      <c r="M59" s="118">
        <v>0</v>
      </c>
      <c r="N59" s="118">
        <v>6540815</v>
      </c>
      <c r="O59" s="118">
        <v>0</v>
      </c>
      <c r="P59" s="118" t="s">
        <v>685</v>
      </c>
      <c r="Q59" s="118" t="s">
        <v>1050</v>
      </c>
      <c r="R59" s="118">
        <v>545597.10250000004</v>
      </c>
      <c r="S59" s="118" t="s">
        <v>685</v>
      </c>
      <c r="T59" s="118" t="s">
        <v>1051</v>
      </c>
      <c r="U59" s="118">
        <v>1862448.3774999999</v>
      </c>
      <c r="V59" s="118" t="s">
        <v>685</v>
      </c>
      <c r="W59" s="118" t="s">
        <v>1052</v>
      </c>
      <c r="X59" s="118">
        <v>779991.06</v>
      </c>
      <c r="Y59" s="118">
        <v>1294887.22</v>
      </c>
      <c r="Z59" s="118">
        <v>1014635.48</v>
      </c>
      <c r="AA59" s="118">
        <v>0</v>
      </c>
      <c r="AB59" s="118">
        <v>684187.55999999994</v>
      </c>
      <c r="AC59" s="118">
        <v>4813371.6800000006</v>
      </c>
      <c r="AD59" s="118" t="s">
        <v>679</v>
      </c>
      <c r="AE59" s="118">
        <v>1727443.3199999994</v>
      </c>
      <c r="AF59" s="118" t="b">
        <v>0</v>
      </c>
      <c r="AG59" s="118">
        <v>4813371.6799999988</v>
      </c>
      <c r="AJ59" s="118"/>
    </row>
    <row r="60" spans="1:36" x14ac:dyDescent="0.25">
      <c r="A60" s="118" t="s">
        <v>143</v>
      </c>
      <c r="B60" s="118" t="s">
        <v>1053</v>
      </c>
      <c r="C60" s="118" t="s">
        <v>1054</v>
      </c>
      <c r="D60" s="118" t="s">
        <v>1055</v>
      </c>
      <c r="E60" s="118" t="s">
        <v>1056</v>
      </c>
      <c r="F60" s="118" t="s">
        <v>700</v>
      </c>
      <c r="G60" s="118" t="s">
        <v>685</v>
      </c>
      <c r="H60" s="118" t="s">
        <v>685</v>
      </c>
      <c r="I60" s="118">
        <v>3144</v>
      </c>
      <c r="J60" s="118">
        <v>277199</v>
      </c>
      <c r="K60" s="118">
        <v>121828</v>
      </c>
      <c r="L60" s="118">
        <v>155000</v>
      </c>
      <c r="M60" s="118">
        <v>0</v>
      </c>
      <c r="N60" s="118">
        <v>276828</v>
      </c>
      <c r="O60" s="118">
        <v>371</v>
      </c>
      <c r="P60" s="118" t="s">
        <v>685</v>
      </c>
      <c r="Q60" s="118" t="s">
        <v>1057</v>
      </c>
      <c r="R60" s="118">
        <v>3647.22</v>
      </c>
      <c r="S60" s="118" t="s">
        <v>685</v>
      </c>
      <c r="T60" s="118" t="s">
        <v>1058</v>
      </c>
      <c r="U60" s="118">
        <v>8159.05</v>
      </c>
      <c r="V60" s="118" t="s">
        <v>685</v>
      </c>
      <c r="W60" s="118" t="s">
        <v>1059</v>
      </c>
      <c r="X60" s="118">
        <v>150702.83250000002</v>
      </c>
      <c r="Y60" s="118">
        <v>1821.28</v>
      </c>
      <c r="Z60" s="118">
        <v>-7147.38</v>
      </c>
      <c r="AA60" s="118">
        <v>0</v>
      </c>
      <c r="AB60" s="118">
        <v>1870.5325</v>
      </c>
      <c r="AC60" s="118">
        <v>155312.47</v>
      </c>
      <c r="AD60" s="118" t="s">
        <v>679</v>
      </c>
      <c r="AE60" s="118">
        <v>121515.53</v>
      </c>
      <c r="AF60" s="118" t="b">
        <v>0</v>
      </c>
      <c r="AG60" s="118">
        <v>155312.47</v>
      </c>
      <c r="AJ60" s="118"/>
    </row>
    <row r="61" spans="1:36" x14ac:dyDescent="0.25">
      <c r="A61" s="118" t="s">
        <v>144</v>
      </c>
      <c r="B61" s="118" t="s">
        <v>1060</v>
      </c>
      <c r="C61" s="118" t="s">
        <v>1061</v>
      </c>
      <c r="D61" s="118" t="s">
        <v>1062</v>
      </c>
      <c r="E61" s="118" t="s">
        <v>1063</v>
      </c>
      <c r="F61" s="118" t="s">
        <v>708</v>
      </c>
      <c r="G61" s="118" t="s">
        <v>685</v>
      </c>
      <c r="H61" s="118" t="s">
        <v>685</v>
      </c>
      <c r="I61" s="118">
        <v>1384</v>
      </c>
      <c r="J61" s="118">
        <v>122024</v>
      </c>
      <c r="K61" s="118">
        <v>21950</v>
      </c>
      <c r="L61" s="118">
        <v>17250</v>
      </c>
      <c r="M61" s="118">
        <v>6425</v>
      </c>
      <c r="N61" s="118">
        <v>45625</v>
      </c>
      <c r="O61" s="118">
        <v>76399</v>
      </c>
      <c r="P61" s="118" t="s">
        <v>685</v>
      </c>
      <c r="Q61" s="118" t="s">
        <v>1064</v>
      </c>
      <c r="R61" s="118">
        <v>2090</v>
      </c>
      <c r="S61" s="118" t="s">
        <v>685</v>
      </c>
      <c r="T61" s="118" t="s">
        <v>1065</v>
      </c>
      <c r="U61" s="118">
        <v>0</v>
      </c>
      <c r="V61" s="118" t="s">
        <v>685</v>
      </c>
      <c r="W61" s="118" t="s">
        <v>1066</v>
      </c>
      <c r="X61" s="118">
        <v>16533</v>
      </c>
      <c r="Y61" s="118">
        <v>0</v>
      </c>
      <c r="Z61" s="118">
        <v>0</v>
      </c>
      <c r="AA61" s="118">
        <v>0</v>
      </c>
      <c r="AB61" s="118">
        <v>0</v>
      </c>
      <c r="AC61" s="118">
        <v>18623</v>
      </c>
      <c r="AD61" s="118" t="s">
        <v>679</v>
      </c>
      <c r="AE61" s="118">
        <v>27002</v>
      </c>
      <c r="AF61" s="118" t="b">
        <v>0</v>
      </c>
      <c r="AG61" s="118">
        <v>18623</v>
      </c>
      <c r="AJ61" s="118"/>
    </row>
    <row r="62" spans="1:36" x14ac:dyDescent="0.25">
      <c r="A62" s="118" t="s">
        <v>145</v>
      </c>
      <c r="B62" s="118" t="s">
        <v>1067</v>
      </c>
      <c r="C62" s="118" t="s">
        <v>1068</v>
      </c>
      <c r="D62" s="118" t="s">
        <v>1069</v>
      </c>
      <c r="E62" s="118" t="s">
        <v>1070</v>
      </c>
      <c r="F62" s="118" t="s">
        <v>731</v>
      </c>
      <c r="G62" s="118" t="s">
        <v>676</v>
      </c>
      <c r="H62" s="118" t="s">
        <v>685</v>
      </c>
      <c r="I62" s="118">
        <v>1258</v>
      </c>
      <c r="J62" s="118">
        <v>110915</v>
      </c>
      <c r="K62" s="118">
        <v>0</v>
      </c>
      <c r="L62" s="118">
        <v>48735</v>
      </c>
      <c r="M62" s="118">
        <v>0</v>
      </c>
      <c r="N62" s="118">
        <v>48735</v>
      </c>
      <c r="O62" s="118">
        <v>62180</v>
      </c>
      <c r="P62" s="118" t="s">
        <v>769</v>
      </c>
      <c r="Q62" s="118" t="s">
        <v>678</v>
      </c>
      <c r="R62" s="118">
        <v>0</v>
      </c>
      <c r="S62" s="118" t="s">
        <v>685</v>
      </c>
      <c r="T62" s="118" t="s">
        <v>1071</v>
      </c>
      <c r="U62" s="118">
        <v>1412.1124999999995</v>
      </c>
      <c r="V62" s="118" t="s">
        <v>685</v>
      </c>
      <c r="W62" s="118" t="s">
        <v>1072</v>
      </c>
      <c r="X62" s="118">
        <v>4022.915</v>
      </c>
      <c r="Y62" s="118">
        <v>1173</v>
      </c>
      <c r="Z62" s="118">
        <v>547.48</v>
      </c>
      <c r="AA62" s="118">
        <v>0</v>
      </c>
      <c r="AB62" s="118">
        <v>5435.0275000000001</v>
      </c>
      <c r="AC62" s="118">
        <v>1720.4799999999996</v>
      </c>
      <c r="AD62" s="118" t="s">
        <v>679</v>
      </c>
      <c r="AE62" s="118">
        <v>47014.52</v>
      </c>
      <c r="AF62" s="118" t="b">
        <v>0</v>
      </c>
      <c r="AG62" s="118">
        <v>1720.48</v>
      </c>
      <c r="AJ62" s="118"/>
    </row>
    <row r="63" spans="1:36" x14ac:dyDescent="0.25">
      <c r="A63" s="118" t="s">
        <v>146</v>
      </c>
      <c r="B63" s="118" t="s">
        <v>1073</v>
      </c>
      <c r="C63" s="118" t="s">
        <v>1074</v>
      </c>
      <c r="D63" s="118" t="s">
        <v>1075</v>
      </c>
      <c r="E63" s="118" t="s">
        <v>1076</v>
      </c>
      <c r="F63" s="118" t="s">
        <v>708</v>
      </c>
      <c r="G63" s="118" t="s">
        <v>676</v>
      </c>
      <c r="H63" s="118" t="s">
        <v>685</v>
      </c>
      <c r="I63" s="118">
        <v>55582</v>
      </c>
      <c r="J63" s="118">
        <v>4900538</v>
      </c>
      <c r="K63" s="118">
        <v>0</v>
      </c>
      <c r="L63" s="118">
        <v>1576604</v>
      </c>
      <c r="M63" s="118">
        <v>0</v>
      </c>
      <c r="N63" s="118">
        <v>1576604</v>
      </c>
      <c r="O63" s="118">
        <v>3323934</v>
      </c>
      <c r="P63" s="118" t="s">
        <v>769</v>
      </c>
      <c r="Q63" s="118" t="s">
        <v>678</v>
      </c>
      <c r="R63" s="118">
        <v>0</v>
      </c>
      <c r="S63" s="118" t="s">
        <v>685</v>
      </c>
      <c r="T63" s="118" t="s">
        <v>1077</v>
      </c>
      <c r="U63" s="118">
        <v>824018.72750000015</v>
      </c>
      <c r="V63" s="118" t="s">
        <v>685</v>
      </c>
      <c r="W63" s="118" t="s">
        <v>1078</v>
      </c>
      <c r="X63" s="118">
        <v>1072704.75</v>
      </c>
      <c r="Y63" s="118">
        <v>339318.87</v>
      </c>
      <c r="Z63" s="118">
        <v>396173.98</v>
      </c>
      <c r="AA63" s="118">
        <v>0</v>
      </c>
      <c r="AB63" s="118">
        <v>140100.63749999995</v>
      </c>
      <c r="AC63" s="118">
        <v>2492115.6900000004</v>
      </c>
      <c r="AD63" s="118" t="s">
        <v>679</v>
      </c>
      <c r="AE63" s="118">
        <v>-915511.69000000053</v>
      </c>
      <c r="AF63" s="118" t="b">
        <v>0</v>
      </c>
      <c r="AG63" s="118">
        <v>2492115.69</v>
      </c>
      <c r="AJ63" s="118"/>
    </row>
    <row r="64" spans="1:36" x14ac:dyDescent="0.25">
      <c r="A64" s="118" t="s">
        <v>147</v>
      </c>
      <c r="B64" s="118" t="s">
        <v>1079</v>
      </c>
      <c r="C64" s="118" t="s">
        <v>1080</v>
      </c>
      <c r="D64" s="118" t="s">
        <v>1081</v>
      </c>
      <c r="E64" s="118" t="s">
        <v>1082</v>
      </c>
      <c r="F64" s="118" t="s">
        <v>746</v>
      </c>
      <c r="G64" s="118" t="s">
        <v>685</v>
      </c>
      <c r="H64" s="118" t="s">
        <v>676</v>
      </c>
      <c r="I64" s="118">
        <v>917</v>
      </c>
      <c r="J64" s="118">
        <v>80850</v>
      </c>
      <c r="K64" s="118">
        <v>35100</v>
      </c>
      <c r="L64" s="118">
        <v>0</v>
      </c>
      <c r="M64" s="118">
        <v>43170.080000000002</v>
      </c>
      <c r="N64" s="118">
        <v>78270.080000000002</v>
      </c>
      <c r="O64" s="118">
        <v>2579.9199999999983</v>
      </c>
      <c r="P64" s="118" t="s">
        <v>676</v>
      </c>
      <c r="Q64" s="118">
        <v>0</v>
      </c>
      <c r="R64" s="118">
        <v>0</v>
      </c>
      <c r="S64" s="118" t="s">
        <v>685</v>
      </c>
      <c r="T64" s="118" t="s">
        <v>1083</v>
      </c>
      <c r="U64" s="118">
        <v>58770.740000000005</v>
      </c>
      <c r="V64" s="118" t="s">
        <v>685</v>
      </c>
      <c r="W64" s="118" t="s">
        <v>1084</v>
      </c>
      <c r="X64" s="118">
        <v>4827.6374999999998</v>
      </c>
      <c r="Y64" s="118">
        <v>0</v>
      </c>
      <c r="Z64" s="118">
        <v>20609.509999999998</v>
      </c>
      <c r="AA64" s="118">
        <v>0</v>
      </c>
      <c r="AB64" s="118">
        <v>3418.3375000000001</v>
      </c>
      <c r="AC64" s="118">
        <v>80789.55</v>
      </c>
      <c r="AD64" s="118" t="s">
        <v>679</v>
      </c>
      <c r="AE64" s="118">
        <v>-2519.4700000000012</v>
      </c>
      <c r="AF64" s="118" t="b">
        <v>0</v>
      </c>
      <c r="AG64" s="118">
        <v>60180.04</v>
      </c>
      <c r="AJ64" s="118"/>
    </row>
    <row r="65" spans="1:36" x14ac:dyDescent="0.25">
      <c r="A65" s="118" t="s">
        <v>148</v>
      </c>
      <c r="B65" s="118" t="s">
        <v>1085</v>
      </c>
      <c r="C65" s="118" t="s">
        <v>1086</v>
      </c>
      <c r="D65" s="118" t="s">
        <v>1087</v>
      </c>
      <c r="E65" s="118" t="s">
        <v>1088</v>
      </c>
      <c r="F65" s="118" t="s">
        <v>700</v>
      </c>
      <c r="G65" s="118" t="s">
        <v>685</v>
      </c>
      <c r="H65" s="118" t="s">
        <v>676</v>
      </c>
      <c r="I65" s="118">
        <v>1650</v>
      </c>
      <c r="J65" s="118">
        <v>145477</v>
      </c>
      <c r="K65" s="118">
        <v>32861</v>
      </c>
      <c r="L65" s="118">
        <v>0</v>
      </c>
      <c r="M65" s="118">
        <v>8700.9599999999991</v>
      </c>
      <c r="N65" s="118">
        <v>41561.96</v>
      </c>
      <c r="O65" s="118">
        <v>103915.04</v>
      </c>
      <c r="P65" s="118" t="s">
        <v>685</v>
      </c>
      <c r="Q65" s="118" t="s">
        <v>1089</v>
      </c>
      <c r="R65" s="118">
        <v>32951</v>
      </c>
      <c r="S65" s="118" t="s">
        <v>1090</v>
      </c>
      <c r="T65" s="118" t="s">
        <v>678</v>
      </c>
      <c r="U65" s="118">
        <v>0</v>
      </c>
      <c r="V65" s="118" t="s">
        <v>685</v>
      </c>
      <c r="W65" s="118" t="s">
        <v>749</v>
      </c>
      <c r="X65" s="118">
        <v>0</v>
      </c>
      <c r="Y65" s="118">
        <v>8700.49</v>
      </c>
      <c r="Z65" s="118">
        <v>0</v>
      </c>
      <c r="AA65" s="118">
        <v>0</v>
      </c>
      <c r="AB65" s="118">
        <v>32951</v>
      </c>
      <c r="AC65" s="118">
        <v>8700.489999999998</v>
      </c>
      <c r="AD65" s="118" t="s">
        <v>679</v>
      </c>
      <c r="AE65" s="118">
        <v>32861.47</v>
      </c>
      <c r="AF65" s="118" t="b">
        <v>0</v>
      </c>
      <c r="AG65" s="118">
        <v>8700.49</v>
      </c>
      <c r="AJ65" s="118"/>
    </row>
    <row r="66" spans="1:36" x14ac:dyDescent="0.25">
      <c r="A66" s="118" t="s">
        <v>149</v>
      </c>
      <c r="B66" s="118" t="s">
        <v>1091</v>
      </c>
      <c r="C66" s="118" t="s">
        <v>1092</v>
      </c>
      <c r="D66" s="118" t="s">
        <v>1093</v>
      </c>
      <c r="E66" s="118" t="s">
        <v>1094</v>
      </c>
      <c r="F66" s="118" t="s">
        <v>761</v>
      </c>
      <c r="G66" s="118" t="s">
        <v>685</v>
      </c>
      <c r="H66" s="118" t="s">
        <v>685</v>
      </c>
      <c r="I66" s="118">
        <v>14022</v>
      </c>
      <c r="J66" s="118">
        <v>1236288</v>
      </c>
      <c r="K66" s="118">
        <v>211250</v>
      </c>
      <c r="L66" s="118">
        <v>348750</v>
      </c>
      <c r="M66" s="118">
        <v>0</v>
      </c>
      <c r="N66" s="118">
        <v>560000</v>
      </c>
      <c r="O66" s="118">
        <v>676288</v>
      </c>
      <c r="P66" s="118" t="s">
        <v>685</v>
      </c>
      <c r="Q66" s="118" t="s">
        <v>1095</v>
      </c>
      <c r="R66" s="118">
        <v>0</v>
      </c>
      <c r="S66" s="118" t="s">
        <v>676</v>
      </c>
      <c r="T66" s="118">
        <v>0</v>
      </c>
      <c r="U66" s="118">
        <v>0</v>
      </c>
      <c r="V66" s="118" t="s">
        <v>676</v>
      </c>
      <c r="W66" s="118">
        <v>0</v>
      </c>
      <c r="X66" s="118">
        <v>0</v>
      </c>
      <c r="Y66" s="118">
        <v>0</v>
      </c>
      <c r="Z66" s="118">
        <v>0</v>
      </c>
      <c r="AA66" s="118">
        <v>0</v>
      </c>
      <c r="AB66" s="118">
        <v>0</v>
      </c>
      <c r="AC66" s="118">
        <v>0</v>
      </c>
      <c r="AD66" s="118" t="s">
        <v>679</v>
      </c>
      <c r="AE66" s="118">
        <v>560000</v>
      </c>
      <c r="AF66" s="118" t="b">
        <v>0</v>
      </c>
      <c r="AG66" s="118">
        <v>0</v>
      </c>
      <c r="AJ66" s="118"/>
    </row>
    <row r="67" spans="1:36" x14ac:dyDescent="0.25">
      <c r="A67" s="118" t="s">
        <v>150</v>
      </c>
      <c r="B67" s="118" t="s">
        <v>1096</v>
      </c>
      <c r="C67" s="118" t="s">
        <v>1097</v>
      </c>
      <c r="D67" s="118" t="s">
        <v>1098</v>
      </c>
      <c r="E67" s="118" t="s">
        <v>1099</v>
      </c>
      <c r="F67" s="118" t="s">
        <v>809</v>
      </c>
      <c r="G67" s="118" t="s">
        <v>685</v>
      </c>
      <c r="H67" s="118" t="s">
        <v>676</v>
      </c>
      <c r="I67" s="118">
        <v>8541</v>
      </c>
      <c r="J67" s="118">
        <v>753040</v>
      </c>
      <c r="K67" s="118">
        <v>753040</v>
      </c>
      <c r="L67" s="118">
        <v>0</v>
      </c>
      <c r="M67" s="118">
        <v>0</v>
      </c>
      <c r="N67" s="118">
        <v>753040</v>
      </c>
      <c r="O67" s="118">
        <v>0</v>
      </c>
      <c r="P67" s="118" t="s">
        <v>685</v>
      </c>
      <c r="Q67" s="118" t="s">
        <v>1100</v>
      </c>
      <c r="R67" s="118">
        <v>278717.68</v>
      </c>
      <c r="S67" s="118" t="s">
        <v>685</v>
      </c>
      <c r="T67" s="118" t="s">
        <v>1101</v>
      </c>
      <c r="U67" s="118">
        <v>160292.85999999996</v>
      </c>
      <c r="V67" s="118" t="s">
        <v>685</v>
      </c>
      <c r="W67" s="118" t="s">
        <v>1102</v>
      </c>
      <c r="X67" s="118">
        <v>142310.11750000005</v>
      </c>
      <c r="Y67" s="118">
        <v>170103.16</v>
      </c>
      <c r="Z67" s="118">
        <v>0</v>
      </c>
      <c r="AA67" s="118">
        <v>0</v>
      </c>
      <c r="AB67" s="118">
        <v>123678.45750000002</v>
      </c>
      <c r="AC67" s="118">
        <v>627745.36</v>
      </c>
      <c r="AD67" s="118" t="s">
        <v>679</v>
      </c>
      <c r="AE67" s="118">
        <v>125294.64</v>
      </c>
      <c r="AF67" s="118" t="b">
        <v>0</v>
      </c>
      <c r="AG67" s="118">
        <v>627745.36</v>
      </c>
      <c r="AJ67" s="118"/>
    </row>
    <row r="68" spans="1:36" x14ac:dyDescent="0.25">
      <c r="A68" s="118" t="s">
        <v>151</v>
      </c>
      <c r="B68" s="118" t="s">
        <v>1103</v>
      </c>
      <c r="C68" s="118" t="s">
        <v>1104</v>
      </c>
      <c r="D68" s="118" t="s">
        <v>1105</v>
      </c>
      <c r="E68" s="118" t="s">
        <v>1106</v>
      </c>
      <c r="F68" s="118" t="s">
        <v>774</v>
      </c>
      <c r="G68" s="118" t="s">
        <v>676</v>
      </c>
      <c r="H68" s="118" t="s">
        <v>685</v>
      </c>
      <c r="I68" s="118">
        <v>1677</v>
      </c>
      <c r="J68" s="118">
        <v>147857</v>
      </c>
      <c r="K68" s="118">
        <v>0</v>
      </c>
      <c r="L68" s="118">
        <v>81084</v>
      </c>
      <c r="M68" s="118">
        <v>0</v>
      </c>
      <c r="N68" s="118">
        <v>81084</v>
      </c>
      <c r="O68" s="118">
        <v>66773</v>
      </c>
      <c r="P68" s="118" t="s">
        <v>769</v>
      </c>
      <c r="Q68" s="118" t="s">
        <v>678</v>
      </c>
      <c r="R68" s="118">
        <v>0</v>
      </c>
      <c r="S68" s="118" t="s">
        <v>685</v>
      </c>
      <c r="T68" s="118" t="s">
        <v>1107</v>
      </c>
      <c r="U68" s="118">
        <v>7029</v>
      </c>
      <c r="V68" s="118" t="s">
        <v>685</v>
      </c>
      <c r="W68" s="118" t="s">
        <v>1108</v>
      </c>
      <c r="X68" s="118">
        <v>59951.670000000006</v>
      </c>
      <c r="Y68" s="118">
        <v>0</v>
      </c>
      <c r="Z68" s="118">
        <v>0</v>
      </c>
      <c r="AA68" s="118">
        <v>0</v>
      </c>
      <c r="AB68" s="118">
        <v>0</v>
      </c>
      <c r="AC68" s="118">
        <v>66980.670000000013</v>
      </c>
      <c r="AD68" s="118" t="s">
        <v>679</v>
      </c>
      <c r="AE68" s="118">
        <v>14103.329999999987</v>
      </c>
      <c r="AF68" s="118" t="b">
        <v>0</v>
      </c>
      <c r="AG68" s="118">
        <v>66980.67</v>
      </c>
      <c r="AJ68" s="118"/>
    </row>
    <row r="69" spans="1:36" x14ac:dyDescent="0.25">
      <c r="A69" s="118" t="s">
        <v>152</v>
      </c>
      <c r="B69" s="118" t="s">
        <v>1109</v>
      </c>
      <c r="C69" s="118" t="s">
        <v>1110</v>
      </c>
      <c r="D69" s="118" t="s">
        <v>1111</v>
      </c>
      <c r="E69" s="118" t="s">
        <v>1112</v>
      </c>
      <c r="F69" s="118" t="s">
        <v>684</v>
      </c>
      <c r="G69" s="118" t="s">
        <v>676</v>
      </c>
      <c r="H69" s="118" t="s">
        <v>685</v>
      </c>
      <c r="I69" s="118">
        <v>19211</v>
      </c>
      <c r="J69" s="118">
        <v>1693790</v>
      </c>
      <c r="K69" s="118">
        <v>0</v>
      </c>
      <c r="L69" s="118">
        <v>1016629</v>
      </c>
      <c r="M69" s="118">
        <v>0</v>
      </c>
      <c r="N69" s="118">
        <v>1016629</v>
      </c>
      <c r="O69" s="118">
        <v>677161</v>
      </c>
      <c r="P69" s="118" t="s">
        <v>769</v>
      </c>
      <c r="Q69" s="118" t="s">
        <v>678</v>
      </c>
      <c r="R69" s="118">
        <v>0</v>
      </c>
      <c r="S69" s="118" t="s">
        <v>685</v>
      </c>
      <c r="T69" s="118" t="s">
        <v>1113</v>
      </c>
      <c r="U69" s="118">
        <v>364274.25500000006</v>
      </c>
      <c r="V69" s="118" t="s">
        <v>676</v>
      </c>
      <c r="W69" s="118">
        <v>0</v>
      </c>
      <c r="X69" s="118">
        <v>0</v>
      </c>
      <c r="Y69" s="118">
        <v>1048155.63</v>
      </c>
      <c r="Z69" s="118">
        <v>194569.37</v>
      </c>
      <c r="AA69" s="118">
        <v>0</v>
      </c>
      <c r="AB69" s="118">
        <v>72176.395000000004</v>
      </c>
      <c r="AC69" s="118">
        <v>1534822.86</v>
      </c>
      <c r="AD69" s="118" t="s">
        <v>679</v>
      </c>
      <c r="AE69" s="118">
        <v>-518193.85999999981</v>
      </c>
      <c r="AF69" s="118" t="b">
        <v>0</v>
      </c>
      <c r="AG69" s="118">
        <v>1534822.8599999996</v>
      </c>
      <c r="AJ69" s="118"/>
    </row>
    <row r="70" spans="1:36" x14ac:dyDescent="0.25">
      <c r="A70" s="118" t="s">
        <v>153</v>
      </c>
      <c r="B70" s="118" t="s">
        <v>1114</v>
      </c>
      <c r="C70" s="118" t="s">
        <v>1115</v>
      </c>
      <c r="D70" s="118" t="s">
        <v>1116</v>
      </c>
      <c r="E70" s="118" t="s">
        <v>1117</v>
      </c>
      <c r="F70" s="118" t="s">
        <v>774</v>
      </c>
      <c r="G70" s="118" t="s">
        <v>685</v>
      </c>
      <c r="H70" s="118" t="s">
        <v>685</v>
      </c>
      <c r="I70" s="118">
        <v>1892</v>
      </c>
      <c r="J70" s="118">
        <v>166813</v>
      </c>
      <c r="K70" s="118">
        <v>20810</v>
      </c>
      <c r="L70" s="118">
        <v>86445</v>
      </c>
      <c r="M70" s="118">
        <v>0</v>
      </c>
      <c r="N70" s="118">
        <v>107255</v>
      </c>
      <c r="O70" s="118">
        <v>59558</v>
      </c>
      <c r="P70" s="118" t="s">
        <v>685</v>
      </c>
      <c r="Q70" s="118" t="s">
        <v>1118</v>
      </c>
      <c r="R70" s="118">
        <v>2677.73</v>
      </c>
      <c r="S70" s="118" t="s">
        <v>685</v>
      </c>
      <c r="T70" s="118" t="s">
        <v>1119</v>
      </c>
      <c r="U70" s="118">
        <v>16668.129999999997</v>
      </c>
      <c r="V70" s="118" t="s">
        <v>685</v>
      </c>
      <c r="W70" s="118" t="s">
        <v>1120</v>
      </c>
      <c r="X70" s="118">
        <v>9118.18</v>
      </c>
      <c r="Y70" s="118">
        <v>54819.06</v>
      </c>
      <c r="Z70" s="118">
        <v>35363.259999999995</v>
      </c>
      <c r="AA70" s="118">
        <v>0</v>
      </c>
      <c r="AB70" s="118">
        <v>15</v>
      </c>
      <c r="AC70" s="118">
        <v>118631.36</v>
      </c>
      <c r="AD70" s="118" t="s">
        <v>679</v>
      </c>
      <c r="AE70" s="118">
        <v>-11376.359999999986</v>
      </c>
      <c r="AF70" s="118" t="b">
        <v>0</v>
      </c>
      <c r="AG70" s="118">
        <v>118631.36000000002</v>
      </c>
      <c r="AJ70" s="118"/>
    </row>
    <row r="71" spans="1:36" x14ac:dyDescent="0.25">
      <c r="A71" s="118" t="s">
        <v>154</v>
      </c>
      <c r="B71" s="118" t="s">
        <v>1121</v>
      </c>
      <c r="C71" s="118" t="s">
        <v>1122</v>
      </c>
      <c r="D71" s="118" t="s">
        <v>1123</v>
      </c>
      <c r="E71" s="118" t="s">
        <v>1124</v>
      </c>
      <c r="F71" s="118" t="s">
        <v>731</v>
      </c>
      <c r="G71" s="118" t="s">
        <v>685</v>
      </c>
      <c r="H71" s="118" t="s">
        <v>676</v>
      </c>
      <c r="I71" s="118">
        <v>878</v>
      </c>
      <c r="J71" s="118">
        <v>77411</v>
      </c>
      <c r="K71" s="118">
        <v>19700</v>
      </c>
      <c r="L71" s="118">
        <v>0</v>
      </c>
      <c r="M71" s="118">
        <v>0</v>
      </c>
      <c r="N71" s="118">
        <v>19700</v>
      </c>
      <c r="O71" s="118">
        <v>57711</v>
      </c>
      <c r="P71" s="118" t="s">
        <v>1090</v>
      </c>
      <c r="Q71" s="118" t="s">
        <v>678</v>
      </c>
      <c r="R71" s="118">
        <v>0</v>
      </c>
      <c r="S71" s="118" t="s">
        <v>1090</v>
      </c>
      <c r="T71" s="118" t="s">
        <v>678</v>
      </c>
      <c r="U71" s="118">
        <v>0</v>
      </c>
      <c r="V71" s="118" t="s">
        <v>685</v>
      </c>
      <c r="W71" s="118" t="s">
        <v>1125</v>
      </c>
      <c r="X71" s="118">
        <v>2586.145</v>
      </c>
      <c r="Y71" s="118">
        <v>1596.43</v>
      </c>
      <c r="Z71" s="118">
        <v>3232.7</v>
      </c>
      <c r="AA71" s="118">
        <v>0</v>
      </c>
      <c r="AB71" s="118">
        <v>1866.885</v>
      </c>
      <c r="AC71" s="118">
        <v>5548.3899999999994</v>
      </c>
      <c r="AD71" s="118" t="s">
        <v>679</v>
      </c>
      <c r="AE71" s="118">
        <v>14151.61</v>
      </c>
      <c r="AF71" s="118" t="b">
        <v>0</v>
      </c>
      <c r="AG71" s="118">
        <v>5548.3899999999994</v>
      </c>
      <c r="AJ71" s="118"/>
    </row>
    <row r="72" spans="1:36" x14ac:dyDescent="0.25">
      <c r="A72" s="118" t="s">
        <v>155</v>
      </c>
      <c r="B72" s="118" t="s">
        <v>1126</v>
      </c>
      <c r="C72" s="118" t="s">
        <v>1127</v>
      </c>
      <c r="D72" s="118" t="s">
        <v>1128</v>
      </c>
      <c r="E72" s="118" t="s">
        <v>1129</v>
      </c>
      <c r="F72" s="118" t="s">
        <v>700</v>
      </c>
      <c r="G72" s="118" t="s">
        <v>676</v>
      </c>
      <c r="H72" s="118" t="s">
        <v>685</v>
      </c>
      <c r="I72" s="118">
        <v>6569</v>
      </c>
      <c r="J72" s="118">
        <v>579174</v>
      </c>
      <c r="K72" s="118">
        <v>0</v>
      </c>
      <c r="L72" s="118">
        <v>76568</v>
      </c>
      <c r="M72" s="118">
        <v>0</v>
      </c>
      <c r="N72" s="118">
        <v>76568</v>
      </c>
      <c r="O72" s="118">
        <v>502606</v>
      </c>
      <c r="P72" s="118" t="s">
        <v>769</v>
      </c>
      <c r="Q72" s="118" t="s">
        <v>678</v>
      </c>
      <c r="R72" s="118">
        <v>0</v>
      </c>
      <c r="S72" s="118" t="s">
        <v>676</v>
      </c>
      <c r="T72" s="118">
        <v>0</v>
      </c>
      <c r="U72" s="118">
        <v>0</v>
      </c>
      <c r="V72" s="118" t="s">
        <v>685</v>
      </c>
      <c r="W72" s="118" t="s">
        <v>749</v>
      </c>
      <c r="X72" s="118">
        <v>0</v>
      </c>
      <c r="Y72" s="118">
        <v>7891.0400000000018</v>
      </c>
      <c r="Z72" s="118">
        <v>1831.77</v>
      </c>
      <c r="AA72" s="118">
        <v>0</v>
      </c>
      <c r="AB72" s="118">
        <v>0</v>
      </c>
      <c r="AC72" s="118">
        <v>9722.8100000000013</v>
      </c>
      <c r="AD72" s="118" t="s">
        <v>679</v>
      </c>
      <c r="AE72" s="118">
        <v>66845.19</v>
      </c>
      <c r="AF72" s="118" t="b">
        <v>0</v>
      </c>
      <c r="AG72" s="118">
        <v>9722.8099999999977</v>
      </c>
      <c r="AJ72" s="118"/>
    </row>
    <row r="73" spans="1:36" x14ac:dyDescent="0.25">
      <c r="A73" s="118" t="s">
        <v>156</v>
      </c>
      <c r="B73" s="118" t="s">
        <v>1130</v>
      </c>
      <c r="C73" s="118" t="s">
        <v>1131</v>
      </c>
      <c r="D73" s="118" t="s">
        <v>1132</v>
      </c>
      <c r="E73" s="118" t="s">
        <v>1133</v>
      </c>
      <c r="F73" s="118" t="s">
        <v>723</v>
      </c>
      <c r="G73" s="118" t="s">
        <v>685</v>
      </c>
      <c r="H73" s="118" t="s">
        <v>685</v>
      </c>
      <c r="I73" s="118">
        <v>27727</v>
      </c>
      <c r="J73" s="118">
        <v>2444626</v>
      </c>
      <c r="K73" s="118">
        <v>114983</v>
      </c>
      <c r="L73" s="118">
        <v>407587</v>
      </c>
      <c r="M73" s="118">
        <v>836148.42</v>
      </c>
      <c r="N73" s="118">
        <v>1358718.42</v>
      </c>
      <c r="O73" s="118">
        <v>1085907.58</v>
      </c>
      <c r="P73" s="118" t="s">
        <v>685</v>
      </c>
      <c r="Q73" s="118" t="s">
        <v>1134</v>
      </c>
      <c r="R73" s="118">
        <v>102035.9682139628</v>
      </c>
      <c r="S73" s="118" t="s">
        <v>685</v>
      </c>
      <c r="T73" s="118" t="s">
        <v>1135</v>
      </c>
      <c r="U73" s="118">
        <v>120422.25250000008</v>
      </c>
      <c r="V73" s="118" t="s">
        <v>685</v>
      </c>
      <c r="W73" s="118" t="s">
        <v>1136</v>
      </c>
      <c r="X73" s="118">
        <v>727061.30548749981</v>
      </c>
      <c r="Y73" s="118">
        <v>383044.82996999985</v>
      </c>
      <c r="Z73" s="118">
        <v>161575.9774</v>
      </c>
      <c r="AA73" s="118">
        <v>0</v>
      </c>
      <c r="AB73" s="118">
        <v>85119.714499999958</v>
      </c>
      <c r="AC73" s="118">
        <v>1409020.6190714629</v>
      </c>
      <c r="AD73" s="118" t="s">
        <v>679</v>
      </c>
      <c r="AE73" s="118">
        <v>-50302.199071462739</v>
      </c>
      <c r="AF73" s="118" t="b">
        <v>0</v>
      </c>
      <c r="AG73" s="118">
        <v>1409020.6192000001</v>
      </c>
      <c r="AJ73" s="118"/>
    </row>
    <row r="74" spans="1:36" x14ac:dyDescent="0.25">
      <c r="A74" s="118" t="s">
        <v>157</v>
      </c>
      <c r="B74" s="118" t="s">
        <v>1137</v>
      </c>
      <c r="C74" s="118" t="s">
        <v>1138</v>
      </c>
      <c r="D74" s="118" t="s">
        <v>1139</v>
      </c>
      <c r="E74" s="118" t="s">
        <v>1140</v>
      </c>
      <c r="F74" s="118" t="s">
        <v>693</v>
      </c>
      <c r="G74" s="118" t="s">
        <v>685</v>
      </c>
      <c r="H74" s="118" t="s">
        <v>685</v>
      </c>
      <c r="I74" s="118">
        <v>34307</v>
      </c>
      <c r="J74" s="118">
        <v>3024770</v>
      </c>
      <c r="K74" s="118">
        <v>25373</v>
      </c>
      <c r="L74" s="118">
        <v>160248</v>
      </c>
      <c r="M74" s="118">
        <v>2294650.4699999997</v>
      </c>
      <c r="N74" s="118">
        <v>2480271.4699999997</v>
      </c>
      <c r="O74" s="118">
        <v>544498.53000000026</v>
      </c>
      <c r="P74" s="118" t="s">
        <v>685</v>
      </c>
      <c r="Q74" s="118" t="s">
        <v>1141</v>
      </c>
      <c r="R74" s="118">
        <v>98448.39</v>
      </c>
      <c r="S74" s="118" t="s">
        <v>685</v>
      </c>
      <c r="T74" s="118" t="s">
        <v>1142</v>
      </c>
      <c r="U74" s="118">
        <v>80665.304999999978</v>
      </c>
      <c r="V74" s="118" t="s">
        <v>685</v>
      </c>
      <c r="W74" s="118" t="s">
        <v>1143</v>
      </c>
      <c r="X74" s="118">
        <v>549664.75000000012</v>
      </c>
      <c r="Y74" s="118">
        <v>520926.9800000001</v>
      </c>
      <c r="Z74" s="118">
        <v>285105.78999999998</v>
      </c>
      <c r="AA74" s="118">
        <v>0</v>
      </c>
      <c r="AB74" s="118">
        <v>53926.714999999997</v>
      </c>
      <c r="AC74" s="118">
        <v>1480884.5000000002</v>
      </c>
      <c r="AD74" s="118" t="s">
        <v>679</v>
      </c>
      <c r="AE74" s="118">
        <v>999386.96999999951</v>
      </c>
      <c r="AF74" s="118" t="b">
        <v>0</v>
      </c>
      <c r="AG74" s="118">
        <v>1480884.5000000002</v>
      </c>
      <c r="AJ74" s="118"/>
    </row>
    <row r="75" spans="1:36" x14ac:dyDescent="0.25">
      <c r="A75" s="118" t="s">
        <v>158</v>
      </c>
      <c r="B75" s="118" t="s">
        <v>1144</v>
      </c>
      <c r="C75" s="118" t="s">
        <v>1145</v>
      </c>
      <c r="D75" s="118" t="s">
        <v>1146</v>
      </c>
      <c r="E75" s="118" t="s">
        <v>1147</v>
      </c>
      <c r="F75" s="118" t="s">
        <v>809</v>
      </c>
      <c r="G75" s="118" t="s">
        <v>685</v>
      </c>
      <c r="H75" s="118" t="s">
        <v>685</v>
      </c>
      <c r="I75" s="118">
        <v>25334</v>
      </c>
      <c r="J75" s="118">
        <v>2233641</v>
      </c>
      <c r="K75" s="118">
        <v>480000</v>
      </c>
      <c r="L75" s="118">
        <v>1490000</v>
      </c>
      <c r="M75" s="118">
        <v>227641.94200000001</v>
      </c>
      <c r="N75" s="118">
        <v>2197641.9419999998</v>
      </c>
      <c r="O75" s="118">
        <v>35999.058000000194</v>
      </c>
      <c r="P75" s="118" t="s">
        <v>685</v>
      </c>
      <c r="Q75" s="118" t="s">
        <v>1148</v>
      </c>
      <c r="R75" s="118">
        <v>402866.19499999995</v>
      </c>
      <c r="S75" s="118" t="s">
        <v>685</v>
      </c>
      <c r="T75" s="118" t="s">
        <v>1149</v>
      </c>
      <c r="U75" s="118">
        <v>269019.71250000002</v>
      </c>
      <c r="V75" s="118" t="s">
        <v>685</v>
      </c>
      <c r="W75" s="118" t="s">
        <v>1150</v>
      </c>
      <c r="X75" s="118">
        <v>1273816.4424999999</v>
      </c>
      <c r="Y75" s="118">
        <v>284273.29000000004</v>
      </c>
      <c r="Z75" s="118">
        <v>1657.1099999999997</v>
      </c>
      <c r="AA75" s="118">
        <v>0</v>
      </c>
      <c r="AB75" s="118">
        <v>210260.76</v>
      </c>
      <c r="AC75" s="118">
        <v>2021371.9899999995</v>
      </c>
      <c r="AD75" s="118" t="s">
        <v>679</v>
      </c>
      <c r="AE75" s="118">
        <v>176269.95200000028</v>
      </c>
      <c r="AF75" s="118" t="b">
        <v>0</v>
      </c>
      <c r="AG75" s="118">
        <v>2021371.99</v>
      </c>
      <c r="AJ75" s="118"/>
    </row>
    <row r="76" spans="1:36" x14ac:dyDescent="0.25">
      <c r="A76" s="118" t="s">
        <v>159</v>
      </c>
      <c r="B76" s="118" t="s">
        <v>1151</v>
      </c>
      <c r="C76" s="118" t="s">
        <v>1152</v>
      </c>
      <c r="D76" s="118" t="s">
        <v>1153</v>
      </c>
      <c r="E76" s="118" t="s">
        <v>1154</v>
      </c>
      <c r="F76" s="118" t="s">
        <v>774</v>
      </c>
      <c r="G76" s="118" t="s">
        <v>685</v>
      </c>
      <c r="H76" s="118" t="s">
        <v>676</v>
      </c>
      <c r="I76" s="118">
        <v>5042</v>
      </c>
      <c r="J76" s="118">
        <v>444542</v>
      </c>
      <c r="K76" s="118">
        <v>444542</v>
      </c>
      <c r="L76" s="118">
        <v>0</v>
      </c>
      <c r="M76" s="118">
        <v>0</v>
      </c>
      <c r="N76" s="118">
        <v>444542</v>
      </c>
      <c r="O76" s="118">
        <v>0</v>
      </c>
      <c r="P76" s="118" t="s">
        <v>685</v>
      </c>
      <c r="Q76" s="118" t="s">
        <v>1155</v>
      </c>
      <c r="R76" s="118">
        <v>61105.443249999989</v>
      </c>
      <c r="S76" s="118" t="s">
        <v>685</v>
      </c>
      <c r="T76" s="118" t="s">
        <v>1156</v>
      </c>
      <c r="U76" s="118">
        <v>33985.312499999993</v>
      </c>
      <c r="V76" s="118" t="s">
        <v>685</v>
      </c>
      <c r="W76" s="118" t="s">
        <v>1157</v>
      </c>
      <c r="X76" s="118">
        <v>108429.97250000005</v>
      </c>
      <c r="Y76" s="118">
        <v>164690.9</v>
      </c>
      <c r="Z76" s="118">
        <v>5275.5499999999993</v>
      </c>
      <c r="AA76" s="118">
        <v>0</v>
      </c>
      <c r="AB76" s="118">
        <v>25116.63825</v>
      </c>
      <c r="AC76" s="118">
        <v>348370.54000000004</v>
      </c>
      <c r="AD76" s="118" t="s">
        <v>679</v>
      </c>
      <c r="AE76" s="118">
        <v>96171.459999999963</v>
      </c>
      <c r="AF76" s="118" t="b">
        <v>0</v>
      </c>
      <c r="AG76" s="118">
        <v>348370.54</v>
      </c>
      <c r="AJ76" s="118"/>
    </row>
    <row r="77" spans="1:36" x14ac:dyDescent="0.25">
      <c r="A77" s="118" t="s">
        <v>160</v>
      </c>
      <c r="B77" s="118" t="s">
        <v>1158</v>
      </c>
      <c r="C77" s="118" t="s">
        <v>1159</v>
      </c>
      <c r="D77" s="118" t="s">
        <v>1160</v>
      </c>
      <c r="E77" s="118" t="s">
        <v>1161</v>
      </c>
      <c r="F77" s="118" t="s">
        <v>822</v>
      </c>
      <c r="G77" s="118" t="s">
        <v>685</v>
      </c>
      <c r="H77" s="118" t="s">
        <v>685</v>
      </c>
      <c r="I77" s="118">
        <v>13885</v>
      </c>
      <c r="J77" s="118">
        <v>1224209</v>
      </c>
      <c r="K77" s="118">
        <v>204000</v>
      </c>
      <c r="L77" s="118">
        <v>29993</v>
      </c>
      <c r="M77" s="118">
        <v>358054.87</v>
      </c>
      <c r="N77" s="118">
        <v>592047.87</v>
      </c>
      <c r="O77" s="118">
        <v>632161.13</v>
      </c>
      <c r="P77" s="118" t="s">
        <v>685</v>
      </c>
      <c r="Q77" s="118" t="s">
        <v>1162</v>
      </c>
      <c r="R77" s="118">
        <v>168241.87</v>
      </c>
      <c r="S77" s="118" t="s">
        <v>685</v>
      </c>
      <c r="T77" s="118" t="s">
        <v>1163</v>
      </c>
      <c r="U77" s="118">
        <v>27403.997500000001</v>
      </c>
      <c r="V77" s="118" t="s">
        <v>685</v>
      </c>
      <c r="W77" s="118" t="s">
        <v>1164</v>
      </c>
      <c r="X77" s="118">
        <v>61299.359999999986</v>
      </c>
      <c r="Y77" s="118">
        <v>58275.53</v>
      </c>
      <c r="Z77" s="118">
        <v>14100.629999999986</v>
      </c>
      <c r="AA77" s="118">
        <v>0</v>
      </c>
      <c r="AB77" s="118">
        <v>151541.91750000007</v>
      </c>
      <c r="AC77" s="118">
        <v>177779.46999999988</v>
      </c>
      <c r="AD77" s="118" t="s">
        <v>679</v>
      </c>
      <c r="AE77" s="118">
        <v>414268.40000000014</v>
      </c>
      <c r="AF77" s="118" t="b">
        <v>0</v>
      </c>
      <c r="AG77" s="118">
        <v>177779.47</v>
      </c>
      <c r="AJ77" s="118"/>
    </row>
    <row r="78" spans="1:36" x14ac:dyDescent="0.25">
      <c r="A78" s="118" t="s">
        <v>161</v>
      </c>
      <c r="B78" s="118" t="s">
        <v>1165</v>
      </c>
      <c r="C78" s="118" t="s">
        <v>1166</v>
      </c>
      <c r="D78" s="118" t="s">
        <v>1167</v>
      </c>
      <c r="E78" s="118" t="s">
        <v>1168</v>
      </c>
      <c r="F78" s="118" t="s">
        <v>693</v>
      </c>
      <c r="G78" s="118" t="s">
        <v>685</v>
      </c>
      <c r="H78" s="118" t="s">
        <v>685</v>
      </c>
      <c r="I78" s="118">
        <v>7891</v>
      </c>
      <c r="J78" s="118">
        <v>695731</v>
      </c>
      <c r="K78" s="118">
        <v>7358</v>
      </c>
      <c r="L78" s="118">
        <v>113746</v>
      </c>
      <c r="M78" s="118">
        <v>0</v>
      </c>
      <c r="N78" s="118">
        <v>121104</v>
      </c>
      <c r="O78" s="118">
        <v>574627</v>
      </c>
      <c r="P78" s="118" t="s">
        <v>685</v>
      </c>
      <c r="Q78" s="118" t="s">
        <v>1169</v>
      </c>
      <c r="R78" s="118">
        <v>0</v>
      </c>
      <c r="S78" s="118" t="s">
        <v>685</v>
      </c>
      <c r="T78" s="118" t="s">
        <v>1170</v>
      </c>
      <c r="U78" s="118">
        <v>0</v>
      </c>
      <c r="V78" s="118" t="s">
        <v>685</v>
      </c>
      <c r="W78" s="118" t="s">
        <v>1171</v>
      </c>
      <c r="X78" s="118">
        <v>0</v>
      </c>
      <c r="Y78" s="118">
        <v>0</v>
      </c>
      <c r="Z78" s="118">
        <v>0</v>
      </c>
      <c r="AA78" s="118">
        <v>0</v>
      </c>
      <c r="AB78" s="118">
        <v>0</v>
      </c>
      <c r="AC78" s="118">
        <v>0</v>
      </c>
      <c r="AD78" s="118" t="s">
        <v>679</v>
      </c>
      <c r="AE78" s="118">
        <v>121104</v>
      </c>
      <c r="AF78" s="118" t="b">
        <v>0</v>
      </c>
      <c r="AG78" s="118">
        <v>126731.04</v>
      </c>
      <c r="AI78" s="118" t="s">
        <v>777</v>
      </c>
      <c r="AJ78" s="118"/>
    </row>
    <row r="79" spans="1:36" x14ac:dyDescent="0.25">
      <c r="A79" s="118" t="s">
        <v>162</v>
      </c>
      <c r="B79" s="118" t="s">
        <v>1172</v>
      </c>
      <c r="C79" s="118" t="s">
        <v>1173</v>
      </c>
      <c r="D79" s="118" t="s">
        <v>1174</v>
      </c>
      <c r="E79" s="118" t="s">
        <v>1175</v>
      </c>
      <c r="F79" s="118" t="s">
        <v>761</v>
      </c>
      <c r="G79" s="118" t="s">
        <v>685</v>
      </c>
      <c r="H79" s="118" t="s">
        <v>685</v>
      </c>
      <c r="I79" s="118">
        <v>8954</v>
      </c>
      <c r="J79" s="118">
        <v>789454</v>
      </c>
      <c r="K79" s="118">
        <v>30548</v>
      </c>
      <c r="L79" s="118">
        <v>108671</v>
      </c>
      <c r="M79" s="118">
        <v>218738.58</v>
      </c>
      <c r="N79" s="118">
        <v>357957.57999999996</v>
      </c>
      <c r="O79" s="118">
        <v>431496.42</v>
      </c>
      <c r="P79" s="118" t="s">
        <v>685</v>
      </c>
      <c r="Q79" s="118" t="s">
        <v>1176</v>
      </c>
      <c r="R79" s="118">
        <v>30547.78</v>
      </c>
      <c r="S79" s="118" t="s">
        <v>685</v>
      </c>
      <c r="T79" s="118" t="s">
        <v>1177</v>
      </c>
      <c r="U79" s="118">
        <v>47783.022500000006</v>
      </c>
      <c r="V79" s="118" t="s">
        <v>685</v>
      </c>
      <c r="W79" s="118" t="s">
        <v>1178</v>
      </c>
      <c r="X79" s="118">
        <v>133214.75</v>
      </c>
      <c r="Y79" s="118">
        <v>45716.5</v>
      </c>
      <c r="Z79" s="118">
        <v>0</v>
      </c>
      <c r="AA79" s="118">
        <v>0</v>
      </c>
      <c r="AB79" s="118">
        <v>22992.302500000002</v>
      </c>
      <c r="AC79" s="118">
        <v>234269.75</v>
      </c>
      <c r="AD79" s="118" t="s">
        <v>679</v>
      </c>
      <c r="AE79" s="118">
        <v>123687.82999999996</v>
      </c>
      <c r="AF79" s="118" t="b">
        <v>0</v>
      </c>
      <c r="AG79" s="118">
        <v>234269.75</v>
      </c>
      <c r="AJ79" s="118"/>
    </row>
    <row r="80" spans="1:36" x14ac:dyDescent="0.25">
      <c r="A80" s="118" t="s">
        <v>163</v>
      </c>
      <c r="B80" s="118" t="s">
        <v>1179</v>
      </c>
      <c r="C80" s="118" t="s">
        <v>1180</v>
      </c>
      <c r="D80" s="118" t="s">
        <v>1181</v>
      </c>
      <c r="E80" s="118" t="s">
        <v>1182</v>
      </c>
      <c r="F80" s="118" t="s">
        <v>809</v>
      </c>
      <c r="G80" s="118" t="s">
        <v>685</v>
      </c>
      <c r="H80" s="118" t="s">
        <v>685</v>
      </c>
      <c r="I80" s="118">
        <v>6101</v>
      </c>
      <c r="J80" s="118">
        <v>537911</v>
      </c>
      <c r="K80" s="118">
        <v>21689</v>
      </c>
      <c r="L80" s="118">
        <v>265116</v>
      </c>
      <c r="M80" s="118">
        <v>0</v>
      </c>
      <c r="N80" s="118">
        <v>286805</v>
      </c>
      <c r="O80" s="118">
        <v>251106</v>
      </c>
      <c r="P80" s="118" t="s">
        <v>685</v>
      </c>
      <c r="Q80" s="118" t="s">
        <v>1183</v>
      </c>
      <c r="R80" s="118">
        <v>74421.359999999986</v>
      </c>
      <c r="S80" s="118" t="s">
        <v>685</v>
      </c>
      <c r="T80" s="118" t="s">
        <v>1184</v>
      </c>
      <c r="U80" s="118">
        <v>16572.959999999995</v>
      </c>
      <c r="V80" s="118" t="s">
        <v>676</v>
      </c>
      <c r="W80" s="118">
        <v>0</v>
      </c>
      <c r="X80" s="118">
        <v>0</v>
      </c>
      <c r="Y80" s="118">
        <v>0</v>
      </c>
      <c r="Z80" s="118">
        <v>0</v>
      </c>
      <c r="AA80" s="118">
        <v>0</v>
      </c>
      <c r="AB80" s="118">
        <v>0</v>
      </c>
      <c r="AC80" s="118">
        <v>90994.319999999978</v>
      </c>
      <c r="AD80" s="118" t="s">
        <v>679</v>
      </c>
      <c r="AE80" s="118">
        <v>195810.68</v>
      </c>
      <c r="AF80" s="118" t="b">
        <v>0</v>
      </c>
      <c r="AG80" s="118">
        <v>90994.32</v>
      </c>
      <c r="AJ80" s="118"/>
    </row>
    <row r="81" spans="1:36" x14ac:dyDescent="0.25">
      <c r="A81" s="118" t="s">
        <v>164</v>
      </c>
      <c r="B81" s="118" t="s">
        <v>1185</v>
      </c>
      <c r="C81" s="118" t="s">
        <v>1186</v>
      </c>
      <c r="D81" s="118" t="s">
        <v>1187</v>
      </c>
      <c r="E81" s="118" t="s">
        <v>1188</v>
      </c>
      <c r="F81" s="118" t="s">
        <v>684</v>
      </c>
      <c r="G81" s="118" t="s">
        <v>685</v>
      </c>
      <c r="H81" s="118" t="s">
        <v>685</v>
      </c>
      <c r="I81" s="118">
        <v>31747</v>
      </c>
      <c r="J81" s="118">
        <v>2799060</v>
      </c>
      <c r="K81" s="118">
        <v>134472</v>
      </c>
      <c r="L81" s="118">
        <v>1166656</v>
      </c>
      <c r="M81" s="118">
        <v>1497853.95</v>
      </c>
      <c r="N81" s="118">
        <v>2798981.95</v>
      </c>
      <c r="O81" s="118">
        <v>78.049999999813721</v>
      </c>
      <c r="P81" s="118" t="s">
        <v>685</v>
      </c>
      <c r="Q81" s="118" t="s">
        <v>1189</v>
      </c>
      <c r="R81" s="118">
        <v>134472.32999999999</v>
      </c>
      <c r="S81" s="118" t="s">
        <v>685</v>
      </c>
      <c r="T81" s="118" t="s">
        <v>1190</v>
      </c>
      <c r="U81" s="118">
        <v>1239338.4699999993</v>
      </c>
      <c r="V81" s="118" t="s">
        <v>685</v>
      </c>
      <c r="W81" s="118" t="s">
        <v>1191</v>
      </c>
      <c r="X81" s="118">
        <v>348868.41714100022</v>
      </c>
      <c r="Y81" s="118">
        <v>0</v>
      </c>
      <c r="Z81" s="118">
        <v>0</v>
      </c>
      <c r="AA81" s="118">
        <v>0</v>
      </c>
      <c r="AB81" s="118">
        <v>19159.525000000001</v>
      </c>
      <c r="AC81" s="118">
        <v>1703519.6921409997</v>
      </c>
      <c r="AD81" s="118" t="s">
        <v>679</v>
      </c>
      <c r="AE81" s="118">
        <v>1095462.2578590005</v>
      </c>
      <c r="AF81" s="118" t="b">
        <v>0</v>
      </c>
      <c r="AG81" s="118">
        <v>1703519.6920000005</v>
      </c>
      <c r="AJ81" s="118"/>
    </row>
    <row r="82" spans="1:36" x14ac:dyDescent="0.25">
      <c r="A82" s="118" t="s">
        <v>165</v>
      </c>
      <c r="B82" s="118" t="s">
        <v>1192</v>
      </c>
      <c r="C82" s="118" t="s">
        <v>1193</v>
      </c>
      <c r="D82" s="118" t="s">
        <v>1194</v>
      </c>
      <c r="E82" s="118" t="s">
        <v>1195</v>
      </c>
      <c r="F82" s="118" t="s">
        <v>761</v>
      </c>
      <c r="G82" s="118" t="s">
        <v>685</v>
      </c>
      <c r="H82" s="118" t="s">
        <v>685</v>
      </c>
      <c r="I82" s="118">
        <v>11802</v>
      </c>
      <c r="J82" s="118">
        <v>1040555</v>
      </c>
      <c r="K82" s="118">
        <v>154668</v>
      </c>
      <c r="L82" s="118">
        <v>779374</v>
      </c>
      <c r="M82" s="118">
        <v>106441.77</v>
      </c>
      <c r="N82" s="118">
        <v>1040483.77</v>
      </c>
      <c r="O82" s="118">
        <v>71.229999999981374</v>
      </c>
      <c r="P82" s="118" t="s">
        <v>685</v>
      </c>
      <c r="Q82" s="118" t="s">
        <v>1196</v>
      </c>
      <c r="R82" s="118">
        <v>155058.10000000006</v>
      </c>
      <c r="S82" s="118" t="s">
        <v>685</v>
      </c>
      <c r="T82" s="118" t="s">
        <v>1197</v>
      </c>
      <c r="U82" s="118">
        <v>94198.950000000026</v>
      </c>
      <c r="V82" s="118" t="s">
        <v>685</v>
      </c>
      <c r="W82" s="118" t="s">
        <v>1198</v>
      </c>
      <c r="X82" s="118">
        <v>89402.46</v>
      </c>
      <c r="Y82" s="118">
        <v>0</v>
      </c>
      <c r="Z82" s="118">
        <v>0</v>
      </c>
      <c r="AA82" s="118">
        <v>776617.4515000002</v>
      </c>
      <c r="AB82" s="118">
        <v>74793.440000000002</v>
      </c>
      <c r="AC82" s="118">
        <v>1040483.5215000004</v>
      </c>
      <c r="AD82" s="118">
        <v>1.1641532182693479E-10</v>
      </c>
      <c r="AE82" s="118">
        <v>0.24849999975413084</v>
      </c>
      <c r="AF82" s="118" t="b">
        <v>0</v>
      </c>
      <c r="AG82" s="118">
        <v>263866.07</v>
      </c>
      <c r="AJ82" s="118"/>
    </row>
    <row r="83" spans="1:36" x14ac:dyDescent="0.25">
      <c r="A83" s="118" t="s">
        <v>166</v>
      </c>
      <c r="B83" s="118" t="s">
        <v>1199</v>
      </c>
      <c r="C83" s="118" t="s">
        <v>1200</v>
      </c>
      <c r="D83" s="118" t="s">
        <v>1201</v>
      </c>
      <c r="E83" s="118" t="s">
        <v>1202</v>
      </c>
      <c r="F83" s="118" t="s">
        <v>684</v>
      </c>
      <c r="G83" s="118" t="s">
        <v>685</v>
      </c>
      <c r="H83" s="118" t="s">
        <v>685</v>
      </c>
      <c r="I83" s="118">
        <v>3404</v>
      </c>
      <c r="J83" s="118">
        <v>300123</v>
      </c>
      <c r="K83" s="118">
        <v>6279</v>
      </c>
      <c r="L83" s="118">
        <v>222854</v>
      </c>
      <c r="M83" s="118">
        <v>66561</v>
      </c>
      <c r="N83" s="118">
        <v>295694</v>
      </c>
      <c r="O83" s="118">
        <v>4429</v>
      </c>
      <c r="P83" s="118" t="s">
        <v>685</v>
      </c>
      <c r="Q83" s="118" t="s">
        <v>1203</v>
      </c>
      <c r="R83" s="118">
        <v>33452.870000000003</v>
      </c>
      <c r="S83" s="118" t="s">
        <v>685</v>
      </c>
      <c r="T83" s="118" t="s">
        <v>1204</v>
      </c>
      <c r="U83" s="118">
        <v>29958.070000000011</v>
      </c>
      <c r="V83" s="118" t="s">
        <v>685</v>
      </c>
      <c r="W83" s="118" t="s">
        <v>1205</v>
      </c>
      <c r="X83" s="118">
        <v>188108.07</v>
      </c>
      <c r="Y83" s="118">
        <v>11526.18</v>
      </c>
      <c r="Z83" s="118">
        <v>20076.32</v>
      </c>
      <c r="AA83" s="118">
        <v>0</v>
      </c>
      <c r="AB83" s="118">
        <v>24874.78</v>
      </c>
      <c r="AC83" s="118">
        <v>258246.73</v>
      </c>
      <c r="AD83" s="118" t="s">
        <v>679</v>
      </c>
      <c r="AE83" s="118">
        <v>37447.26999999999</v>
      </c>
      <c r="AF83" s="118" t="b">
        <v>0</v>
      </c>
      <c r="AG83" s="118">
        <v>258246.73</v>
      </c>
      <c r="AJ83" s="118"/>
    </row>
    <row r="84" spans="1:36" x14ac:dyDescent="0.25">
      <c r="A84" s="118" t="s">
        <v>167</v>
      </c>
      <c r="B84" s="118" t="s">
        <v>673</v>
      </c>
      <c r="C84" s="118" t="s">
        <v>673</v>
      </c>
      <c r="D84" s="118" t="s">
        <v>673</v>
      </c>
      <c r="E84" s="118" t="s">
        <v>1206</v>
      </c>
      <c r="F84" s="118" t="s">
        <v>675</v>
      </c>
      <c r="G84" s="118" t="s">
        <v>676</v>
      </c>
      <c r="H84" s="118" t="s">
        <v>676</v>
      </c>
      <c r="I84" s="118">
        <v>15946</v>
      </c>
      <c r="J84" s="118">
        <v>0</v>
      </c>
      <c r="K84" s="118">
        <v>0</v>
      </c>
      <c r="L84" s="118">
        <v>0</v>
      </c>
      <c r="M84" s="118">
        <v>0</v>
      </c>
      <c r="N84" s="118">
        <v>0</v>
      </c>
      <c r="O84" s="118">
        <v>0</v>
      </c>
      <c r="P84" s="118" t="s">
        <v>677</v>
      </c>
      <c r="Q84" s="118" t="s">
        <v>678</v>
      </c>
      <c r="R84" s="118">
        <v>0</v>
      </c>
      <c r="S84" s="118" t="s">
        <v>677</v>
      </c>
      <c r="T84" s="118" t="s">
        <v>678</v>
      </c>
      <c r="U84" s="118">
        <v>0</v>
      </c>
      <c r="V84" s="118" t="s">
        <v>677</v>
      </c>
      <c r="W84" s="118" t="s">
        <v>678</v>
      </c>
      <c r="X84" s="118">
        <v>0</v>
      </c>
      <c r="Y84" s="118">
        <v>0</v>
      </c>
      <c r="Z84" s="118">
        <v>0</v>
      </c>
      <c r="AA84" s="118">
        <v>0</v>
      </c>
      <c r="AB84" s="118">
        <v>0</v>
      </c>
      <c r="AC84" s="118">
        <v>0</v>
      </c>
      <c r="AD84" s="118" t="s">
        <v>679</v>
      </c>
      <c r="AE84" s="118">
        <v>0</v>
      </c>
      <c r="AF84" s="118" t="b">
        <v>0</v>
      </c>
      <c r="AG84" s="118" t="s">
        <v>673</v>
      </c>
      <c r="AJ84" s="118"/>
    </row>
    <row r="85" spans="1:36" x14ac:dyDescent="0.25">
      <c r="A85" s="118" t="s">
        <v>168</v>
      </c>
      <c r="B85" s="118" t="s">
        <v>673</v>
      </c>
      <c r="C85" s="118" t="s">
        <v>673</v>
      </c>
      <c r="D85" s="118" t="s">
        <v>673</v>
      </c>
      <c r="E85" s="118" t="s">
        <v>1207</v>
      </c>
      <c r="F85" s="118" t="s">
        <v>675</v>
      </c>
      <c r="G85" s="118" t="s">
        <v>676</v>
      </c>
      <c r="H85" s="118" t="s">
        <v>676</v>
      </c>
      <c r="I85" s="118">
        <v>14496</v>
      </c>
      <c r="J85" s="118">
        <v>0</v>
      </c>
      <c r="K85" s="118">
        <v>0</v>
      </c>
      <c r="L85" s="118">
        <v>0</v>
      </c>
      <c r="M85" s="118">
        <v>0</v>
      </c>
      <c r="N85" s="118">
        <v>0</v>
      </c>
      <c r="O85" s="118">
        <v>0</v>
      </c>
      <c r="P85" s="118" t="s">
        <v>677</v>
      </c>
      <c r="Q85" s="118" t="s">
        <v>678</v>
      </c>
      <c r="R85" s="118">
        <v>0</v>
      </c>
      <c r="S85" s="118" t="s">
        <v>677</v>
      </c>
      <c r="T85" s="118" t="s">
        <v>678</v>
      </c>
      <c r="U85" s="118">
        <v>0</v>
      </c>
      <c r="V85" s="118" t="s">
        <v>677</v>
      </c>
      <c r="W85" s="118" t="s">
        <v>678</v>
      </c>
      <c r="X85" s="118">
        <v>0</v>
      </c>
      <c r="Y85" s="118">
        <v>0</v>
      </c>
      <c r="Z85" s="118">
        <v>0</v>
      </c>
      <c r="AA85" s="118">
        <v>0</v>
      </c>
      <c r="AB85" s="118">
        <v>0</v>
      </c>
      <c r="AC85" s="118">
        <v>0</v>
      </c>
      <c r="AD85" s="118" t="s">
        <v>679</v>
      </c>
      <c r="AE85" s="118">
        <v>0</v>
      </c>
      <c r="AF85" s="118" t="b">
        <v>0</v>
      </c>
      <c r="AG85" s="118" t="s">
        <v>673</v>
      </c>
      <c r="AJ85" s="118"/>
    </row>
    <row r="86" spans="1:36" x14ac:dyDescent="0.25">
      <c r="A86" s="118" t="s">
        <v>169</v>
      </c>
      <c r="B86" s="118" t="s">
        <v>1208</v>
      </c>
      <c r="C86" s="118" t="s">
        <v>1209</v>
      </c>
      <c r="D86" s="118" t="s">
        <v>1210</v>
      </c>
      <c r="E86" s="118" t="s">
        <v>1211</v>
      </c>
      <c r="F86" s="118" t="s">
        <v>761</v>
      </c>
      <c r="G86" s="118" t="s">
        <v>685</v>
      </c>
      <c r="H86" s="118" t="s">
        <v>676</v>
      </c>
      <c r="I86" s="118">
        <v>2215</v>
      </c>
      <c r="J86" s="118">
        <v>195291</v>
      </c>
      <c r="K86" s="118">
        <v>100000</v>
      </c>
      <c r="L86" s="118">
        <v>0</v>
      </c>
      <c r="M86" s="118">
        <v>0</v>
      </c>
      <c r="N86" s="118">
        <v>100000</v>
      </c>
      <c r="O86" s="118">
        <v>95291</v>
      </c>
      <c r="P86" s="118" t="s">
        <v>676</v>
      </c>
      <c r="Q86" s="118">
        <v>0</v>
      </c>
      <c r="R86" s="118">
        <v>0</v>
      </c>
      <c r="S86" s="118" t="s">
        <v>685</v>
      </c>
      <c r="T86" s="118" t="s">
        <v>1212</v>
      </c>
      <c r="U86" s="118">
        <v>1650.03</v>
      </c>
      <c r="V86" s="118" t="s">
        <v>685</v>
      </c>
      <c r="W86" s="118" t="s">
        <v>1213</v>
      </c>
      <c r="X86" s="118">
        <v>93353.97</v>
      </c>
      <c r="Y86" s="118">
        <v>0</v>
      </c>
      <c r="Z86" s="118">
        <v>0</v>
      </c>
      <c r="AA86" s="118">
        <v>0</v>
      </c>
      <c r="AB86" s="118">
        <v>0</v>
      </c>
      <c r="AC86" s="118">
        <v>95004</v>
      </c>
      <c r="AD86" s="118" t="s">
        <v>679</v>
      </c>
      <c r="AE86" s="118">
        <v>4996</v>
      </c>
      <c r="AF86" s="118" t="b">
        <v>0</v>
      </c>
      <c r="AG86" s="118">
        <v>95004.000000000015</v>
      </c>
      <c r="AJ86" s="118"/>
    </row>
    <row r="87" spans="1:36" x14ac:dyDescent="0.25">
      <c r="A87" s="118" t="s">
        <v>170</v>
      </c>
      <c r="B87" s="118" t="s">
        <v>1214</v>
      </c>
      <c r="C87" s="118" t="s">
        <v>1215</v>
      </c>
      <c r="D87" s="118" t="s">
        <v>1216</v>
      </c>
      <c r="E87" s="118" t="s">
        <v>1217</v>
      </c>
      <c r="F87" s="118" t="s">
        <v>708</v>
      </c>
      <c r="G87" s="118" t="s">
        <v>685</v>
      </c>
      <c r="H87" s="118" t="s">
        <v>685</v>
      </c>
      <c r="I87" s="118">
        <v>16296</v>
      </c>
      <c r="J87" s="118">
        <v>1436781</v>
      </c>
      <c r="K87" s="118">
        <v>174581</v>
      </c>
      <c r="L87" s="118">
        <v>25770</v>
      </c>
      <c r="M87" s="118">
        <v>339301.36</v>
      </c>
      <c r="N87" s="118">
        <v>539652.36</v>
      </c>
      <c r="O87" s="118">
        <v>897128.64</v>
      </c>
      <c r="P87" s="118" t="s">
        <v>685</v>
      </c>
      <c r="Q87" s="118" t="s">
        <v>1218</v>
      </c>
      <c r="R87" s="118">
        <v>135861.86999999997</v>
      </c>
      <c r="S87" s="118" t="s">
        <v>685</v>
      </c>
      <c r="T87" s="118" t="s">
        <v>1219</v>
      </c>
      <c r="U87" s="118">
        <v>32072.78</v>
      </c>
      <c r="V87" s="118" t="s">
        <v>685</v>
      </c>
      <c r="W87" s="118" t="s">
        <v>1220</v>
      </c>
      <c r="X87" s="118">
        <v>5746.7999999999993</v>
      </c>
      <c r="Y87" s="118">
        <v>98841.33</v>
      </c>
      <c r="Z87" s="118">
        <v>227958.16000000003</v>
      </c>
      <c r="AA87" s="118">
        <v>0</v>
      </c>
      <c r="AB87" s="118">
        <v>128679.20000000008</v>
      </c>
      <c r="AC87" s="118">
        <v>371801.73999999993</v>
      </c>
      <c r="AD87" s="118" t="s">
        <v>679</v>
      </c>
      <c r="AE87" s="118">
        <v>167850.62000000005</v>
      </c>
      <c r="AF87" s="118" t="b">
        <v>0</v>
      </c>
      <c r="AG87" s="118">
        <v>371801.74</v>
      </c>
      <c r="AJ87" s="118"/>
    </row>
    <row r="88" spans="1:36" x14ac:dyDescent="0.25">
      <c r="A88" s="118" t="s">
        <v>171</v>
      </c>
      <c r="B88" s="118" t="s">
        <v>1221</v>
      </c>
      <c r="C88" s="118" t="s">
        <v>1222</v>
      </c>
      <c r="D88" s="118" t="s">
        <v>1223</v>
      </c>
      <c r="E88" s="118" t="s">
        <v>1224</v>
      </c>
      <c r="F88" s="118" t="s">
        <v>822</v>
      </c>
      <c r="G88" s="118" t="s">
        <v>685</v>
      </c>
      <c r="H88" s="118" t="s">
        <v>685</v>
      </c>
      <c r="I88" s="118">
        <v>4871</v>
      </c>
      <c r="J88" s="118">
        <v>429465</v>
      </c>
      <c r="K88" s="118">
        <v>152277</v>
      </c>
      <c r="L88" s="118">
        <v>277188</v>
      </c>
      <c r="M88" s="118">
        <v>0</v>
      </c>
      <c r="N88" s="118">
        <v>429465</v>
      </c>
      <c r="O88" s="118">
        <v>0</v>
      </c>
      <c r="P88" s="118" t="s">
        <v>685</v>
      </c>
      <c r="Q88" s="118" t="s">
        <v>1225</v>
      </c>
      <c r="R88" s="118">
        <v>91887.049999999988</v>
      </c>
      <c r="S88" s="118" t="s">
        <v>685</v>
      </c>
      <c r="T88" s="118" t="s">
        <v>1226</v>
      </c>
      <c r="U88" s="118">
        <v>91214.81</v>
      </c>
      <c r="V88" s="118" t="s">
        <v>685</v>
      </c>
      <c r="W88" s="118" t="s">
        <v>1227</v>
      </c>
      <c r="X88" s="118">
        <v>171168.47999999998</v>
      </c>
      <c r="Y88" s="118">
        <v>0</v>
      </c>
      <c r="Z88" s="118">
        <v>75194.55</v>
      </c>
      <c r="AA88" s="118">
        <v>0</v>
      </c>
      <c r="AB88" s="118">
        <v>0</v>
      </c>
      <c r="AC88" s="118">
        <v>429464.89</v>
      </c>
      <c r="AD88" s="118" t="s">
        <v>679</v>
      </c>
      <c r="AE88" s="118">
        <v>0.11000000004423782</v>
      </c>
      <c r="AF88" s="118" t="b">
        <v>0</v>
      </c>
      <c r="AG88" s="118">
        <v>429464.89</v>
      </c>
      <c r="AJ88" s="118"/>
    </row>
    <row r="89" spans="1:36" x14ac:dyDescent="0.25">
      <c r="A89" s="118" t="s">
        <v>172</v>
      </c>
      <c r="B89" s="118" t="s">
        <v>1228</v>
      </c>
      <c r="C89" s="118" t="s">
        <v>1229</v>
      </c>
      <c r="D89" s="118" t="s">
        <v>1230</v>
      </c>
      <c r="E89" s="118" t="s">
        <v>1231</v>
      </c>
      <c r="F89" s="118" t="s">
        <v>731</v>
      </c>
      <c r="G89" s="118" t="s">
        <v>685</v>
      </c>
      <c r="H89" s="118" t="s">
        <v>685</v>
      </c>
      <c r="I89" s="118">
        <v>15987</v>
      </c>
      <c r="J89" s="118">
        <v>1409537</v>
      </c>
      <c r="K89" s="118">
        <v>1036313</v>
      </c>
      <c r="L89" s="118">
        <v>373224</v>
      </c>
      <c r="M89" s="118">
        <v>0</v>
      </c>
      <c r="N89" s="118">
        <v>1409537</v>
      </c>
      <c r="O89" s="118">
        <v>0</v>
      </c>
      <c r="P89" s="118" t="s">
        <v>685</v>
      </c>
      <c r="Q89" s="118" t="s">
        <v>1232</v>
      </c>
      <c r="R89" s="118">
        <v>333391.99000000011</v>
      </c>
      <c r="S89" s="118" t="s">
        <v>685</v>
      </c>
      <c r="T89" s="118" t="s">
        <v>1233</v>
      </c>
      <c r="U89" s="118">
        <v>52422.720000000008</v>
      </c>
      <c r="V89" s="118" t="s">
        <v>685</v>
      </c>
      <c r="W89" s="118" t="s">
        <v>1234</v>
      </c>
      <c r="X89" s="118">
        <v>332450.06500000006</v>
      </c>
      <c r="Y89" s="118">
        <v>223404.69</v>
      </c>
      <c r="Z89" s="118">
        <v>250277.75</v>
      </c>
      <c r="AA89" s="118">
        <v>0</v>
      </c>
      <c r="AB89" s="118">
        <v>149839.40500000003</v>
      </c>
      <c r="AC89" s="118">
        <v>1042107.81</v>
      </c>
      <c r="AD89" s="118" t="s">
        <v>679</v>
      </c>
      <c r="AE89" s="118">
        <v>367429.18999999994</v>
      </c>
      <c r="AF89" s="118" t="b">
        <v>0</v>
      </c>
      <c r="AG89" s="118">
        <v>1042107.81</v>
      </c>
      <c r="AJ89" s="118"/>
    </row>
    <row r="90" spans="1:36" x14ac:dyDescent="0.25">
      <c r="A90" s="118" t="s">
        <v>173</v>
      </c>
      <c r="B90" s="118" t="s">
        <v>1235</v>
      </c>
      <c r="C90" s="118" t="s">
        <v>1236</v>
      </c>
      <c r="D90" s="118" t="s">
        <v>1237</v>
      </c>
      <c r="E90" s="118" t="s">
        <v>1238</v>
      </c>
      <c r="F90" s="118" t="s">
        <v>693</v>
      </c>
      <c r="G90" s="118" t="s">
        <v>685</v>
      </c>
      <c r="H90" s="118" t="s">
        <v>685</v>
      </c>
      <c r="I90" s="118">
        <v>25050</v>
      </c>
      <c r="J90" s="118">
        <v>2208601</v>
      </c>
      <c r="K90" s="118">
        <v>390000</v>
      </c>
      <c r="L90" s="118">
        <v>1485000</v>
      </c>
      <c r="M90" s="118">
        <v>0</v>
      </c>
      <c r="N90" s="118">
        <v>1875000</v>
      </c>
      <c r="O90" s="118">
        <v>333601</v>
      </c>
      <c r="P90" s="118" t="s">
        <v>685</v>
      </c>
      <c r="Q90" s="118" t="s">
        <v>1239</v>
      </c>
      <c r="R90" s="118">
        <v>319827.8899999999</v>
      </c>
      <c r="S90" s="118" t="s">
        <v>685</v>
      </c>
      <c r="T90" s="118" t="s">
        <v>1240</v>
      </c>
      <c r="U90" s="118">
        <v>104615.51999999996</v>
      </c>
      <c r="V90" s="118" t="s">
        <v>685</v>
      </c>
      <c r="W90" s="118" t="s">
        <v>1241</v>
      </c>
      <c r="X90" s="118">
        <v>280314.33250000002</v>
      </c>
      <c r="Y90" s="118">
        <v>0</v>
      </c>
      <c r="Z90" s="118">
        <v>0</v>
      </c>
      <c r="AA90" s="118">
        <v>0</v>
      </c>
      <c r="AB90" s="118">
        <v>330698.83250000008</v>
      </c>
      <c r="AC90" s="118">
        <v>374058.90999999986</v>
      </c>
      <c r="AD90" s="118" t="s">
        <v>679</v>
      </c>
      <c r="AE90" s="118">
        <v>1500941.09</v>
      </c>
      <c r="AF90" s="118" t="b">
        <v>0</v>
      </c>
      <c r="AG90" s="118">
        <v>374058.91</v>
      </c>
      <c r="AJ90" s="118"/>
    </row>
    <row r="91" spans="1:36" x14ac:dyDescent="0.25">
      <c r="A91" s="118" t="s">
        <v>174</v>
      </c>
      <c r="B91" s="118" t="s">
        <v>1242</v>
      </c>
      <c r="C91" s="118" t="s">
        <v>1243</v>
      </c>
      <c r="D91" s="118" t="s">
        <v>1244</v>
      </c>
      <c r="E91" s="118" t="s">
        <v>1245</v>
      </c>
      <c r="F91" s="118" t="s">
        <v>746</v>
      </c>
      <c r="G91" s="118" t="s">
        <v>685</v>
      </c>
      <c r="H91" s="118" t="s">
        <v>676</v>
      </c>
      <c r="I91" s="118">
        <v>4343</v>
      </c>
      <c r="J91" s="118">
        <v>382912</v>
      </c>
      <c r="K91" s="118">
        <v>67048</v>
      </c>
      <c r="L91" s="118">
        <v>0</v>
      </c>
      <c r="M91" s="118">
        <v>155927.63</v>
      </c>
      <c r="N91" s="118">
        <v>222975.63</v>
      </c>
      <c r="O91" s="118">
        <v>159936.37</v>
      </c>
      <c r="P91" s="118" t="s">
        <v>685</v>
      </c>
      <c r="Q91" s="118" t="s">
        <v>1246</v>
      </c>
      <c r="R91" s="118">
        <v>161700.79500000007</v>
      </c>
      <c r="S91" s="118" t="s">
        <v>685</v>
      </c>
      <c r="T91" s="118" t="s">
        <v>1247</v>
      </c>
      <c r="U91" s="118">
        <v>8629.8525000000009</v>
      </c>
      <c r="V91" s="118" t="s">
        <v>685</v>
      </c>
      <c r="W91" s="118" t="s">
        <v>1248</v>
      </c>
      <c r="X91" s="118">
        <v>19125.2925</v>
      </c>
      <c r="Y91" s="118">
        <v>22070.080000000002</v>
      </c>
      <c r="Z91" s="118">
        <v>97309.440000000002</v>
      </c>
      <c r="AA91" s="118">
        <v>1065</v>
      </c>
      <c r="AB91" s="118">
        <v>180699.64</v>
      </c>
      <c r="AC91" s="118">
        <v>129200.82000000008</v>
      </c>
      <c r="AD91" s="118">
        <v>-1.4551915228366852E-11</v>
      </c>
      <c r="AE91" s="118">
        <v>93774.809999999925</v>
      </c>
      <c r="AF91" s="118" t="b">
        <v>0</v>
      </c>
      <c r="AG91" s="118">
        <v>128135.82</v>
      </c>
      <c r="AJ91" s="118"/>
    </row>
    <row r="92" spans="1:36" x14ac:dyDescent="0.25">
      <c r="A92" s="118" t="s">
        <v>175</v>
      </c>
      <c r="B92" s="118" t="s">
        <v>1249</v>
      </c>
      <c r="C92" s="118" t="s">
        <v>1250</v>
      </c>
      <c r="D92" s="118" t="s">
        <v>1251</v>
      </c>
      <c r="E92" s="118" t="s">
        <v>1252</v>
      </c>
      <c r="F92" s="118" t="s">
        <v>700</v>
      </c>
      <c r="G92" s="118" t="s">
        <v>685</v>
      </c>
      <c r="H92" s="118" t="s">
        <v>685</v>
      </c>
      <c r="I92" s="118">
        <v>1208</v>
      </c>
      <c r="J92" s="118">
        <v>106507</v>
      </c>
      <c r="K92" s="118">
        <v>10440</v>
      </c>
      <c r="L92" s="118">
        <v>2798</v>
      </c>
      <c r="M92" s="118">
        <v>2728.27</v>
      </c>
      <c r="N92" s="118">
        <v>15966.27</v>
      </c>
      <c r="O92" s="118">
        <v>90540.73</v>
      </c>
      <c r="P92" s="118" t="s">
        <v>685</v>
      </c>
      <c r="Q92" s="118" t="s">
        <v>1253</v>
      </c>
      <c r="R92" s="118">
        <v>11744.65</v>
      </c>
      <c r="S92" s="118" t="s">
        <v>685</v>
      </c>
      <c r="T92" s="118" t="s">
        <v>1254</v>
      </c>
      <c r="U92" s="118">
        <v>6571.84</v>
      </c>
      <c r="V92" s="118" t="s">
        <v>685</v>
      </c>
      <c r="W92" s="118" t="s">
        <v>1255</v>
      </c>
      <c r="X92" s="118">
        <v>616.54</v>
      </c>
      <c r="Y92" s="118">
        <v>4663.5599999999995</v>
      </c>
      <c r="Z92" s="118">
        <v>689.77</v>
      </c>
      <c r="AA92" s="118">
        <v>0</v>
      </c>
      <c r="AB92" s="118">
        <v>11128.279999999995</v>
      </c>
      <c r="AC92" s="118">
        <v>13158.08</v>
      </c>
      <c r="AD92" s="118" t="s">
        <v>679</v>
      </c>
      <c r="AE92" s="118">
        <v>2808.1900000000005</v>
      </c>
      <c r="AF92" s="118" t="b">
        <v>0</v>
      </c>
      <c r="AG92" s="118">
        <v>13158.079999999998</v>
      </c>
      <c r="AJ92" s="118"/>
    </row>
    <row r="93" spans="1:36" x14ac:dyDescent="0.25">
      <c r="A93" s="118" t="s">
        <v>176</v>
      </c>
      <c r="B93" s="118" t="s">
        <v>1256</v>
      </c>
      <c r="C93" s="118" t="s">
        <v>1257</v>
      </c>
      <c r="D93" s="118" t="s">
        <v>1258</v>
      </c>
      <c r="E93" s="118" t="s">
        <v>1259</v>
      </c>
      <c r="F93" s="118" t="s">
        <v>774</v>
      </c>
      <c r="G93" s="118" t="s">
        <v>685</v>
      </c>
      <c r="H93" s="118" t="s">
        <v>685</v>
      </c>
      <c r="I93" s="118">
        <v>1774</v>
      </c>
      <c r="J93" s="118">
        <v>156410</v>
      </c>
      <c r="K93" s="118">
        <v>30000</v>
      </c>
      <c r="L93" s="118">
        <v>51563</v>
      </c>
      <c r="M93" s="118">
        <v>0</v>
      </c>
      <c r="N93" s="118">
        <v>81563</v>
      </c>
      <c r="O93" s="118">
        <v>74847</v>
      </c>
      <c r="P93" s="118" t="s">
        <v>685</v>
      </c>
      <c r="Q93" s="118" t="s">
        <v>1260</v>
      </c>
      <c r="R93" s="118">
        <v>23677.96</v>
      </c>
      <c r="S93" s="118" t="s">
        <v>685</v>
      </c>
      <c r="T93" s="118" t="s">
        <v>1261</v>
      </c>
      <c r="U93" s="118">
        <v>8081.2250000000013</v>
      </c>
      <c r="V93" s="118" t="s">
        <v>685</v>
      </c>
      <c r="W93" s="118" t="s">
        <v>1262</v>
      </c>
      <c r="X93" s="118">
        <v>25617.63</v>
      </c>
      <c r="Y93" s="118">
        <v>5582.42</v>
      </c>
      <c r="Z93" s="118">
        <v>27936.85</v>
      </c>
      <c r="AA93" s="118">
        <v>0</v>
      </c>
      <c r="AB93" s="118">
        <v>8560.9449999999997</v>
      </c>
      <c r="AC93" s="118">
        <v>82335.139999999985</v>
      </c>
      <c r="AD93" s="118" t="s">
        <v>679</v>
      </c>
      <c r="AE93" s="118">
        <v>-772.13999999998475</v>
      </c>
      <c r="AF93" s="118" t="b">
        <v>0</v>
      </c>
      <c r="AG93" s="118">
        <v>82335.14</v>
      </c>
      <c r="AJ93" s="118"/>
    </row>
    <row r="94" spans="1:36" x14ac:dyDescent="0.25">
      <c r="A94" s="118" t="s">
        <v>177</v>
      </c>
      <c r="B94" s="118" t="s">
        <v>1263</v>
      </c>
      <c r="C94" s="118" t="s">
        <v>1264</v>
      </c>
      <c r="D94" s="118" t="s">
        <v>1265</v>
      </c>
      <c r="E94" s="118" t="s">
        <v>723</v>
      </c>
      <c r="F94" s="118" t="s">
        <v>723</v>
      </c>
      <c r="G94" s="118" t="s">
        <v>685</v>
      </c>
      <c r="H94" s="118" t="s">
        <v>685</v>
      </c>
      <c r="I94" s="118">
        <v>3789</v>
      </c>
      <c r="J94" s="118">
        <v>334067</v>
      </c>
      <c r="K94" s="118">
        <v>41138</v>
      </c>
      <c r="L94" s="118">
        <v>292929</v>
      </c>
      <c r="M94" s="118">
        <v>0</v>
      </c>
      <c r="N94" s="118">
        <v>334067</v>
      </c>
      <c r="O94" s="118">
        <v>0</v>
      </c>
      <c r="P94" s="118" t="s">
        <v>685</v>
      </c>
      <c r="Q94" s="118" t="s">
        <v>1266</v>
      </c>
      <c r="R94" s="118">
        <v>15866.030000000004</v>
      </c>
      <c r="S94" s="118" t="s">
        <v>685</v>
      </c>
      <c r="T94" s="118" t="s">
        <v>1267</v>
      </c>
      <c r="U94" s="118">
        <v>18541.910000000003</v>
      </c>
      <c r="V94" s="118" t="s">
        <v>685</v>
      </c>
      <c r="W94" s="118" t="s">
        <v>1268</v>
      </c>
      <c r="X94" s="118">
        <v>70652.365000000005</v>
      </c>
      <c r="Y94" s="118">
        <v>58666.36</v>
      </c>
      <c r="Z94" s="118">
        <v>16886</v>
      </c>
      <c r="AA94" s="118">
        <v>0</v>
      </c>
      <c r="AB94" s="118">
        <v>18927.770000000008</v>
      </c>
      <c r="AC94" s="118">
        <v>161684.89500000002</v>
      </c>
      <c r="AD94" s="118" t="s">
        <v>679</v>
      </c>
      <c r="AE94" s="118">
        <v>172382.10499999998</v>
      </c>
      <c r="AF94" s="118" t="b">
        <v>0</v>
      </c>
      <c r="AG94" s="118">
        <v>161684.89500000002</v>
      </c>
      <c r="AJ94" s="118"/>
    </row>
    <row r="95" spans="1:36" x14ac:dyDescent="0.25">
      <c r="A95" s="118" t="s">
        <v>178</v>
      </c>
      <c r="B95" s="118" t="s">
        <v>1269</v>
      </c>
      <c r="C95" s="118" t="s">
        <v>1270</v>
      </c>
      <c r="D95" s="118" t="s">
        <v>1271</v>
      </c>
      <c r="E95" s="118" t="s">
        <v>1272</v>
      </c>
      <c r="F95" s="118" t="s">
        <v>684</v>
      </c>
      <c r="G95" s="118" t="s">
        <v>685</v>
      </c>
      <c r="H95" s="118" t="s">
        <v>685</v>
      </c>
      <c r="I95" s="118">
        <v>46880</v>
      </c>
      <c r="J95" s="118">
        <v>7321492</v>
      </c>
      <c r="K95" s="118">
        <v>1602992</v>
      </c>
      <c r="L95" s="118">
        <v>5718500</v>
      </c>
      <c r="M95" s="118">
        <v>0</v>
      </c>
      <c r="N95" s="118">
        <v>7321492</v>
      </c>
      <c r="O95" s="118">
        <v>0</v>
      </c>
      <c r="P95" s="118" t="s">
        <v>685</v>
      </c>
      <c r="Q95" s="118" t="s">
        <v>1273</v>
      </c>
      <c r="R95" s="118">
        <v>673311.65249999973</v>
      </c>
      <c r="S95" s="118" t="s">
        <v>685</v>
      </c>
      <c r="T95" s="118" t="s">
        <v>1274</v>
      </c>
      <c r="U95" s="118">
        <v>907795.10000000021</v>
      </c>
      <c r="V95" s="118" t="s">
        <v>685</v>
      </c>
      <c r="W95" s="118" t="s">
        <v>1275</v>
      </c>
      <c r="X95" s="118">
        <v>2474700.1274999999</v>
      </c>
      <c r="Y95" s="118">
        <v>691629</v>
      </c>
      <c r="Z95" s="118">
        <v>24212.49</v>
      </c>
      <c r="AA95" s="118">
        <v>0</v>
      </c>
      <c r="AB95" s="118">
        <v>371499.88249999995</v>
      </c>
      <c r="AC95" s="118">
        <v>4400148.4874999998</v>
      </c>
      <c r="AD95" s="118" t="s">
        <v>679</v>
      </c>
      <c r="AE95" s="118">
        <v>2921343.5125000002</v>
      </c>
      <c r="AF95" s="118" t="b">
        <v>0</v>
      </c>
      <c r="AG95" s="118">
        <v>4400148.4875000007</v>
      </c>
      <c r="AJ95" s="118"/>
    </row>
    <row r="96" spans="1:36" x14ac:dyDescent="0.25">
      <c r="A96" s="118" t="s">
        <v>179</v>
      </c>
      <c r="B96" s="118" t="s">
        <v>1276</v>
      </c>
      <c r="C96" s="118" t="s">
        <v>1277</v>
      </c>
      <c r="D96" s="118" t="s">
        <v>1278</v>
      </c>
      <c r="E96" s="118" t="s">
        <v>1279</v>
      </c>
      <c r="F96" s="118" t="s">
        <v>693</v>
      </c>
      <c r="G96" s="118" t="s">
        <v>685</v>
      </c>
      <c r="H96" s="118" t="s">
        <v>685</v>
      </c>
      <c r="I96" s="118">
        <v>16094</v>
      </c>
      <c r="J96" s="118">
        <v>1418971</v>
      </c>
      <c r="K96" s="118">
        <v>140853</v>
      </c>
      <c r="L96" s="118">
        <v>406831</v>
      </c>
      <c r="M96" s="118">
        <v>0</v>
      </c>
      <c r="N96" s="118">
        <v>547684</v>
      </c>
      <c r="O96" s="118">
        <v>871287</v>
      </c>
      <c r="P96" s="118" t="s">
        <v>685</v>
      </c>
      <c r="Q96" s="118" t="s">
        <v>1280</v>
      </c>
      <c r="R96" s="118">
        <v>98618.44000000009</v>
      </c>
      <c r="S96" s="118" t="s">
        <v>685</v>
      </c>
      <c r="T96" s="118" t="s">
        <v>1281</v>
      </c>
      <c r="U96" s="118">
        <v>411037.10499999986</v>
      </c>
      <c r="V96" s="118" t="s">
        <v>685</v>
      </c>
      <c r="W96" s="118" t="s">
        <v>1282</v>
      </c>
      <c r="X96" s="118">
        <v>713561.94</v>
      </c>
      <c r="Y96" s="118">
        <v>152382.39999999999</v>
      </c>
      <c r="Z96" s="118">
        <v>50211.950000000019</v>
      </c>
      <c r="AA96" s="118">
        <v>0</v>
      </c>
      <c r="AB96" s="118">
        <v>65626.944999999978</v>
      </c>
      <c r="AC96" s="118">
        <v>1360184.8899999997</v>
      </c>
      <c r="AD96" s="118" t="s">
        <v>679</v>
      </c>
      <c r="AE96" s="118">
        <v>-812500.88999999966</v>
      </c>
      <c r="AF96" s="118" t="b">
        <v>0</v>
      </c>
      <c r="AG96" s="118">
        <v>1360184.8900000004</v>
      </c>
      <c r="AJ96" s="118"/>
    </row>
    <row r="97" spans="1:36" x14ac:dyDescent="0.25">
      <c r="A97" s="118" t="s">
        <v>180</v>
      </c>
      <c r="B97" s="118" t="s">
        <v>1283</v>
      </c>
      <c r="C97" s="118" t="s">
        <v>1284</v>
      </c>
      <c r="D97" s="118" t="s">
        <v>1285</v>
      </c>
      <c r="E97" s="118" t="s">
        <v>1286</v>
      </c>
      <c r="F97" s="118" t="s">
        <v>693</v>
      </c>
      <c r="G97" s="118" t="s">
        <v>676</v>
      </c>
      <c r="H97" s="118" t="s">
        <v>685</v>
      </c>
      <c r="I97" s="118">
        <v>89661</v>
      </c>
      <c r="J97" s="118">
        <v>7905205</v>
      </c>
      <c r="K97" s="118">
        <v>0</v>
      </c>
      <c r="L97" s="118">
        <v>3239929</v>
      </c>
      <c r="M97" s="118">
        <v>3721653</v>
      </c>
      <c r="N97" s="118">
        <v>6961582</v>
      </c>
      <c r="O97" s="118">
        <v>943623</v>
      </c>
      <c r="P97" s="118" t="s">
        <v>769</v>
      </c>
      <c r="Q97" s="118" t="s">
        <v>678</v>
      </c>
      <c r="R97" s="118">
        <v>0</v>
      </c>
      <c r="S97" s="118" t="s">
        <v>685</v>
      </c>
      <c r="T97" s="118" t="s">
        <v>1287</v>
      </c>
      <c r="U97" s="118">
        <v>1511932.5599999994</v>
      </c>
      <c r="V97" s="118" t="s">
        <v>685</v>
      </c>
      <c r="W97" s="118" t="s">
        <v>1288</v>
      </c>
      <c r="X97" s="118">
        <v>1724123</v>
      </c>
      <c r="Y97" s="118">
        <v>680483.71</v>
      </c>
      <c r="Z97" s="118">
        <v>2620779</v>
      </c>
      <c r="AA97" s="118">
        <v>0</v>
      </c>
      <c r="AB97" s="118">
        <v>730871.83</v>
      </c>
      <c r="AC97" s="118">
        <v>5806446.4399999995</v>
      </c>
      <c r="AD97" s="118" t="s">
        <v>679</v>
      </c>
      <c r="AE97" s="118">
        <v>1155135.5600000003</v>
      </c>
      <c r="AF97" s="118" t="b">
        <v>0</v>
      </c>
      <c r="AG97" s="118">
        <v>5806446.4399999995</v>
      </c>
      <c r="AJ97" s="118"/>
    </row>
    <row r="98" spans="1:36" x14ac:dyDescent="0.25">
      <c r="A98" s="118" t="s">
        <v>181</v>
      </c>
      <c r="B98" s="118" t="s">
        <v>1289</v>
      </c>
      <c r="C98" s="118" t="s">
        <v>1290</v>
      </c>
      <c r="D98" s="118" t="s">
        <v>1291</v>
      </c>
      <c r="E98" s="118" t="s">
        <v>1292</v>
      </c>
      <c r="F98" s="118" t="s">
        <v>822</v>
      </c>
      <c r="G98" s="118" t="s">
        <v>685</v>
      </c>
      <c r="H98" s="118" t="s">
        <v>685</v>
      </c>
      <c r="I98" s="118">
        <v>31019</v>
      </c>
      <c r="J98" s="118">
        <v>2734874</v>
      </c>
      <c r="K98" s="118">
        <v>358379</v>
      </c>
      <c r="L98" s="118">
        <v>1090001</v>
      </c>
      <c r="M98" s="118">
        <v>487881</v>
      </c>
      <c r="N98" s="118">
        <v>1936261</v>
      </c>
      <c r="O98" s="118">
        <v>798613</v>
      </c>
      <c r="P98" s="118" t="s">
        <v>685</v>
      </c>
      <c r="Q98" s="118" t="s">
        <v>1293</v>
      </c>
      <c r="R98" s="118">
        <v>318910.75</v>
      </c>
      <c r="S98" s="118" t="s">
        <v>685</v>
      </c>
      <c r="T98" s="118" t="s">
        <v>1294</v>
      </c>
      <c r="U98" s="118">
        <v>358996.16952499998</v>
      </c>
      <c r="V98" s="118" t="s">
        <v>685</v>
      </c>
      <c r="W98" s="118" t="s">
        <v>1295</v>
      </c>
      <c r="X98" s="118">
        <v>1162090.9225000008</v>
      </c>
      <c r="Y98" s="118">
        <v>35554.789999999994</v>
      </c>
      <c r="Z98" s="118">
        <v>41965.240000000005</v>
      </c>
      <c r="AA98" s="118">
        <v>0</v>
      </c>
      <c r="AB98" s="118">
        <v>44954.43202499998</v>
      </c>
      <c r="AC98" s="118">
        <v>1872563.4400000009</v>
      </c>
      <c r="AD98" s="118" t="s">
        <v>679</v>
      </c>
      <c r="AE98" s="118">
        <v>63697.559999999125</v>
      </c>
      <c r="AF98" s="118" t="b">
        <v>0</v>
      </c>
      <c r="AG98" s="118">
        <v>1872563.44</v>
      </c>
      <c r="AJ98" s="118"/>
    </row>
    <row r="99" spans="1:36" x14ac:dyDescent="0.25">
      <c r="A99" s="118" t="s">
        <v>182</v>
      </c>
      <c r="B99" s="118" t="s">
        <v>1296</v>
      </c>
      <c r="C99" s="118" t="s">
        <v>1297</v>
      </c>
      <c r="D99" s="118" t="s">
        <v>1298</v>
      </c>
      <c r="E99" s="118" t="s">
        <v>1299</v>
      </c>
      <c r="F99" s="118" t="s">
        <v>761</v>
      </c>
      <c r="G99" s="118" t="s">
        <v>685</v>
      </c>
      <c r="H99" s="118" t="s">
        <v>676</v>
      </c>
      <c r="I99" s="118">
        <v>40882</v>
      </c>
      <c r="J99" s="118">
        <v>3604472</v>
      </c>
      <c r="K99" s="118">
        <v>404817</v>
      </c>
      <c r="L99" s="118">
        <v>0</v>
      </c>
      <c r="M99" s="118">
        <v>358998</v>
      </c>
      <c r="N99" s="118">
        <v>763815</v>
      </c>
      <c r="O99" s="118">
        <v>2840657</v>
      </c>
      <c r="P99" s="118" t="s">
        <v>685</v>
      </c>
      <c r="Q99" s="118" t="s">
        <v>1300</v>
      </c>
      <c r="R99" s="118">
        <v>134050</v>
      </c>
      <c r="S99" s="118" t="s">
        <v>685</v>
      </c>
      <c r="T99" s="118" t="s">
        <v>1301</v>
      </c>
      <c r="U99" s="118">
        <v>24569.17</v>
      </c>
      <c r="V99" s="118" t="s">
        <v>685</v>
      </c>
      <c r="W99" s="118" t="s">
        <v>1302</v>
      </c>
      <c r="X99" s="118">
        <v>245927.5025</v>
      </c>
      <c r="Y99" s="118">
        <v>332701.01999999996</v>
      </c>
      <c r="Z99" s="118">
        <v>30337.380000000005</v>
      </c>
      <c r="AA99" s="118">
        <v>0</v>
      </c>
      <c r="AB99" s="118">
        <v>137910.98250000004</v>
      </c>
      <c r="AC99" s="118">
        <v>629674.08999999985</v>
      </c>
      <c r="AD99" s="118" t="s">
        <v>679</v>
      </c>
      <c r="AE99" s="118">
        <v>134140.91000000015</v>
      </c>
      <c r="AF99" s="118" t="b">
        <v>0</v>
      </c>
      <c r="AG99" s="118">
        <v>629674.09</v>
      </c>
      <c r="AJ99" s="118"/>
    </row>
    <row r="100" spans="1:36" x14ac:dyDescent="0.25">
      <c r="A100" s="118" t="s">
        <v>183</v>
      </c>
      <c r="B100" s="118">
        <v>0</v>
      </c>
      <c r="C100" s="118">
        <v>0</v>
      </c>
      <c r="D100" s="118" t="s">
        <v>673</v>
      </c>
      <c r="E100" s="118" t="s">
        <v>1303</v>
      </c>
      <c r="F100" s="118" t="s">
        <v>700</v>
      </c>
      <c r="G100" s="118" t="s">
        <v>676</v>
      </c>
      <c r="H100" s="118" t="s">
        <v>676</v>
      </c>
      <c r="I100" s="118">
        <v>724</v>
      </c>
      <c r="J100" s="118">
        <v>63833</v>
      </c>
      <c r="K100" s="118">
        <v>0</v>
      </c>
      <c r="L100" s="118">
        <v>0</v>
      </c>
      <c r="M100" s="118">
        <v>0</v>
      </c>
      <c r="N100" s="118">
        <v>0</v>
      </c>
      <c r="O100" s="118">
        <v>63833</v>
      </c>
      <c r="P100" s="118" t="s">
        <v>685</v>
      </c>
      <c r="Q100" s="118" t="s">
        <v>1304</v>
      </c>
      <c r="R100" s="118">
        <v>0</v>
      </c>
      <c r="S100" s="118" t="s">
        <v>676</v>
      </c>
      <c r="T100" s="118">
        <v>0</v>
      </c>
      <c r="U100" s="118">
        <v>0</v>
      </c>
      <c r="V100" s="118" t="s">
        <v>676</v>
      </c>
      <c r="W100" s="118" t="s">
        <v>678</v>
      </c>
      <c r="X100" s="118">
        <v>0</v>
      </c>
      <c r="Y100" s="118">
        <v>0</v>
      </c>
      <c r="Z100" s="118">
        <v>0</v>
      </c>
      <c r="AA100" s="118">
        <v>0</v>
      </c>
      <c r="AB100" s="118">
        <v>0</v>
      </c>
      <c r="AC100" s="118">
        <v>0</v>
      </c>
      <c r="AD100" s="118" t="s">
        <v>679</v>
      </c>
      <c r="AE100" s="118">
        <v>0</v>
      </c>
      <c r="AF100" s="118" t="b">
        <v>0</v>
      </c>
      <c r="AG100" s="118" t="s">
        <v>673</v>
      </c>
      <c r="AI100" s="118" t="s">
        <v>1305</v>
      </c>
      <c r="AJ100" s="118"/>
    </row>
    <row r="101" spans="1:36" x14ac:dyDescent="0.25">
      <c r="A101" s="118" t="s">
        <v>184</v>
      </c>
      <c r="B101" s="118" t="s">
        <v>1306</v>
      </c>
      <c r="C101" s="118" t="s">
        <v>1307</v>
      </c>
      <c r="D101" s="118" t="s">
        <v>1308</v>
      </c>
      <c r="E101" s="118" t="s">
        <v>1309</v>
      </c>
      <c r="F101" s="118" t="s">
        <v>809</v>
      </c>
      <c r="G101" s="118" t="s">
        <v>685</v>
      </c>
      <c r="H101" s="118" t="s">
        <v>685</v>
      </c>
      <c r="I101" s="118">
        <v>17671</v>
      </c>
      <c r="J101" s="118">
        <v>1558012</v>
      </c>
      <c r="K101" s="118">
        <v>1000000</v>
      </c>
      <c r="L101" s="118">
        <v>558012</v>
      </c>
      <c r="M101" s="118">
        <v>0</v>
      </c>
      <c r="N101" s="118">
        <v>1558012</v>
      </c>
      <c r="O101" s="118">
        <v>0</v>
      </c>
      <c r="P101" s="118" t="s">
        <v>685</v>
      </c>
      <c r="Q101" s="118" t="s">
        <v>1310</v>
      </c>
      <c r="R101" s="118">
        <v>834614.61250000028</v>
      </c>
      <c r="S101" s="118" t="s">
        <v>685</v>
      </c>
      <c r="T101" s="118" t="s">
        <v>1311</v>
      </c>
      <c r="U101" s="118">
        <v>175866.14999999985</v>
      </c>
      <c r="V101" s="118" t="s">
        <v>685</v>
      </c>
      <c r="W101" s="118" t="s">
        <v>1312</v>
      </c>
      <c r="X101" s="118">
        <v>547531.3899999999</v>
      </c>
      <c r="Y101" s="118">
        <v>106890.05</v>
      </c>
      <c r="Z101" s="118">
        <v>0</v>
      </c>
      <c r="AA101" s="118">
        <v>0</v>
      </c>
      <c r="AB101" s="118">
        <v>106890.20499999991</v>
      </c>
      <c r="AC101" s="118">
        <v>1558011.9975000003</v>
      </c>
      <c r="AD101" s="118" t="s">
        <v>679</v>
      </c>
      <c r="AE101" s="118">
        <v>2.4999997112900019E-3</v>
      </c>
      <c r="AF101" s="118" t="b">
        <v>0</v>
      </c>
      <c r="AG101" s="118">
        <v>1558011.9975000001</v>
      </c>
      <c r="AJ101" s="118"/>
    </row>
    <row r="102" spans="1:36" x14ac:dyDescent="0.25">
      <c r="A102" s="118" t="s">
        <v>185</v>
      </c>
      <c r="B102" s="118" t="s">
        <v>1313</v>
      </c>
      <c r="C102" s="118" t="s">
        <v>1314</v>
      </c>
      <c r="D102" s="118" t="s">
        <v>1315</v>
      </c>
      <c r="E102" s="118" t="s">
        <v>1316</v>
      </c>
      <c r="F102" s="118" t="s">
        <v>684</v>
      </c>
      <c r="G102" s="118" t="s">
        <v>685</v>
      </c>
      <c r="H102" s="118" t="s">
        <v>685</v>
      </c>
      <c r="I102" s="118">
        <v>73123</v>
      </c>
      <c r="J102" s="118">
        <v>6447214</v>
      </c>
      <c r="K102" s="118">
        <v>1478737</v>
      </c>
      <c r="L102" s="118">
        <v>4968477</v>
      </c>
      <c r="M102" s="118">
        <v>0</v>
      </c>
      <c r="N102" s="118">
        <v>6447214</v>
      </c>
      <c r="O102" s="118">
        <v>0</v>
      </c>
      <c r="P102" s="118" t="s">
        <v>685</v>
      </c>
      <c r="Q102" s="118" t="s">
        <v>1317</v>
      </c>
      <c r="R102" s="118">
        <v>1294231.6474999995</v>
      </c>
      <c r="S102" s="118" t="s">
        <v>685</v>
      </c>
      <c r="T102" s="118" t="s">
        <v>1318</v>
      </c>
      <c r="U102" s="118">
        <v>1058919.1525000001</v>
      </c>
      <c r="V102" s="118" t="s">
        <v>685</v>
      </c>
      <c r="W102" s="118" t="s">
        <v>1319</v>
      </c>
      <c r="X102" s="118">
        <v>1914421.6625000008</v>
      </c>
      <c r="Y102" s="118">
        <v>0</v>
      </c>
      <c r="Z102" s="118">
        <v>0</v>
      </c>
      <c r="AA102" s="118">
        <v>0</v>
      </c>
      <c r="AB102" s="118">
        <v>679623.52499999979</v>
      </c>
      <c r="AC102" s="118">
        <v>3587948.9375000005</v>
      </c>
      <c r="AD102" s="118" t="s">
        <v>679</v>
      </c>
      <c r="AE102" s="118">
        <v>2859265.0624999995</v>
      </c>
      <c r="AF102" s="118" t="b">
        <v>0</v>
      </c>
      <c r="AG102" s="118">
        <v>3587948.9374999995</v>
      </c>
      <c r="AJ102" s="118"/>
    </row>
    <row r="103" spans="1:36" x14ac:dyDescent="0.25">
      <c r="A103" s="118" t="s">
        <v>186</v>
      </c>
      <c r="B103" s="118" t="s">
        <v>1320</v>
      </c>
      <c r="C103" s="118" t="s">
        <v>1321</v>
      </c>
      <c r="D103" s="118" t="s">
        <v>1322</v>
      </c>
      <c r="E103" s="118" t="s">
        <v>774</v>
      </c>
      <c r="F103" s="118" t="s">
        <v>809</v>
      </c>
      <c r="G103" s="118" t="s">
        <v>685</v>
      </c>
      <c r="H103" s="118" t="s">
        <v>685</v>
      </c>
      <c r="I103" s="118">
        <v>33230</v>
      </c>
      <c r="J103" s="118">
        <v>2929813</v>
      </c>
      <c r="K103" s="118">
        <v>1091416</v>
      </c>
      <c r="L103" s="118">
        <v>1838397</v>
      </c>
      <c r="M103" s="118">
        <v>0</v>
      </c>
      <c r="N103" s="118">
        <v>2929813</v>
      </c>
      <c r="O103" s="118">
        <v>0</v>
      </c>
      <c r="P103" s="118" t="s">
        <v>685</v>
      </c>
      <c r="Q103" s="118" t="s">
        <v>1323</v>
      </c>
      <c r="R103" s="118">
        <v>1065082.7969999998</v>
      </c>
      <c r="S103" s="118" t="s">
        <v>685</v>
      </c>
      <c r="T103" s="118" t="s">
        <v>1324</v>
      </c>
      <c r="U103" s="118">
        <v>444836.88937499985</v>
      </c>
      <c r="V103" s="118" t="s">
        <v>685</v>
      </c>
      <c r="W103" s="118" t="s">
        <v>1325</v>
      </c>
      <c r="X103" s="118">
        <v>404819.87562499999</v>
      </c>
      <c r="Y103" s="118">
        <v>254457.95</v>
      </c>
      <c r="Z103" s="118">
        <v>239849.83</v>
      </c>
      <c r="AA103" s="118">
        <v>0</v>
      </c>
      <c r="AB103" s="118">
        <v>-2151.2880000002328</v>
      </c>
      <c r="AC103" s="118">
        <v>2411198.63</v>
      </c>
      <c r="AD103" s="118" t="s">
        <v>679</v>
      </c>
      <c r="AE103" s="118">
        <v>518614.37000000005</v>
      </c>
      <c r="AF103" s="118" t="b">
        <v>0</v>
      </c>
      <c r="AG103" s="118">
        <v>2411198.75</v>
      </c>
      <c r="AJ103" s="118"/>
    </row>
    <row r="104" spans="1:36" x14ac:dyDescent="0.25">
      <c r="A104" s="118" t="s">
        <v>187</v>
      </c>
      <c r="B104" s="118" t="s">
        <v>1326</v>
      </c>
      <c r="C104" s="118" t="s">
        <v>1327</v>
      </c>
      <c r="D104" s="118" t="s">
        <v>1328</v>
      </c>
      <c r="E104" s="118" t="s">
        <v>1329</v>
      </c>
      <c r="F104" s="118" t="s">
        <v>693</v>
      </c>
      <c r="G104" s="118" t="s">
        <v>685</v>
      </c>
      <c r="H104" s="118" t="s">
        <v>685</v>
      </c>
      <c r="I104" s="118">
        <v>9395</v>
      </c>
      <c r="J104" s="118">
        <v>828336</v>
      </c>
      <c r="K104" s="118">
        <v>168334</v>
      </c>
      <c r="L104" s="118">
        <v>660002</v>
      </c>
      <c r="M104" s="118">
        <v>0</v>
      </c>
      <c r="N104" s="118">
        <v>828336</v>
      </c>
      <c r="O104" s="118">
        <v>0</v>
      </c>
      <c r="P104" s="118" t="s">
        <v>685</v>
      </c>
      <c r="Q104" s="118" t="s">
        <v>1330</v>
      </c>
      <c r="R104" s="118">
        <v>0</v>
      </c>
      <c r="S104" s="118" t="s">
        <v>676</v>
      </c>
      <c r="T104" s="118">
        <v>0</v>
      </c>
      <c r="U104" s="118">
        <v>0</v>
      </c>
      <c r="V104" s="118" t="s">
        <v>685</v>
      </c>
      <c r="W104" s="118" t="s">
        <v>1331</v>
      </c>
      <c r="X104" s="118">
        <v>0</v>
      </c>
      <c r="Y104" s="118">
        <v>0</v>
      </c>
      <c r="Z104" s="118">
        <v>692798.64</v>
      </c>
      <c r="AA104" s="118">
        <v>0</v>
      </c>
      <c r="AB104" s="118">
        <v>0</v>
      </c>
      <c r="AC104" s="118">
        <v>692798.64</v>
      </c>
      <c r="AD104" s="118" t="s">
        <v>679</v>
      </c>
      <c r="AE104" s="118">
        <v>135537.35999999999</v>
      </c>
      <c r="AF104" s="118" t="b">
        <v>0</v>
      </c>
      <c r="AG104" s="118">
        <v>0</v>
      </c>
      <c r="AJ104" s="118"/>
    </row>
    <row r="105" spans="1:36" x14ac:dyDescent="0.25">
      <c r="A105" s="118" t="s">
        <v>188</v>
      </c>
      <c r="B105" s="118" t="s">
        <v>1332</v>
      </c>
      <c r="C105" s="118" t="s">
        <v>1333</v>
      </c>
      <c r="D105" s="118" t="s">
        <v>1334</v>
      </c>
      <c r="E105" s="118" t="s">
        <v>1335</v>
      </c>
      <c r="F105" s="118" t="s">
        <v>761</v>
      </c>
      <c r="G105" s="118" t="s">
        <v>685</v>
      </c>
      <c r="H105" s="118" t="s">
        <v>685</v>
      </c>
      <c r="I105" s="118">
        <v>20719</v>
      </c>
      <c r="J105" s="118">
        <v>1826747</v>
      </c>
      <c r="K105" s="118">
        <v>23454</v>
      </c>
      <c r="L105" s="118">
        <v>454440</v>
      </c>
      <c r="M105" s="118">
        <v>1102411.1499999999</v>
      </c>
      <c r="N105" s="118">
        <v>1580305.15</v>
      </c>
      <c r="O105" s="118">
        <v>246441.85000000009</v>
      </c>
      <c r="P105" s="118" t="s">
        <v>685</v>
      </c>
      <c r="Q105" s="118" t="s">
        <v>1336</v>
      </c>
      <c r="R105" s="118">
        <v>23454.34</v>
      </c>
      <c r="S105" s="118" t="s">
        <v>685</v>
      </c>
      <c r="T105" s="118" t="s">
        <v>1337</v>
      </c>
      <c r="U105" s="118">
        <v>454441.32499999966</v>
      </c>
      <c r="V105" s="118" t="s">
        <v>685</v>
      </c>
      <c r="W105" s="118" t="s">
        <v>1338</v>
      </c>
      <c r="X105" s="118">
        <v>684928.46000000031</v>
      </c>
      <c r="Y105" s="118">
        <v>294209.17000000004</v>
      </c>
      <c r="Z105" s="118">
        <v>0</v>
      </c>
      <c r="AA105" s="118">
        <v>0</v>
      </c>
      <c r="AB105" s="118">
        <v>28078.635000000009</v>
      </c>
      <c r="AC105" s="118">
        <v>1428954.66</v>
      </c>
      <c r="AD105" s="118" t="s">
        <v>679</v>
      </c>
      <c r="AE105" s="118">
        <v>151350.49</v>
      </c>
      <c r="AF105" s="118" t="b">
        <v>0</v>
      </c>
      <c r="AG105" s="118">
        <v>1428954.66</v>
      </c>
      <c r="AJ105" s="118"/>
    </row>
    <row r="106" spans="1:36" x14ac:dyDescent="0.25">
      <c r="A106" s="118" t="s">
        <v>190</v>
      </c>
      <c r="B106" s="118" t="s">
        <v>1339</v>
      </c>
      <c r="C106" s="118" t="s">
        <v>1340</v>
      </c>
      <c r="D106" s="118" t="s">
        <v>1341</v>
      </c>
      <c r="E106" s="118" t="s">
        <v>1342</v>
      </c>
      <c r="F106" s="118" t="s">
        <v>723</v>
      </c>
      <c r="G106" s="118" t="s">
        <v>685</v>
      </c>
      <c r="H106" s="118" t="s">
        <v>685</v>
      </c>
      <c r="I106" s="118">
        <v>8773</v>
      </c>
      <c r="J106" s="118">
        <v>773495</v>
      </c>
      <c r="K106" s="118">
        <v>34288</v>
      </c>
      <c r="L106" s="118">
        <v>672368</v>
      </c>
      <c r="M106" s="118">
        <v>0</v>
      </c>
      <c r="N106" s="118">
        <v>706656</v>
      </c>
      <c r="O106" s="118">
        <v>66839</v>
      </c>
      <c r="P106" s="118" t="s">
        <v>685</v>
      </c>
      <c r="Q106" s="118" t="s">
        <v>1343</v>
      </c>
      <c r="R106" s="118">
        <v>42034.318000000014</v>
      </c>
      <c r="S106" s="118" t="s">
        <v>685</v>
      </c>
      <c r="T106" s="118" t="s">
        <v>1344</v>
      </c>
      <c r="U106" s="118">
        <v>148427.79249999995</v>
      </c>
      <c r="V106" s="118" t="s">
        <v>685</v>
      </c>
      <c r="W106" s="118" t="s">
        <v>1345</v>
      </c>
      <c r="X106" s="118">
        <v>241542.12999999992</v>
      </c>
      <c r="Y106" s="118">
        <v>0</v>
      </c>
      <c r="Z106" s="118">
        <v>0</v>
      </c>
      <c r="AA106" s="118">
        <v>0</v>
      </c>
      <c r="AB106" s="118">
        <v>104125.3125</v>
      </c>
      <c r="AC106" s="118">
        <v>327878.92799999984</v>
      </c>
      <c r="AD106" s="118" t="s">
        <v>679</v>
      </c>
      <c r="AE106" s="118">
        <v>378777.07200000016</v>
      </c>
      <c r="AF106" s="118" t="b">
        <v>0</v>
      </c>
      <c r="AG106" s="118">
        <v>327878.92800000001</v>
      </c>
      <c r="AJ106" s="118"/>
    </row>
    <row r="107" spans="1:36" x14ac:dyDescent="0.25">
      <c r="A107" s="118" t="s">
        <v>191</v>
      </c>
      <c r="B107" s="118" t="s">
        <v>1346</v>
      </c>
      <c r="C107" s="118" t="s">
        <v>1347</v>
      </c>
      <c r="D107" s="118" t="s">
        <v>1348</v>
      </c>
      <c r="E107" s="118" t="s">
        <v>1349</v>
      </c>
      <c r="F107" s="118" t="s">
        <v>774</v>
      </c>
      <c r="G107" s="118" t="s">
        <v>685</v>
      </c>
      <c r="H107" s="118" t="s">
        <v>685</v>
      </c>
      <c r="I107" s="118">
        <v>1489</v>
      </c>
      <c r="J107" s="118">
        <v>131282</v>
      </c>
      <c r="K107" s="118">
        <v>5399</v>
      </c>
      <c r="L107" s="118">
        <v>67835</v>
      </c>
      <c r="M107" s="118">
        <v>0</v>
      </c>
      <c r="N107" s="118">
        <v>73234</v>
      </c>
      <c r="O107" s="118">
        <v>58048</v>
      </c>
      <c r="P107" s="118" t="s">
        <v>685</v>
      </c>
      <c r="Q107" s="118" t="s">
        <v>1350</v>
      </c>
      <c r="R107" s="118">
        <v>4224.7974999999997</v>
      </c>
      <c r="S107" s="118" t="s">
        <v>685</v>
      </c>
      <c r="T107" s="118" t="s">
        <v>1351</v>
      </c>
      <c r="U107" s="118">
        <v>9645.3950000000004</v>
      </c>
      <c r="V107" s="118" t="s">
        <v>685</v>
      </c>
      <c r="W107" s="118" t="s">
        <v>1352</v>
      </c>
      <c r="X107" s="118">
        <v>8481.6774999999998</v>
      </c>
      <c r="Y107" s="118">
        <v>0</v>
      </c>
      <c r="Z107" s="118">
        <v>0</v>
      </c>
      <c r="AA107" s="118">
        <v>0</v>
      </c>
      <c r="AB107" s="118">
        <v>8688.61</v>
      </c>
      <c r="AC107" s="118">
        <v>13663.260000000002</v>
      </c>
      <c r="AD107" s="118" t="s">
        <v>679</v>
      </c>
      <c r="AE107" s="118">
        <v>59570.74</v>
      </c>
      <c r="AF107" s="118" t="b">
        <v>0</v>
      </c>
      <c r="AG107" s="118">
        <v>13663.26</v>
      </c>
      <c r="AJ107" s="118"/>
    </row>
    <row r="108" spans="1:36" x14ac:dyDescent="0.25">
      <c r="A108" s="118" t="s">
        <v>192</v>
      </c>
      <c r="B108" s="118" t="s">
        <v>1353</v>
      </c>
      <c r="C108" s="118" t="s">
        <v>1354</v>
      </c>
      <c r="D108" s="118" t="s">
        <v>1355</v>
      </c>
      <c r="E108" s="118" t="s">
        <v>1356</v>
      </c>
      <c r="F108" s="118" t="s">
        <v>723</v>
      </c>
      <c r="G108" s="118" t="s">
        <v>685</v>
      </c>
      <c r="H108" s="118" t="s">
        <v>685</v>
      </c>
      <c r="I108" s="118">
        <v>30401</v>
      </c>
      <c r="J108" s="118">
        <v>2680387</v>
      </c>
      <c r="K108" s="118">
        <v>248285</v>
      </c>
      <c r="L108" s="118">
        <v>2432102</v>
      </c>
      <c r="M108" s="118">
        <v>0</v>
      </c>
      <c r="N108" s="118">
        <v>2680387</v>
      </c>
      <c r="O108" s="118">
        <v>0</v>
      </c>
      <c r="P108" s="118" t="s">
        <v>685</v>
      </c>
      <c r="Q108" s="118" t="s">
        <v>1357</v>
      </c>
      <c r="R108" s="118">
        <v>263074.02250000014</v>
      </c>
      <c r="S108" s="118" t="s">
        <v>685</v>
      </c>
      <c r="T108" s="118" t="s">
        <v>1358</v>
      </c>
      <c r="U108" s="118">
        <v>236198.0575</v>
      </c>
      <c r="V108" s="118" t="s">
        <v>685</v>
      </c>
      <c r="W108" s="118" t="s">
        <v>1359</v>
      </c>
      <c r="X108" s="118">
        <v>1496757.1175000004</v>
      </c>
      <c r="Y108" s="118">
        <v>190151.94</v>
      </c>
      <c r="Z108" s="118">
        <v>6536.9799999999987</v>
      </c>
      <c r="AA108" s="118">
        <v>0</v>
      </c>
      <c r="AB108" s="118">
        <v>292174.88750000019</v>
      </c>
      <c r="AC108" s="118">
        <v>1900543.2300000004</v>
      </c>
      <c r="AD108" s="118" t="s">
        <v>679</v>
      </c>
      <c r="AE108" s="118">
        <v>779843.76999999955</v>
      </c>
      <c r="AF108" s="118" t="b">
        <v>0</v>
      </c>
      <c r="AG108" s="118">
        <v>1900543.23</v>
      </c>
      <c r="AJ108" s="118"/>
    </row>
    <row r="109" spans="1:36" x14ac:dyDescent="0.25">
      <c r="A109" s="118" t="s">
        <v>193</v>
      </c>
      <c r="B109" s="118" t="s">
        <v>1360</v>
      </c>
      <c r="C109" s="118" t="s">
        <v>1361</v>
      </c>
      <c r="D109" s="118" t="s">
        <v>1362</v>
      </c>
      <c r="E109" s="118" t="s">
        <v>1363</v>
      </c>
      <c r="F109" s="118" t="s">
        <v>731</v>
      </c>
      <c r="G109" s="118" t="s">
        <v>685</v>
      </c>
      <c r="H109" s="118" t="s">
        <v>685</v>
      </c>
      <c r="I109" s="118">
        <v>1064</v>
      </c>
      <c r="J109" s="118">
        <v>93810</v>
      </c>
      <c r="K109" s="118">
        <v>42100</v>
      </c>
      <c r="L109" s="118">
        <v>41525</v>
      </c>
      <c r="M109" s="118">
        <v>0</v>
      </c>
      <c r="N109" s="118">
        <v>83625</v>
      </c>
      <c r="O109" s="118">
        <v>10185</v>
      </c>
      <c r="P109" s="118" t="s">
        <v>685</v>
      </c>
      <c r="Q109" s="118" t="s">
        <v>1364</v>
      </c>
      <c r="R109" s="118">
        <v>12433.320000000002</v>
      </c>
      <c r="S109" s="118" t="s">
        <v>685</v>
      </c>
      <c r="T109" s="118" t="s">
        <v>1365</v>
      </c>
      <c r="U109" s="118">
        <v>9079.8275000000031</v>
      </c>
      <c r="V109" s="118" t="s">
        <v>685</v>
      </c>
      <c r="W109" s="118" t="s">
        <v>1366</v>
      </c>
      <c r="X109" s="118">
        <v>22944.19000000001</v>
      </c>
      <c r="Y109" s="118">
        <v>7660.89</v>
      </c>
      <c r="Z109" s="118">
        <v>9156.64</v>
      </c>
      <c r="AA109" s="118">
        <v>0</v>
      </c>
      <c r="AB109" s="118">
        <v>12828.417499999998</v>
      </c>
      <c r="AC109" s="118">
        <v>48446.450000000019</v>
      </c>
      <c r="AD109" s="118" t="s">
        <v>679</v>
      </c>
      <c r="AE109" s="118">
        <v>35178.549999999981</v>
      </c>
      <c r="AF109" s="118" t="b">
        <v>0</v>
      </c>
      <c r="AG109" s="118">
        <v>48446.450000000019</v>
      </c>
      <c r="AJ109" s="118"/>
    </row>
    <row r="110" spans="1:36" x14ac:dyDescent="0.25">
      <c r="A110" s="118" t="s">
        <v>194</v>
      </c>
      <c r="B110" s="118" t="s">
        <v>1367</v>
      </c>
      <c r="C110" s="118" t="s">
        <v>1368</v>
      </c>
      <c r="D110" s="118" t="s">
        <v>1369</v>
      </c>
      <c r="E110" s="118" t="s">
        <v>1370</v>
      </c>
      <c r="F110" s="118" t="s">
        <v>746</v>
      </c>
      <c r="G110" s="118" t="s">
        <v>685</v>
      </c>
      <c r="H110" s="118" t="s">
        <v>676</v>
      </c>
      <c r="I110" s="118">
        <v>75</v>
      </c>
      <c r="J110" s="118">
        <v>6613</v>
      </c>
      <c r="K110" s="118">
        <v>567</v>
      </c>
      <c r="L110" s="118">
        <v>0</v>
      </c>
      <c r="M110" s="118">
        <v>0</v>
      </c>
      <c r="N110" s="118">
        <v>567</v>
      </c>
      <c r="O110" s="118">
        <v>6046</v>
      </c>
      <c r="P110" s="118" t="s">
        <v>685</v>
      </c>
      <c r="Q110" s="118" t="s">
        <v>1371</v>
      </c>
      <c r="R110" s="118">
        <v>3497.91</v>
      </c>
      <c r="S110" s="118" t="s">
        <v>1090</v>
      </c>
      <c r="T110" s="118" t="s">
        <v>678</v>
      </c>
      <c r="U110" s="118">
        <v>0</v>
      </c>
      <c r="V110" s="118" t="s">
        <v>676</v>
      </c>
      <c r="W110" s="118">
        <v>0</v>
      </c>
      <c r="X110" s="118">
        <v>0</v>
      </c>
      <c r="Y110" s="118">
        <v>0</v>
      </c>
      <c r="Z110" s="118">
        <v>0</v>
      </c>
      <c r="AA110" s="118">
        <v>0</v>
      </c>
      <c r="AB110" s="118">
        <v>3497.91</v>
      </c>
      <c r="AC110" s="118">
        <v>0</v>
      </c>
      <c r="AD110" s="118" t="s">
        <v>679</v>
      </c>
      <c r="AE110" s="118">
        <v>567</v>
      </c>
      <c r="AF110" s="118" t="b">
        <v>0</v>
      </c>
      <c r="AG110" s="118">
        <v>0</v>
      </c>
      <c r="AH110" s="118" t="s">
        <v>685</v>
      </c>
      <c r="AJ110" s="118"/>
    </row>
    <row r="111" spans="1:36" x14ac:dyDescent="0.25">
      <c r="A111" s="118" t="s">
        <v>195</v>
      </c>
      <c r="B111" s="118" t="s">
        <v>1372</v>
      </c>
      <c r="C111" s="118" t="s">
        <v>1373</v>
      </c>
      <c r="D111" s="118" t="s">
        <v>1374</v>
      </c>
      <c r="E111" s="118" t="s">
        <v>1375</v>
      </c>
      <c r="F111" s="118" t="s">
        <v>761</v>
      </c>
      <c r="G111" s="118" t="s">
        <v>685</v>
      </c>
      <c r="H111" s="118" t="s">
        <v>685</v>
      </c>
      <c r="I111" s="118">
        <v>18885</v>
      </c>
      <c r="J111" s="118">
        <v>1665047</v>
      </c>
      <c r="K111" s="118">
        <v>764500</v>
      </c>
      <c r="L111" s="118">
        <v>707176</v>
      </c>
      <c r="M111" s="118">
        <v>193371</v>
      </c>
      <c r="N111" s="118">
        <v>1665047</v>
      </c>
      <c r="O111" s="118">
        <v>0</v>
      </c>
      <c r="P111" s="118" t="s">
        <v>685</v>
      </c>
      <c r="Q111" s="118" t="s">
        <v>1376</v>
      </c>
      <c r="R111" s="118">
        <v>162629.59000000003</v>
      </c>
      <c r="S111" s="118" t="s">
        <v>685</v>
      </c>
      <c r="T111" s="118" t="s">
        <v>1377</v>
      </c>
      <c r="U111" s="118">
        <v>225567.57999999996</v>
      </c>
      <c r="V111" s="118" t="s">
        <v>685</v>
      </c>
      <c r="W111" s="118" t="s">
        <v>1378</v>
      </c>
      <c r="X111" s="118">
        <v>759179.26749999996</v>
      </c>
      <c r="Y111" s="118">
        <v>353866.42</v>
      </c>
      <c r="Z111" s="118">
        <v>193371</v>
      </c>
      <c r="AA111" s="118">
        <v>0</v>
      </c>
      <c r="AB111" s="118">
        <v>29566.977500000008</v>
      </c>
      <c r="AC111" s="118">
        <v>1665046.88</v>
      </c>
      <c r="AD111" s="118" t="s">
        <v>679</v>
      </c>
      <c r="AE111" s="118">
        <v>0.12000000011175872</v>
      </c>
      <c r="AF111" s="118" t="b">
        <v>0</v>
      </c>
      <c r="AG111" s="118">
        <v>1665046.88</v>
      </c>
      <c r="AJ111" s="118"/>
    </row>
    <row r="112" spans="1:36" x14ac:dyDescent="0.25">
      <c r="A112" s="118" t="s">
        <v>196</v>
      </c>
      <c r="B112" s="118" t="s">
        <v>1379</v>
      </c>
      <c r="C112" s="118" t="s">
        <v>1380</v>
      </c>
      <c r="D112" s="118" t="s">
        <v>1381</v>
      </c>
      <c r="E112" s="118" t="s">
        <v>1382</v>
      </c>
      <c r="F112" s="118" t="s">
        <v>731</v>
      </c>
      <c r="G112" s="118" t="s">
        <v>685</v>
      </c>
      <c r="H112" s="118" t="s">
        <v>685</v>
      </c>
      <c r="I112" s="118">
        <v>6347</v>
      </c>
      <c r="J112" s="118">
        <v>559600</v>
      </c>
      <c r="K112" s="118">
        <v>26171</v>
      </c>
      <c r="L112" s="118">
        <v>28463</v>
      </c>
      <c r="M112" s="118">
        <v>0</v>
      </c>
      <c r="N112" s="118">
        <v>54634</v>
      </c>
      <c r="O112" s="118">
        <v>504966</v>
      </c>
      <c r="P112" s="118" t="s">
        <v>685</v>
      </c>
      <c r="Q112" s="118" t="s">
        <v>1383</v>
      </c>
      <c r="R112" s="118">
        <v>0</v>
      </c>
      <c r="S112" s="118" t="s">
        <v>685</v>
      </c>
      <c r="T112" s="118" t="s">
        <v>1384</v>
      </c>
      <c r="U112" s="118">
        <v>0</v>
      </c>
      <c r="V112" s="118" t="s">
        <v>685</v>
      </c>
      <c r="W112" s="118" t="s">
        <v>1385</v>
      </c>
      <c r="X112" s="118">
        <v>0</v>
      </c>
      <c r="Y112" s="118">
        <v>0</v>
      </c>
      <c r="Z112" s="118">
        <v>0</v>
      </c>
      <c r="AA112" s="118">
        <v>47040.000000000007</v>
      </c>
      <c r="AB112" s="118">
        <v>0</v>
      </c>
      <c r="AC112" s="118">
        <v>47040.000000000007</v>
      </c>
      <c r="AD112" s="118">
        <v>0</v>
      </c>
      <c r="AE112" s="118">
        <v>7593.9999999999918</v>
      </c>
      <c r="AF112" s="118" t="b">
        <v>0</v>
      </c>
      <c r="AG112" s="118">
        <v>22725.16</v>
      </c>
      <c r="AI112" s="118" t="s">
        <v>777</v>
      </c>
      <c r="AJ112" s="118"/>
    </row>
    <row r="113" spans="1:36" x14ac:dyDescent="0.25">
      <c r="A113" s="118" t="s">
        <v>197</v>
      </c>
      <c r="B113" s="118" t="s">
        <v>1386</v>
      </c>
      <c r="C113" s="118" t="s">
        <v>1387</v>
      </c>
      <c r="D113" s="118" t="s">
        <v>1388</v>
      </c>
      <c r="E113" s="118" t="s">
        <v>1389</v>
      </c>
      <c r="F113" s="118" t="s">
        <v>708</v>
      </c>
      <c r="G113" s="118" t="s">
        <v>685</v>
      </c>
      <c r="H113" s="118" t="s">
        <v>685</v>
      </c>
      <c r="I113" s="118">
        <v>1624</v>
      </c>
      <c r="J113" s="118">
        <v>143184</v>
      </c>
      <c r="K113" s="118">
        <v>26475</v>
      </c>
      <c r="L113" s="118">
        <v>30650</v>
      </c>
      <c r="M113" s="118">
        <v>36773.49</v>
      </c>
      <c r="N113" s="118">
        <v>93898.489999999991</v>
      </c>
      <c r="O113" s="118">
        <v>49285.510000000009</v>
      </c>
      <c r="P113" s="118" t="s">
        <v>676</v>
      </c>
      <c r="Q113" s="118">
        <v>0</v>
      </c>
      <c r="R113" s="118">
        <v>0</v>
      </c>
      <c r="S113" s="118" t="s">
        <v>685</v>
      </c>
      <c r="T113" s="118" t="s">
        <v>1390</v>
      </c>
      <c r="U113" s="118">
        <v>26000</v>
      </c>
      <c r="V113" s="118" t="s">
        <v>676</v>
      </c>
      <c r="W113" s="118">
        <v>0</v>
      </c>
      <c r="X113" s="118">
        <v>0</v>
      </c>
      <c r="Y113" s="118">
        <v>0</v>
      </c>
      <c r="Z113" s="118">
        <v>0</v>
      </c>
      <c r="AA113" s="118">
        <v>0</v>
      </c>
      <c r="AB113" s="118">
        <v>0</v>
      </c>
      <c r="AC113" s="118">
        <v>26000</v>
      </c>
      <c r="AD113" s="118" t="s">
        <v>679</v>
      </c>
      <c r="AE113" s="118">
        <v>67898.489999999991</v>
      </c>
      <c r="AF113" s="118" t="b">
        <v>0</v>
      </c>
      <c r="AG113" s="118">
        <v>26000</v>
      </c>
      <c r="AI113" s="118" t="s">
        <v>1391</v>
      </c>
      <c r="AJ113" s="118"/>
    </row>
    <row r="114" spans="1:36" x14ac:dyDescent="0.25">
      <c r="A114" s="118" t="s">
        <v>198</v>
      </c>
      <c r="B114" s="118" t="s">
        <v>1392</v>
      </c>
      <c r="C114" s="118" t="s">
        <v>1393</v>
      </c>
      <c r="D114" s="118" t="s">
        <v>1394</v>
      </c>
      <c r="E114" s="118" t="s">
        <v>1395</v>
      </c>
      <c r="F114" s="118" t="s">
        <v>700</v>
      </c>
      <c r="G114" s="118" t="s">
        <v>685</v>
      </c>
      <c r="H114" s="118" t="s">
        <v>685</v>
      </c>
      <c r="I114" s="118">
        <v>6852</v>
      </c>
      <c r="J114" s="118">
        <v>604125</v>
      </c>
      <c r="K114" s="118">
        <v>25226</v>
      </c>
      <c r="L114" s="118">
        <v>29950</v>
      </c>
      <c r="M114" s="118">
        <v>2656.0050000000001</v>
      </c>
      <c r="N114" s="118">
        <v>57832.004999999997</v>
      </c>
      <c r="O114" s="118">
        <v>546292.995</v>
      </c>
      <c r="P114" s="118" t="s">
        <v>685</v>
      </c>
      <c r="Q114" s="118" t="s">
        <v>1396</v>
      </c>
      <c r="R114" s="118">
        <v>17607.8</v>
      </c>
      <c r="S114" s="118" t="s">
        <v>685</v>
      </c>
      <c r="T114" s="118" t="s">
        <v>1397</v>
      </c>
      <c r="U114" s="118">
        <v>13523.05</v>
      </c>
      <c r="V114" s="118" t="s">
        <v>685</v>
      </c>
      <c r="W114" s="118" t="s">
        <v>1398</v>
      </c>
      <c r="X114" s="118">
        <v>16006.93</v>
      </c>
      <c r="Y114" s="118">
        <v>0</v>
      </c>
      <c r="Z114" s="118">
        <v>775</v>
      </c>
      <c r="AA114" s="118">
        <v>0</v>
      </c>
      <c r="AB114" s="118">
        <v>0</v>
      </c>
      <c r="AC114" s="118">
        <v>47912.78</v>
      </c>
      <c r="AD114" s="118" t="s">
        <v>679</v>
      </c>
      <c r="AE114" s="118">
        <v>9919.2249999999985</v>
      </c>
      <c r="AF114" s="118" t="b">
        <v>0</v>
      </c>
      <c r="AG114" s="118">
        <v>47912.780000000006</v>
      </c>
      <c r="AJ114" s="118"/>
    </row>
    <row r="115" spans="1:36" x14ac:dyDescent="0.25">
      <c r="A115" s="118" t="s">
        <v>199</v>
      </c>
      <c r="B115" s="118" t="s">
        <v>1399</v>
      </c>
      <c r="C115" s="118" t="s">
        <v>1400</v>
      </c>
      <c r="D115" s="118" t="s">
        <v>1401</v>
      </c>
      <c r="E115" s="118" t="s">
        <v>1402</v>
      </c>
      <c r="F115" s="118" t="s">
        <v>774</v>
      </c>
      <c r="G115" s="118" t="s">
        <v>685</v>
      </c>
      <c r="H115" s="118" t="s">
        <v>685</v>
      </c>
      <c r="I115" s="118">
        <v>17460</v>
      </c>
      <c r="J115" s="118">
        <v>1539408</v>
      </c>
      <c r="K115" s="118">
        <v>8102</v>
      </c>
      <c r="L115" s="118">
        <v>1328175</v>
      </c>
      <c r="M115" s="118">
        <v>0</v>
      </c>
      <c r="N115" s="118">
        <v>1336277</v>
      </c>
      <c r="O115" s="118">
        <v>203131</v>
      </c>
      <c r="P115" s="118" t="s">
        <v>685</v>
      </c>
      <c r="Q115" s="118" t="s">
        <v>1403</v>
      </c>
      <c r="R115" s="118">
        <v>240727.84000000008</v>
      </c>
      <c r="S115" s="118" t="s">
        <v>685</v>
      </c>
      <c r="T115" s="118" t="s">
        <v>1404</v>
      </c>
      <c r="U115" s="118">
        <v>171329.12</v>
      </c>
      <c r="V115" s="118" t="s">
        <v>685</v>
      </c>
      <c r="W115" s="118" t="s">
        <v>1405</v>
      </c>
      <c r="X115" s="118">
        <v>368901.98499999999</v>
      </c>
      <c r="Y115" s="118">
        <v>107906.79</v>
      </c>
      <c r="Z115" s="118">
        <v>283796.42</v>
      </c>
      <c r="AA115" s="118">
        <v>0</v>
      </c>
      <c r="AB115" s="118">
        <v>77469.965000000069</v>
      </c>
      <c r="AC115" s="118">
        <v>1095192.19</v>
      </c>
      <c r="AD115" s="118" t="s">
        <v>679</v>
      </c>
      <c r="AE115" s="118">
        <v>241084.81000000008</v>
      </c>
      <c r="AF115" s="118" t="b">
        <v>0</v>
      </c>
      <c r="AG115" s="118">
        <v>1095192.19</v>
      </c>
      <c r="AI115" s="118" t="s">
        <v>1406</v>
      </c>
      <c r="AJ115" s="118"/>
    </row>
    <row r="116" spans="1:36" x14ac:dyDescent="0.25">
      <c r="A116" s="118" t="s">
        <v>200</v>
      </c>
      <c r="B116" s="118" t="s">
        <v>1407</v>
      </c>
      <c r="C116" s="118" t="s">
        <v>1408</v>
      </c>
      <c r="D116" s="118" t="s">
        <v>1409</v>
      </c>
      <c r="E116" s="118" t="s">
        <v>1410</v>
      </c>
      <c r="F116" s="118" t="s">
        <v>684</v>
      </c>
      <c r="G116" s="118" t="s">
        <v>685</v>
      </c>
      <c r="H116" s="118" t="s">
        <v>685</v>
      </c>
      <c r="I116" s="118">
        <v>11386</v>
      </c>
      <c r="J116" s="118">
        <v>1003878</v>
      </c>
      <c r="K116" s="118">
        <v>163947</v>
      </c>
      <c r="L116" s="118">
        <v>657236</v>
      </c>
      <c r="M116" s="118">
        <v>182694.35</v>
      </c>
      <c r="N116" s="118">
        <v>1003877.35</v>
      </c>
      <c r="O116" s="118">
        <v>0.65000000002328306</v>
      </c>
      <c r="P116" s="118" t="s">
        <v>685</v>
      </c>
      <c r="Q116" s="118" t="s">
        <v>1411</v>
      </c>
      <c r="R116" s="118">
        <v>27398.142500000002</v>
      </c>
      <c r="S116" s="118" t="s">
        <v>685</v>
      </c>
      <c r="T116" s="118" t="s">
        <v>1412</v>
      </c>
      <c r="U116" s="118">
        <v>334664.52500000008</v>
      </c>
      <c r="V116" s="118" t="s">
        <v>685</v>
      </c>
      <c r="W116" s="118" t="s">
        <v>1413</v>
      </c>
      <c r="X116" s="118">
        <v>278947.0856517498</v>
      </c>
      <c r="Y116" s="118">
        <v>291601.05815175001</v>
      </c>
      <c r="Z116" s="118">
        <v>35298.571848250001</v>
      </c>
      <c r="AA116" s="118">
        <v>0</v>
      </c>
      <c r="AB116" s="118">
        <v>119117.30742499998</v>
      </c>
      <c r="AC116" s="118">
        <v>848792.07572674996</v>
      </c>
      <c r="AD116" s="118" t="s">
        <v>679</v>
      </c>
      <c r="AE116" s="118">
        <v>155085.27427325002</v>
      </c>
      <c r="AF116" s="118" t="b">
        <v>0</v>
      </c>
      <c r="AG116" s="118">
        <v>848792.07859999989</v>
      </c>
      <c r="AJ116" s="118"/>
    </row>
    <row r="117" spans="1:36" x14ac:dyDescent="0.25">
      <c r="A117" s="118" t="s">
        <v>201</v>
      </c>
      <c r="B117" s="118" t="s">
        <v>1414</v>
      </c>
      <c r="C117" s="118" t="s">
        <v>1415</v>
      </c>
      <c r="D117" s="118" t="s">
        <v>1416</v>
      </c>
      <c r="E117" s="118" t="s">
        <v>1417</v>
      </c>
      <c r="F117" s="118" t="s">
        <v>723</v>
      </c>
      <c r="G117" s="118" t="s">
        <v>685</v>
      </c>
      <c r="H117" s="118" t="s">
        <v>685</v>
      </c>
      <c r="I117" s="118">
        <v>6850</v>
      </c>
      <c r="J117" s="118">
        <v>603949</v>
      </c>
      <c r="K117" s="118">
        <v>75417</v>
      </c>
      <c r="L117" s="118">
        <v>427550</v>
      </c>
      <c r="M117" s="118">
        <v>0</v>
      </c>
      <c r="N117" s="118">
        <v>502967</v>
      </c>
      <c r="O117" s="118">
        <v>100982</v>
      </c>
      <c r="P117" s="118" t="s">
        <v>685</v>
      </c>
      <c r="Q117" s="118" t="s">
        <v>1418</v>
      </c>
      <c r="R117" s="118">
        <v>15874.699999999995</v>
      </c>
      <c r="S117" s="118" t="s">
        <v>685</v>
      </c>
      <c r="T117" s="118" t="s">
        <v>1419</v>
      </c>
      <c r="U117" s="118">
        <v>44794.3</v>
      </c>
      <c r="V117" s="118" t="s">
        <v>685</v>
      </c>
      <c r="W117" s="118" t="s">
        <v>1420</v>
      </c>
      <c r="X117" s="118">
        <v>77613.260000000009</v>
      </c>
      <c r="Y117" s="118">
        <v>137165.06</v>
      </c>
      <c r="Z117" s="118">
        <v>363.78</v>
      </c>
      <c r="AA117" s="118">
        <v>0</v>
      </c>
      <c r="AB117" s="118">
        <v>17846.980000000003</v>
      </c>
      <c r="AC117" s="118">
        <v>257964.12</v>
      </c>
      <c r="AD117" s="118" t="s">
        <v>679</v>
      </c>
      <c r="AE117" s="118">
        <v>245002.88</v>
      </c>
      <c r="AF117" s="118" t="b">
        <v>0</v>
      </c>
      <c r="AG117" s="118">
        <v>257964.12</v>
      </c>
      <c r="AJ117" s="118"/>
    </row>
    <row r="118" spans="1:36" x14ac:dyDescent="0.25">
      <c r="A118" s="118" t="s">
        <v>202</v>
      </c>
      <c r="B118" s="118" t="s">
        <v>1421</v>
      </c>
      <c r="C118" s="118" t="s">
        <v>1422</v>
      </c>
      <c r="D118" s="118" t="s">
        <v>1423</v>
      </c>
      <c r="E118" s="118" t="s">
        <v>1424</v>
      </c>
      <c r="F118" s="118" t="s">
        <v>731</v>
      </c>
      <c r="G118" s="118" t="s">
        <v>676</v>
      </c>
      <c r="H118" s="118" t="s">
        <v>685</v>
      </c>
      <c r="I118" s="118">
        <v>5346</v>
      </c>
      <c r="J118" s="118">
        <v>471345</v>
      </c>
      <c r="K118" s="118">
        <v>0</v>
      </c>
      <c r="L118" s="118">
        <v>174348</v>
      </c>
      <c r="M118" s="118">
        <v>201352</v>
      </c>
      <c r="N118" s="118">
        <v>375700</v>
      </c>
      <c r="O118" s="118">
        <v>95645</v>
      </c>
      <c r="P118" s="118" t="s">
        <v>769</v>
      </c>
      <c r="Q118" s="118" t="s">
        <v>678</v>
      </c>
      <c r="R118" s="118">
        <v>0</v>
      </c>
      <c r="S118" s="118" t="s">
        <v>685</v>
      </c>
      <c r="T118" s="118" t="s">
        <v>1425</v>
      </c>
      <c r="U118" s="118">
        <v>51646.357499999984</v>
      </c>
      <c r="V118" s="118" t="s">
        <v>685</v>
      </c>
      <c r="W118" s="118" t="s">
        <v>1426</v>
      </c>
      <c r="X118" s="118">
        <v>85114.000000000015</v>
      </c>
      <c r="Y118" s="118">
        <v>0</v>
      </c>
      <c r="Z118" s="118">
        <v>15243.28</v>
      </c>
      <c r="AA118" s="118">
        <v>40429.050000000003</v>
      </c>
      <c r="AB118" s="118">
        <v>45286.897499999999</v>
      </c>
      <c r="AC118" s="118">
        <v>147145.79</v>
      </c>
      <c r="AD118" s="118">
        <v>0</v>
      </c>
      <c r="AE118" s="118">
        <v>228554.21</v>
      </c>
      <c r="AF118" s="118" t="b">
        <v>0</v>
      </c>
      <c r="AG118" s="118">
        <v>106716.74</v>
      </c>
      <c r="AJ118" s="118"/>
    </row>
    <row r="119" spans="1:36" x14ac:dyDescent="0.25">
      <c r="A119" s="118" t="s">
        <v>203</v>
      </c>
      <c r="B119" s="118" t="s">
        <v>673</v>
      </c>
      <c r="C119" s="118" t="s">
        <v>673</v>
      </c>
      <c r="D119" s="118" t="s">
        <v>673</v>
      </c>
      <c r="E119" s="118" t="s">
        <v>1427</v>
      </c>
      <c r="F119" s="118" t="s">
        <v>675</v>
      </c>
      <c r="G119" s="118" t="s">
        <v>676</v>
      </c>
      <c r="H119" s="118" t="s">
        <v>676</v>
      </c>
      <c r="I119" s="118">
        <v>7890</v>
      </c>
      <c r="J119" s="118">
        <v>0</v>
      </c>
      <c r="K119" s="118">
        <v>0</v>
      </c>
      <c r="L119" s="118">
        <v>0</v>
      </c>
      <c r="M119" s="118">
        <v>0</v>
      </c>
      <c r="N119" s="118">
        <v>0</v>
      </c>
      <c r="O119" s="118">
        <v>0</v>
      </c>
      <c r="P119" s="118" t="s">
        <v>677</v>
      </c>
      <c r="Q119" s="118" t="s">
        <v>678</v>
      </c>
      <c r="R119" s="118">
        <v>0</v>
      </c>
      <c r="S119" s="118" t="s">
        <v>677</v>
      </c>
      <c r="T119" s="118" t="s">
        <v>678</v>
      </c>
      <c r="U119" s="118">
        <v>0</v>
      </c>
      <c r="V119" s="118" t="s">
        <v>677</v>
      </c>
      <c r="W119" s="118" t="s">
        <v>678</v>
      </c>
      <c r="X119" s="118">
        <v>0</v>
      </c>
      <c r="Y119" s="118">
        <v>0</v>
      </c>
      <c r="Z119" s="118">
        <v>0</v>
      </c>
      <c r="AA119" s="118">
        <v>0</v>
      </c>
      <c r="AB119" s="118">
        <v>0</v>
      </c>
      <c r="AC119" s="118">
        <v>0</v>
      </c>
      <c r="AD119" s="118" t="s">
        <v>679</v>
      </c>
      <c r="AE119" s="118">
        <v>0</v>
      </c>
      <c r="AF119" s="118" t="b">
        <v>0</v>
      </c>
      <c r="AG119" s="118" t="s">
        <v>673</v>
      </c>
      <c r="AJ119" s="118"/>
    </row>
    <row r="120" spans="1:36" x14ac:dyDescent="0.25">
      <c r="A120" s="118" t="s">
        <v>204</v>
      </c>
      <c r="B120" s="118" t="s">
        <v>1428</v>
      </c>
      <c r="C120" s="118" t="s">
        <v>1429</v>
      </c>
      <c r="D120" s="118" t="s">
        <v>1430</v>
      </c>
      <c r="E120" s="118" t="s">
        <v>1431</v>
      </c>
      <c r="F120" s="118" t="s">
        <v>723</v>
      </c>
      <c r="G120" s="118" t="s">
        <v>685</v>
      </c>
      <c r="H120" s="118" t="s">
        <v>685</v>
      </c>
      <c r="I120" s="118">
        <v>8098</v>
      </c>
      <c r="J120" s="118">
        <v>713982</v>
      </c>
      <c r="K120" s="118">
        <v>44562</v>
      </c>
      <c r="L120" s="118">
        <v>148903</v>
      </c>
      <c r="M120" s="118">
        <v>401246.69</v>
      </c>
      <c r="N120" s="118">
        <v>594711.68999999994</v>
      </c>
      <c r="O120" s="118">
        <v>119270.31000000006</v>
      </c>
      <c r="P120" s="118" t="s">
        <v>685</v>
      </c>
      <c r="Q120" s="118" t="s">
        <v>1432</v>
      </c>
      <c r="R120" s="118">
        <v>43071.235000000037</v>
      </c>
      <c r="S120" s="118" t="s">
        <v>685</v>
      </c>
      <c r="T120" s="118" t="s">
        <v>1433</v>
      </c>
      <c r="U120" s="118">
        <v>14637.602499999995</v>
      </c>
      <c r="V120" s="118" t="s">
        <v>685</v>
      </c>
      <c r="W120" s="118" t="s">
        <v>1434</v>
      </c>
      <c r="X120" s="118">
        <v>189469.84000000003</v>
      </c>
      <c r="Y120" s="118">
        <v>0</v>
      </c>
      <c r="Z120" s="118">
        <v>0</v>
      </c>
      <c r="AA120" s="118">
        <v>0</v>
      </c>
      <c r="AB120" s="118">
        <v>14830.5875</v>
      </c>
      <c r="AC120" s="118">
        <v>232348.09000000003</v>
      </c>
      <c r="AD120" s="118" t="s">
        <v>679</v>
      </c>
      <c r="AE120" s="118">
        <v>362363.59999999986</v>
      </c>
      <c r="AF120" s="118" t="b">
        <v>0</v>
      </c>
      <c r="AG120" s="118">
        <v>232348.09000000003</v>
      </c>
      <c r="AI120" s="118" t="s">
        <v>1435</v>
      </c>
      <c r="AJ120" s="118"/>
    </row>
    <row r="121" spans="1:36" x14ac:dyDescent="0.25">
      <c r="A121" s="118" t="s">
        <v>205</v>
      </c>
      <c r="B121" s="118" t="s">
        <v>1436</v>
      </c>
      <c r="C121" s="118" t="s">
        <v>1437</v>
      </c>
      <c r="D121" s="118" t="s">
        <v>1438</v>
      </c>
      <c r="E121" s="118" t="s">
        <v>708</v>
      </c>
      <c r="F121" s="118" t="s">
        <v>708</v>
      </c>
      <c r="G121" s="118" t="s">
        <v>685</v>
      </c>
      <c r="H121" s="118" t="s">
        <v>685</v>
      </c>
      <c r="I121" s="118">
        <v>5220</v>
      </c>
      <c r="J121" s="118">
        <v>460235</v>
      </c>
      <c r="K121" s="118">
        <v>51920</v>
      </c>
      <c r="L121" s="118">
        <v>163670</v>
      </c>
      <c r="M121" s="118">
        <v>48954</v>
      </c>
      <c r="N121" s="118">
        <v>264544</v>
      </c>
      <c r="O121" s="118">
        <v>195691</v>
      </c>
      <c r="P121" s="118" t="s">
        <v>676</v>
      </c>
      <c r="Q121" s="118">
        <v>0</v>
      </c>
      <c r="R121" s="118">
        <v>0</v>
      </c>
      <c r="S121" s="118" t="s">
        <v>685</v>
      </c>
      <c r="T121" s="118" t="s">
        <v>1439</v>
      </c>
      <c r="U121" s="118">
        <v>50710.565000000002</v>
      </c>
      <c r="V121" s="118" t="s">
        <v>676</v>
      </c>
      <c r="W121" s="118">
        <v>0</v>
      </c>
      <c r="X121" s="118">
        <v>0</v>
      </c>
      <c r="Y121" s="118">
        <v>0</v>
      </c>
      <c r="Z121" s="118">
        <v>0</v>
      </c>
      <c r="AA121" s="118">
        <v>0</v>
      </c>
      <c r="AB121" s="118">
        <v>7445.125</v>
      </c>
      <c r="AC121" s="118">
        <v>43265.440000000002</v>
      </c>
      <c r="AD121" s="118" t="s">
        <v>679</v>
      </c>
      <c r="AE121" s="118">
        <v>221278.56</v>
      </c>
      <c r="AF121" s="118" t="b">
        <v>0</v>
      </c>
      <c r="AG121" s="118">
        <v>43265.440000000002</v>
      </c>
      <c r="AJ121" s="118"/>
    </row>
    <row r="122" spans="1:36" x14ac:dyDescent="0.25">
      <c r="A122" s="118" t="s">
        <v>206</v>
      </c>
      <c r="B122" s="118" t="s">
        <v>1440</v>
      </c>
      <c r="C122" s="118" t="s">
        <v>1441</v>
      </c>
      <c r="D122" s="118" t="s">
        <v>1442</v>
      </c>
      <c r="E122" s="118" t="s">
        <v>1443</v>
      </c>
      <c r="F122" s="118" t="s">
        <v>700</v>
      </c>
      <c r="G122" s="118" t="s">
        <v>685</v>
      </c>
      <c r="H122" s="118" t="s">
        <v>676</v>
      </c>
      <c r="I122" s="118">
        <v>701</v>
      </c>
      <c r="J122" s="118">
        <v>61806</v>
      </c>
      <c r="K122" s="118">
        <v>61806</v>
      </c>
      <c r="L122" s="118">
        <v>0</v>
      </c>
      <c r="M122" s="118">
        <v>0</v>
      </c>
      <c r="N122" s="118">
        <v>61806</v>
      </c>
      <c r="O122" s="118">
        <v>0</v>
      </c>
      <c r="P122" s="118" t="s">
        <v>1090</v>
      </c>
      <c r="Q122" s="118" t="s">
        <v>678</v>
      </c>
      <c r="R122" s="118">
        <v>0</v>
      </c>
      <c r="S122" s="118" t="s">
        <v>1090</v>
      </c>
      <c r="T122" s="118" t="s">
        <v>678</v>
      </c>
      <c r="U122" s="118">
        <v>0</v>
      </c>
      <c r="V122" s="118" t="s">
        <v>685</v>
      </c>
      <c r="W122" s="118" t="s">
        <v>1444</v>
      </c>
      <c r="X122" s="118">
        <v>59913.65</v>
      </c>
      <c r="Y122" s="118">
        <v>0</v>
      </c>
      <c r="Z122" s="118">
        <v>0</v>
      </c>
      <c r="AA122" s="118">
        <v>0</v>
      </c>
      <c r="AB122" s="118">
        <v>0</v>
      </c>
      <c r="AC122" s="118">
        <v>59913.65</v>
      </c>
      <c r="AD122" s="118" t="s">
        <v>679</v>
      </c>
      <c r="AE122" s="118">
        <v>1892.3499999999983</v>
      </c>
      <c r="AF122" s="118" t="b">
        <v>0</v>
      </c>
      <c r="AG122" s="118">
        <v>59913.65</v>
      </c>
      <c r="AJ122" s="118"/>
    </row>
    <row r="123" spans="1:36" x14ac:dyDescent="0.25">
      <c r="A123" s="118" t="s">
        <v>207</v>
      </c>
      <c r="B123" s="118" t="s">
        <v>673</v>
      </c>
      <c r="C123" s="118" t="s">
        <v>673</v>
      </c>
      <c r="D123" s="118" t="s">
        <v>673</v>
      </c>
      <c r="E123" s="118" t="s">
        <v>1445</v>
      </c>
      <c r="F123" s="118" t="s">
        <v>675</v>
      </c>
      <c r="G123" s="118" t="s">
        <v>676</v>
      </c>
      <c r="H123" s="118" t="s">
        <v>676</v>
      </c>
      <c r="I123" s="118">
        <v>14517</v>
      </c>
      <c r="J123" s="118">
        <v>0</v>
      </c>
      <c r="K123" s="118">
        <v>0</v>
      </c>
      <c r="L123" s="118">
        <v>0</v>
      </c>
      <c r="M123" s="118">
        <v>0</v>
      </c>
      <c r="N123" s="118">
        <v>0</v>
      </c>
      <c r="O123" s="118">
        <v>0</v>
      </c>
      <c r="P123" s="118" t="s">
        <v>677</v>
      </c>
      <c r="Q123" s="118" t="s">
        <v>678</v>
      </c>
      <c r="R123" s="118">
        <v>0</v>
      </c>
      <c r="S123" s="118" t="s">
        <v>677</v>
      </c>
      <c r="T123" s="118" t="s">
        <v>678</v>
      </c>
      <c r="U123" s="118">
        <v>0</v>
      </c>
      <c r="V123" s="118" t="s">
        <v>677</v>
      </c>
      <c r="W123" s="118" t="s">
        <v>678</v>
      </c>
      <c r="X123" s="118">
        <v>0</v>
      </c>
      <c r="Y123" s="118">
        <v>0</v>
      </c>
      <c r="Z123" s="118">
        <v>0</v>
      </c>
      <c r="AA123" s="118">
        <v>0</v>
      </c>
      <c r="AB123" s="118">
        <v>0</v>
      </c>
      <c r="AC123" s="118">
        <v>0</v>
      </c>
      <c r="AD123" s="118" t="s">
        <v>679</v>
      </c>
      <c r="AE123" s="118">
        <v>0</v>
      </c>
      <c r="AF123" s="118" t="b">
        <v>0</v>
      </c>
      <c r="AG123" s="118" t="s">
        <v>673</v>
      </c>
      <c r="AJ123" s="118"/>
    </row>
    <row r="124" spans="1:36" x14ac:dyDescent="0.25">
      <c r="A124" s="118" t="s">
        <v>208</v>
      </c>
      <c r="B124" s="118" t="s">
        <v>673</v>
      </c>
      <c r="C124" s="118" t="s">
        <v>673</v>
      </c>
      <c r="D124" s="118" t="s">
        <v>673</v>
      </c>
      <c r="E124" s="118" t="s">
        <v>1446</v>
      </c>
      <c r="F124" s="118" t="s">
        <v>675</v>
      </c>
      <c r="G124" s="118" t="s">
        <v>676</v>
      </c>
      <c r="H124" s="118" t="s">
        <v>676</v>
      </c>
      <c r="I124" s="118">
        <v>10874</v>
      </c>
      <c r="J124" s="118">
        <v>0</v>
      </c>
      <c r="K124" s="118">
        <v>0</v>
      </c>
      <c r="L124" s="118">
        <v>0</v>
      </c>
      <c r="M124" s="118">
        <v>0</v>
      </c>
      <c r="N124" s="118">
        <v>0</v>
      </c>
      <c r="O124" s="118">
        <v>0</v>
      </c>
      <c r="P124" s="118" t="s">
        <v>677</v>
      </c>
      <c r="Q124" s="118" t="s">
        <v>678</v>
      </c>
      <c r="R124" s="118">
        <v>0</v>
      </c>
      <c r="S124" s="118" t="s">
        <v>677</v>
      </c>
      <c r="T124" s="118" t="s">
        <v>678</v>
      </c>
      <c r="U124" s="118">
        <v>0</v>
      </c>
      <c r="V124" s="118" t="s">
        <v>677</v>
      </c>
      <c r="W124" s="118" t="s">
        <v>678</v>
      </c>
      <c r="X124" s="118">
        <v>0</v>
      </c>
      <c r="Y124" s="118">
        <v>0</v>
      </c>
      <c r="Z124" s="118">
        <v>0</v>
      </c>
      <c r="AA124" s="118">
        <v>0</v>
      </c>
      <c r="AB124" s="118">
        <v>0</v>
      </c>
      <c r="AC124" s="118">
        <v>0</v>
      </c>
      <c r="AD124" s="118" t="s">
        <v>679</v>
      </c>
      <c r="AE124" s="118">
        <v>0</v>
      </c>
      <c r="AF124" s="118" t="b">
        <v>0</v>
      </c>
      <c r="AG124" s="118" t="s">
        <v>673</v>
      </c>
      <c r="AJ124" s="118"/>
    </row>
    <row r="125" spans="1:36" x14ac:dyDescent="0.25">
      <c r="A125" s="118" t="s">
        <v>209</v>
      </c>
      <c r="B125" s="118" t="s">
        <v>1447</v>
      </c>
      <c r="C125" s="118" t="s">
        <v>1448</v>
      </c>
      <c r="D125" s="118" t="s">
        <v>1449</v>
      </c>
      <c r="E125" s="118" t="s">
        <v>1450</v>
      </c>
      <c r="F125" s="118" t="s">
        <v>761</v>
      </c>
      <c r="G125" s="118" t="s">
        <v>685</v>
      </c>
      <c r="H125" s="118" t="s">
        <v>685</v>
      </c>
      <c r="I125" s="118">
        <v>3056</v>
      </c>
      <c r="J125" s="118">
        <v>269441</v>
      </c>
      <c r="K125" s="118">
        <v>29625</v>
      </c>
      <c r="L125" s="118">
        <v>153324</v>
      </c>
      <c r="M125" s="118">
        <v>0</v>
      </c>
      <c r="N125" s="118">
        <v>182949</v>
      </c>
      <c r="O125" s="118">
        <v>86492</v>
      </c>
      <c r="P125" s="118" t="s">
        <v>676</v>
      </c>
      <c r="Q125" s="118">
        <v>0</v>
      </c>
      <c r="R125" s="118">
        <v>0</v>
      </c>
      <c r="S125" s="118" t="s">
        <v>685</v>
      </c>
      <c r="T125" s="118" t="s">
        <v>1451</v>
      </c>
      <c r="U125" s="118">
        <v>9194.59</v>
      </c>
      <c r="V125" s="118" t="s">
        <v>676</v>
      </c>
      <c r="W125" s="118">
        <v>0</v>
      </c>
      <c r="X125" s="118">
        <v>0</v>
      </c>
      <c r="Y125" s="118">
        <v>0</v>
      </c>
      <c r="Z125" s="118">
        <v>0</v>
      </c>
      <c r="AA125" s="118">
        <v>0</v>
      </c>
      <c r="AB125" s="118">
        <v>6101.7800000000016</v>
      </c>
      <c r="AC125" s="118">
        <v>3092.8099999999986</v>
      </c>
      <c r="AD125" s="118" t="s">
        <v>679</v>
      </c>
      <c r="AE125" s="118">
        <v>179856.19</v>
      </c>
      <c r="AF125" s="118" t="b">
        <v>0</v>
      </c>
      <c r="AG125" s="118">
        <v>3092.8100000000004</v>
      </c>
      <c r="AJ125" s="118"/>
    </row>
    <row r="126" spans="1:36" x14ac:dyDescent="0.25">
      <c r="A126" s="118" t="s">
        <v>210</v>
      </c>
      <c r="B126" s="118" t="s">
        <v>1452</v>
      </c>
      <c r="C126" s="118" t="s">
        <v>1453</v>
      </c>
      <c r="D126" s="118" t="s">
        <v>1454</v>
      </c>
      <c r="E126" s="118" t="s">
        <v>1455</v>
      </c>
      <c r="F126" s="118" t="s">
        <v>761</v>
      </c>
      <c r="G126" s="118" t="s">
        <v>685</v>
      </c>
      <c r="H126" s="118" t="s">
        <v>685</v>
      </c>
      <c r="I126" s="118">
        <v>6610</v>
      </c>
      <c r="J126" s="118">
        <v>582789</v>
      </c>
      <c r="K126" s="118">
        <v>17737</v>
      </c>
      <c r="L126" s="118">
        <v>0</v>
      </c>
      <c r="M126" s="118">
        <v>487914.21</v>
      </c>
      <c r="N126" s="118">
        <v>505651.21</v>
      </c>
      <c r="O126" s="118">
        <v>77137.789999999979</v>
      </c>
      <c r="P126" s="118" t="s">
        <v>685</v>
      </c>
      <c r="Q126" s="118" t="s">
        <v>1456</v>
      </c>
      <c r="R126" s="118">
        <v>25834.240000000002</v>
      </c>
      <c r="S126" s="118" t="s">
        <v>685</v>
      </c>
      <c r="T126" s="118" t="s">
        <v>1457</v>
      </c>
      <c r="U126" s="118">
        <v>83417.697500000009</v>
      </c>
      <c r="V126" s="118" t="s">
        <v>685</v>
      </c>
      <c r="W126" s="118" t="s">
        <v>1458</v>
      </c>
      <c r="X126" s="118">
        <v>89815.537499999991</v>
      </c>
      <c r="Y126" s="118">
        <v>0</v>
      </c>
      <c r="Z126" s="118">
        <v>0</v>
      </c>
      <c r="AA126" s="118">
        <v>0</v>
      </c>
      <c r="AB126" s="118">
        <v>64068.554999999986</v>
      </c>
      <c r="AC126" s="118">
        <v>134998.91999999998</v>
      </c>
      <c r="AD126" s="118" t="s">
        <v>679</v>
      </c>
      <c r="AE126" s="118">
        <v>370652.29</v>
      </c>
      <c r="AF126" s="118" t="b">
        <v>0</v>
      </c>
      <c r="AG126" s="118">
        <v>134998.91999999998</v>
      </c>
      <c r="AI126" s="118" t="s">
        <v>1459</v>
      </c>
      <c r="AJ126" s="118"/>
    </row>
    <row r="127" spans="1:36" x14ac:dyDescent="0.25">
      <c r="A127" s="118" t="s">
        <v>211</v>
      </c>
      <c r="B127" s="118" t="s">
        <v>1460</v>
      </c>
      <c r="C127" s="118" t="s">
        <v>1461</v>
      </c>
      <c r="D127" s="118" t="s">
        <v>1462</v>
      </c>
      <c r="E127" s="118" t="s">
        <v>1463</v>
      </c>
      <c r="F127" s="118" t="s">
        <v>822</v>
      </c>
      <c r="G127" s="118" t="s">
        <v>676</v>
      </c>
      <c r="H127" s="118" t="s">
        <v>685</v>
      </c>
      <c r="I127" s="118">
        <v>12133</v>
      </c>
      <c r="J127" s="118">
        <v>1069739</v>
      </c>
      <c r="K127" s="118">
        <v>0</v>
      </c>
      <c r="L127" s="118">
        <v>294420</v>
      </c>
      <c r="M127" s="118">
        <v>0</v>
      </c>
      <c r="N127" s="118">
        <v>294420</v>
      </c>
      <c r="O127" s="118">
        <v>775319</v>
      </c>
      <c r="P127" s="118" t="s">
        <v>685</v>
      </c>
      <c r="Q127" s="118" t="s">
        <v>1464</v>
      </c>
      <c r="R127" s="118">
        <v>122168.54</v>
      </c>
      <c r="S127" s="118" t="s">
        <v>685</v>
      </c>
      <c r="T127" s="118" t="s">
        <v>1465</v>
      </c>
      <c r="U127" s="118">
        <v>178266.95499999999</v>
      </c>
      <c r="V127" s="118" t="s">
        <v>685</v>
      </c>
      <c r="W127" s="118" t="s">
        <v>1466</v>
      </c>
      <c r="X127" s="118">
        <v>187855.11999999997</v>
      </c>
      <c r="Y127" s="118">
        <v>133006.29999999999</v>
      </c>
      <c r="Z127" s="118">
        <v>144311.43000000002</v>
      </c>
      <c r="AA127" s="118">
        <v>0</v>
      </c>
      <c r="AB127" s="118">
        <v>20490.215</v>
      </c>
      <c r="AC127" s="118">
        <v>745118.13000000012</v>
      </c>
      <c r="AD127" s="118" t="s">
        <v>679</v>
      </c>
      <c r="AE127" s="118">
        <v>-450698.13000000018</v>
      </c>
      <c r="AF127" s="118" t="b">
        <v>0</v>
      </c>
      <c r="AG127" s="118">
        <v>745118.13</v>
      </c>
      <c r="AJ127" s="118"/>
    </row>
    <row r="128" spans="1:36" x14ac:dyDescent="0.25">
      <c r="A128" s="118" t="s">
        <v>212</v>
      </c>
      <c r="B128" s="118" t="s">
        <v>1467</v>
      </c>
      <c r="C128" s="118" t="s">
        <v>1468</v>
      </c>
      <c r="D128" s="118" t="s">
        <v>1469</v>
      </c>
      <c r="E128" s="118" t="s">
        <v>1470</v>
      </c>
      <c r="F128" s="118" t="s">
        <v>731</v>
      </c>
      <c r="G128" s="118" t="s">
        <v>685</v>
      </c>
      <c r="H128" s="118" t="s">
        <v>685</v>
      </c>
      <c r="I128" s="118">
        <v>3284</v>
      </c>
      <c r="J128" s="118">
        <v>289543</v>
      </c>
      <c r="K128" s="118">
        <v>29646</v>
      </c>
      <c r="L128" s="118">
        <v>155148</v>
      </c>
      <c r="M128" s="118">
        <v>16039.01</v>
      </c>
      <c r="N128" s="118">
        <v>200833.01</v>
      </c>
      <c r="O128" s="118">
        <v>88709.989999999991</v>
      </c>
      <c r="P128" s="118" t="s">
        <v>685</v>
      </c>
      <c r="Q128" s="118" t="s">
        <v>1471</v>
      </c>
      <c r="R128" s="118">
        <v>16180.529999999995</v>
      </c>
      <c r="S128" s="118" t="s">
        <v>685</v>
      </c>
      <c r="T128" s="118" t="s">
        <v>1472</v>
      </c>
      <c r="U128" s="118">
        <v>135693.68</v>
      </c>
      <c r="V128" s="118" t="s">
        <v>685</v>
      </c>
      <c r="W128" s="118" t="s">
        <v>1473</v>
      </c>
      <c r="X128" s="118">
        <v>72259.349999999991</v>
      </c>
      <c r="Y128" s="118">
        <v>15506</v>
      </c>
      <c r="Z128" s="118">
        <v>0</v>
      </c>
      <c r="AA128" s="118">
        <v>0</v>
      </c>
      <c r="AB128" s="118">
        <v>1032.3499999999999</v>
      </c>
      <c r="AC128" s="118">
        <v>238607.21</v>
      </c>
      <c r="AD128" s="118" t="s">
        <v>679</v>
      </c>
      <c r="AE128" s="118">
        <v>-37774.199999999983</v>
      </c>
      <c r="AF128" s="118" t="b">
        <v>0</v>
      </c>
      <c r="AG128" s="118">
        <v>238607.20999999996</v>
      </c>
      <c r="AJ128" s="118"/>
    </row>
    <row r="129" spans="1:36" x14ac:dyDescent="0.25">
      <c r="A129" s="118" t="s">
        <v>213</v>
      </c>
      <c r="B129" s="118" t="s">
        <v>1474</v>
      </c>
      <c r="C129" s="118" t="s">
        <v>1475</v>
      </c>
      <c r="D129" s="118" t="s">
        <v>1476</v>
      </c>
      <c r="E129" s="118" t="s">
        <v>1477</v>
      </c>
      <c r="F129" s="118" t="s">
        <v>723</v>
      </c>
      <c r="G129" s="118" t="s">
        <v>685</v>
      </c>
      <c r="H129" s="118" t="s">
        <v>685</v>
      </c>
      <c r="I129" s="118">
        <v>64041</v>
      </c>
      <c r="J129" s="118">
        <v>5646348</v>
      </c>
      <c r="K129" s="118">
        <v>1945505</v>
      </c>
      <c r="L129" s="118">
        <v>2240042</v>
      </c>
      <c r="M129" s="118">
        <v>0</v>
      </c>
      <c r="N129" s="118">
        <v>4185547</v>
      </c>
      <c r="O129" s="118">
        <v>1460801</v>
      </c>
      <c r="P129" s="118" t="s">
        <v>685</v>
      </c>
      <c r="Q129" s="118" t="s">
        <v>1478</v>
      </c>
      <c r="R129" s="118">
        <v>2361633.7199999997</v>
      </c>
      <c r="S129" s="118" t="s">
        <v>685</v>
      </c>
      <c r="T129" s="118" t="s">
        <v>1479</v>
      </c>
      <c r="U129" s="118">
        <v>1919960.2924999993</v>
      </c>
      <c r="V129" s="118" t="s">
        <v>685</v>
      </c>
      <c r="W129" s="118" t="s">
        <v>1480</v>
      </c>
      <c r="X129" s="118">
        <v>967009.86749999947</v>
      </c>
      <c r="Y129" s="118">
        <v>0</v>
      </c>
      <c r="Z129" s="118">
        <v>0</v>
      </c>
      <c r="AA129" s="118">
        <v>565037.64</v>
      </c>
      <c r="AB129" s="118">
        <v>2004629.8299999989</v>
      </c>
      <c r="AC129" s="118">
        <v>3809011.69</v>
      </c>
      <c r="AD129" s="118">
        <v>0</v>
      </c>
      <c r="AE129" s="118">
        <v>376535.31000000006</v>
      </c>
      <c r="AF129" s="118" t="b">
        <v>0</v>
      </c>
      <c r="AG129" s="118">
        <v>3243974.05</v>
      </c>
      <c r="AJ129" s="118"/>
    </row>
    <row r="130" spans="1:36" x14ac:dyDescent="0.25">
      <c r="A130" s="118" t="s">
        <v>214</v>
      </c>
      <c r="B130" s="118" t="s">
        <v>1481</v>
      </c>
      <c r="C130" s="118" t="s">
        <v>1482</v>
      </c>
      <c r="D130" s="118" t="s">
        <v>1483</v>
      </c>
      <c r="E130" s="118" t="s">
        <v>1484</v>
      </c>
      <c r="F130" s="118" t="s">
        <v>774</v>
      </c>
      <c r="G130" s="118" t="s">
        <v>676</v>
      </c>
      <c r="H130" s="118" t="s">
        <v>685</v>
      </c>
      <c r="I130" s="118">
        <v>336</v>
      </c>
      <c r="J130" s="118">
        <v>29624</v>
      </c>
      <c r="K130" s="118">
        <v>0</v>
      </c>
      <c r="L130" s="118">
        <v>29624</v>
      </c>
      <c r="M130" s="118">
        <v>0</v>
      </c>
      <c r="N130" s="118">
        <v>29624</v>
      </c>
      <c r="O130" s="118">
        <v>0</v>
      </c>
      <c r="P130" s="118" t="s">
        <v>769</v>
      </c>
      <c r="Q130" s="118" t="s">
        <v>678</v>
      </c>
      <c r="R130" s="118">
        <v>0</v>
      </c>
      <c r="S130" s="118" t="s">
        <v>685</v>
      </c>
      <c r="T130" s="118" t="s">
        <v>1485</v>
      </c>
      <c r="U130" s="118">
        <v>0</v>
      </c>
      <c r="V130" s="118" t="s">
        <v>685</v>
      </c>
      <c r="W130" s="118" t="s">
        <v>1486</v>
      </c>
      <c r="X130" s="118">
        <v>15258.239999999998</v>
      </c>
      <c r="Y130" s="118">
        <v>0</v>
      </c>
      <c r="Z130" s="118">
        <v>14365.75</v>
      </c>
      <c r="AA130" s="118">
        <v>0</v>
      </c>
      <c r="AB130" s="118">
        <v>0</v>
      </c>
      <c r="AC130" s="118">
        <v>29623.99</v>
      </c>
      <c r="AD130" s="118" t="s">
        <v>679</v>
      </c>
      <c r="AE130" s="118">
        <v>1.0000000002037268E-2</v>
      </c>
      <c r="AF130" s="118" t="b">
        <v>0</v>
      </c>
      <c r="AG130" s="118">
        <v>29623.99</v>
      </c>
      <c r="AH130" s="118" t="s">
        <v>685</v>
      </c>
      <c r="AJ130" s="118"/>
    </row>
    <row r="131" spans="1:36" x14ac:dyDescent="0.25">
      <c r="A131" s="118" t="s">
        <v>215</v>
      </c>
      <c r="B131" s="118" t="s">
        <v>1487</v>
      </c>
      <c r="C131" s="118" t="s">
        <v>1488</v>
      </c>
      <c r="D131" s="118" t="s">
        <v>1489</v>
      </c>
      <c r="E131" s="118" t="s">
        <v>1490</v>
      </c>
      <c r="F131" s="118" t="s">
        <v>774</v>
      </c>
      <c r="G131" s="118" t="s">
        <v>685</v>
      </c>
      <c r="H131" s="118" t="s">
        <v>685</v>
      </c>
      <c r="I131" s="118">
        <v>702</v>
      </c>
      <c r="J131" s="118">
        <v>61894</v>
      </c>
      <c r="K131" s="118">
        <v>7192</v>
      </c>
      <c r="L131" s="118">
        <v>54700</v>
      </c>
      <c r="M131" s="118">
        <v>0</v>
      </c>
      <c r="N131" s="118">
        <v>61892</v>
      </c>
      <c r="O131" s="118">
        <v>2</v>
      </c>
      <c r="P131" s="118" t="s">
        <v>685</v>
      </c>
      <c r="Q131" s="118" t="s">
        <v>1491</v>
      </c>
      <c r="R131" s="118">
        <v>4295.24</v>
      </c>
      <c r="S131" s="118" t="s">
        <v>685</v>
      </c>
      <c r="T131" s="118" t="s">
        <v>1492</v>
      </c>
      <c r="U131" s="118">
        <v>4510.8799999999992</v>
      </c>
      <c r="V131" s="118" t="s">
        <v>685</v>
      </c>
      <c r="W131" s="118" t="s">
        <v>1493</v>
      </c>
      <c r="X131" s="118">
        <v>2669.4</v>
      </c>
      <c r="Y131" s="118">
        <v>0</v>
      </c>
      <c r="Z131" s="118">
        <v>3742</v>
      </c>
      <c r="AA131" s="118">
        <v>0</v>
      </c>
      <c r="AB131" s="118">
        <v>700.74</v>
      </c>
      <c r="AC131" s="118">
        <v>14516.78</v>
      </c>
      <c r="AD131" s="118" t="s">
        <v>679</v>
      </c>
      <c r="AE131" s="118">
        <v>47375.22</v>
      </c>
      <c r="AF131" s="118" t="b">
        <v>0</v>
      </c>
      <c r="AG131" s="118">
        <v>14516.78</v>
      </c>
      <c r="AJ131" s="118"/>
    </row>
    <row r="132" spans="1:36" x14ac:dyDescent="0.25">
      <c r="A132" s="118" t="s">
        <v>216</v>
      </c>
      <c r="B132" s="118" t="s">
        <v>673</v>
      </c>
      <c r="C132" s="118" t="s">
        <v>673</v>
      </c>
      <c r="D132" s="118" t="s">
        <v>673</v>
      </c>
      <c r="E132" s="118" t="s">
        <v>1494</v>
      </c>
      <c r="F132" s="118" t="s">
        <v>675</v>
      </c>
      <c r="G132" s="118" t="s">
        <v>676</v>
      </c>
      <c r="H132" s="118" t="s">
        <v>676</v>
      </c>
      <c r="I132" s="118">
        <v>23923</v>
      </c>
      <c r="J132" s="118">
        <v>0</v>
      </c>
      <c r="K132" s="118">
        <v>0</v>
      </c>
      <c r="L132" s="118">
        <v>0</v>
      </c>
      <c r="M132" s="118">
        <v>0</v>
      </c>
      <c r="N132" s="118">
        <v>0</v>
      </c>
      <c r="O132" s="118">
        <v>0</v>
      </c>
      <c r="P132" s="118" t="s">
        <v>677</v>
      </c>
      <c r="Q132" s="118" t="s">
        <v>678</v>
      </c>
      <c r="R132" s="118">
        <v>0</v>
      </c>
      <c r="S132" s="118" t="s">
        <v>677</v>
      </c>
      <c r="T132" s="118" t="s">
        <v>678</v>
      </c>
      <c r="U132" s="118">
        <v>0</v>
      </c>
      <c r="V132" s="118" t="s">
        <v>677</v>
      </c>
      <c r="W132" s="118" t="s">
        <v>678</v>
      </c>
      <c r="X132" s="118">
        <v>0</v>
      </c>
      <c r="Y132" s="118">
        <v>0</v>
      </c>
      <c r="Z132" s="118">
        <v>0</v>
      </c>
      <c r="AA132" s="118">
        <v>0</v>
      </c>
      <c r="AB132" s="118">
        <v>0</v>
      </c>
      <c r="AC132" s="118">
        <v>0</v>
      </c>
      <c r="AD132" s="118" t="s">
        <v>679</v>
      </c>
      <c r="AE132" s="118">
        <v>0</v>
      </c>
      <c r="AF132" s="118" t="b">
        <v>0</v>
      </c>
      <c r="AG132" s="118" t="s">
        <v>673</v>
      </c>
      <c r="AJ132" s="118"/>
    </row>
    <row r="133" spans="1:36" x14ac:dyDescent="0.25">
      <c r="A133" s="118" t="s">
        <v>217</v>
      </c>
      <c r="B133" s="118" t="s">
        <v>1495</v>
      </c>
      <c r="C133" s="118" t="s">
        <v>1496</v>
      </c>
      <c r="D133" s="118" t="s">
        <v>1497</v>
      </c>
      <c r="E133" s="118" t="s">
        <v>1498</v>
      </c>
      <c r="F133" s="118" t="s">
        <v>700</v>
      </c>
      <c r="G133" s="118" t="s">
        <v>685</v>
      </c>
      <c r="H133" s="118" t="s">
        <v>685</v>
      </c>
      <c r="I133" s="118">
        <v>1922</v>
      </c>
      <c r="J133" s="118">
        <v>169458</v>
      </c>
      <c r="K133" s="118">
        <v>9475</v>
      </c>
      <c r="L133" s="118">
        <v>19291</v>
      </c>
      <c r="M133" s="118">
        <v>0</v>
      </c>
      <c r="N133" s="118">
        <v>28766</v>
      </c>
      <c r="O133" s="118">
        <v>140692</v>
      </c>
      <c r="P133" s="118" t="s">
        <v>685</v>
      </c>
      <c r="Q133" s="118" t="s">
        <v>1499</v>
      </c>
      <c r="R133" s="118">
        <v>2158.0950000000003</v>
      </c>
      <c r="S133" s="118" t="s">
        <v>685</v>
      </c>
      <c r="T133" s="118" t="s">
        <v>1500</v>
      </c>
      <c r="U133" s="118">
        <v>1477.5425000000002</v>
      </c>
      <c r="V133" s="118" t="s">
        <v>685</v>
      </c>
      <c r="W133" s="118" t="s">
        <v>1501</v>
      </c>
      <c r="X133" s="118">
        <v>4008.1924999999992</v>
      </c>
      <c r="Y133" s="118">
        <v>4520.6849999999995</v>
      </c>
      <c r="Z133" s="118">
        <v>0</v>
      </c>
      <c r="AA133" s="118">
        <v>0</v>
      </c>
      <c r="AB133" s="118">
        <v>2165.4999999999991</v>
      </c>
      <c r="AC133" s="118">
        <v>9999.0149999999994</v>
      </c>
      <c r="AD133" s="118" t="s">
        <v>679</v>
      </c>
      <c r="AE133" s="118">
        <v>18766.985000000001</v>
      </c>
      <c r="AF133" s="118" t="b">
        <v>0</v>
      </c>
      <c r="AG133" s="118">
        <v>9999.0149999999994</v>
      </c>
      <c r="AJ133" s="118"/>
    </row>
    <row r="134" spans="1:36" x14ac:dyDescent="0.25">
      <c r="A134" s="118" t="s">
        <v>218</v>
      </c>
      <c r="B134" s="118" t="s">
        <v>1502</v>
      </c>
      <c r="C134" s="118" t="s">
        <v>1503</v>
      </c>
      <c r="D134" s="118" t="s">
        <v>1504</v>
      </c>
      <c r="E134" s="118" t="s">
        <v>1505</v>
      </c>
      <c r="F134" s="118" t="s">
        <v>809</v>
      </c>
      <c r="G134" s="118" t="s">
        <v>685</v>
      </c>
      <c r="H134" s="118" t="s">
        <v>676</v>
      </c>
      <c r="I134" s="118">
        <v>11048</v>
      </c>
      <c r="J134" s="118">
        <v>974077</v>
      </c>
      <c r="K134" s="118">
        <v>974077</v>
      </c>
      <c r="L134" s="118">
        <v>0</v>
      </c>
      <c r="M134" s="118">
        <v>0</v>
      </c>
      <c r="N134" s="118">
        <v>974077</v>
      </c>
      <c r="O134" s="118">
        <v>0</v>
      </c>
      <c r="P134" s="118" t="s">
        <v>685</v>
      </c>
      <c r="Q134" s="118" t="s">
        <v>1506</v>
      </c>
      <c r="R134" s="118">
        <v>62167.594450000055</v>
      </c>
      <c r="S134" s="118" t="s">
        <v>685</v>
      </c>
      <c r="T134" s="118" t="s">
        <v>1507</v>
      </c>
      <c r="U134" s="118">
        <v>110113.23999999996</v>
      </c>
      <c r="V134" s="118" t="s">
        <v>685</v>
      </c>
      <c r="W134" s="118" t="s">
        <v>1508</v>
      </c>
      <c r="X134" s="118">
        <v>169914.63749999995</v>
      </c>
      <c r="Y134" s="118">
        <v>0</v>
      </c>
      <c r="Z134" s="118">
        <v>0</v>
      </c>
      <c r="AA134" s="118">
        <v>0</v>
      </c>
      <c r="AB134" s="118">
        <v>97194.07194999991</v>
      </c>
      <c r="AC134" s="118">
        <v>245001.4</v>
      </c>
      <c r="AD134" s="118" t="s">
        <v>679</v>
      </c>
      <c r="AE134" s="118">
        <v>729075.6</v>
      </c>
      <c r="AF134" s="118" t="b">
        <v>0</v>
      </c>
      <c r="AG134" s="118">
        <v>245001.4</v>
      </c>
      <c r="AJ134" s="118"/>
    </row>
    <row r="135" spans="1:36" x14ac:dyDescent="0.25">
      <c r="A135" s="118" t="s">
        <v>219</v>
      </c>
      <c r="B135" s="118" t="s">
        <v>1509</v>
      </c>
      <c r="C135" s="118" t="s">
        <v>1510</v>
      </c>
      <c r="D135" s="118" t="s">
        <v>1511</v>
      </c>
      <c r="E135" s="118" t="s">
        <v>1512</v>
      </c>
      <c r="F135" s="118" t="s">
        <v>761</v>
      </c>
      <c r="G135" s="118" t="s">
        <v>676</v>
      </c>
      <c r="H135" s="118" t="s">
        <v>685</v>
      </c>
      <c r="I135" s="118">
        <v>19163</v>
      </c>
      <c r="J135" s="118">
        <v>1689558</v>
      </c>
      <c r="K135" s="118">
        <v>0</v>
      </c>
      <c r="L135" s="118">
        <v>300609</v>
      </c>
      <c r="M135" s="118">
        <v>84424.57</v>
      </c>
      <c r="N135" s="118">
        <v>385033.57</v>
      </c>
      <c r="O135" s="118">
        <v>1304524.43</v>
      </c>
      <c r="P135" s="118" t="s">
        <v>769</v>
      </c>
      <c r="Q135" s="118" t="s">
        <v>678</v>
      </c>
      <c r="R135" s="118">
        <v>0</v>
      </c>
      <c r="S135" s="118" t="s">
        <v>685</v>
      </c>
      <c r="T135" s="118" t="s">
        <v>1513</v>
      </c>
      <c r="U135" s="118">
        <v>42217.03</v>
      </c>
      <c r="V135" s="118" t="s">
        <v>685</v>
      </c>
      <c r="W135" s="118" t="s">
        <v>1514</v>
      </c>
      <c r="X135" s="118">
        <v>0</v>
      </c>
      <c r="Y135" s="118">
        <v>194118.9</v>
      </c>
      <c r="Z135" s="118">
        <v>96147.989999999991</v>
      </c>
      <c r="AA135" s="118">
        <v>0</v>
      </c>
      <c r="AB135" s="118">
        <v>5674.1500000000005</v>
      </c>
      <c r="AC135" s="118">
        <v>326809.76999999996</v>
      </c>
      <c r="AD135" s="118" t="s">
        <v>679</v>
      </c>
      <c r="AE135" s="118">
        <v>58223.800000000047</v>
      </c>
      <c r="AF135" s="118" t="b">
        <v>0</v>
      </c>
      <c r="AG135" s="118">
        <v>326809.77</v>
      </c>
      <c r="AJ135" s="118"/>
    </row>
    <row r="136" spans="1:36" x14ac:dyDescent="0.25">
      <c r="A136" s="118" t="s">
        <v>220</v>
      </c>
      <c r="B136" s="118" t="s">
        <v>1515</v>
      </c>
      <c r="C136" s="118" t="s">
        <v>1516</v>
      </c>
      <c r="D136" s="118" t="s">
        <v>1517</v>
      </c>
      <c r="E136" s="118" t="s">
        <v>1518</v>
      </c>
      <c r="F136" s="118" t="s">
        <v>708</v>
      </c>
      <c r="G136" s="118" t="s">
        <v>685</v>
      </c>
      <c r="H136" s="118" t="s">
        <v>685</v>
      </c>
      <c r="I136" s="118">
        <v>2497</v>
      </c>
      <c r="J136" s="118">
        <v>220155</v>
      </c>
      <c r="K136" s="118">
        <v>1368</v>
      </c>
      <c r="L136" s="118">
        <v>2646</v>
      </c>
      <c r="M136" s="118">
        <v>22712.53</v>
      </c>
      <c r="N136" s="118">
        <v>26726.53</v>
      </c>
      <c r="O136" s="118">
        <v>193428.47</v>
      </c>
      <c r="P136" s="118" t="s">
        <v>685</v>
      </c>
      <c r="Q136" s="118" t="s">
        <v>1519</v>
      </c>
      <c r="R136" s="118">
        <v>1550</v>
      </c>
      <c r="S136" s="118" t="s">
        <v>685</v>
      </c>
      <c r="T136" s="118" t="s">
        <v>1520</v>
      </c>
      <c r="U136" s="118">
        <v>2229.5</v>
      </c>
      <c r="V136" s="118" t="s">
        <v>685</v>
      </c>
      <c r="W136" s="118" t="s">
        <v>1521</v>
      </c>
      <c r="X136" s="118">
        <v>6129.04</v>
      </c>
      <c r="Y136" s="118">
        <v>11509.43</v>
      </c>
      <c r="Z136" s="118">
        <v>5684.1</v>
      </c>
      <c r="AA136" s="118">
        <v>0</v>
      </c>
      <c r="AB136" s="118">
        <v>2090.5</v>
      </c>
      <c r="AC136" s="118">
        <v>25011.57</v>
      </c>
      <c r="AD136" s="118" t="s">
        <v>679</v>
      </c>
      <c r="AE136" s="118">
        <v>1714.9599999999991</v>
      </c>
      <c r="AF136" s="118" t="b">
        <v>0</v>
      </c>
      <c r="AG136" s="118">
        <v>25011.57</v>
      </c>
      <c r="AJ136" s="118"/>
    </row>
    <row r="137" spans="1:36" x14ac:dyDescent="0.25">
      <c r="A137" s="118" t="s">
        <v>221</v>
      </c>
      <c r="B137" s="118" t="s">
        <v>1522</v>
      </c>
      <c r="C137" s="118" t="s">
        <v>1523</v>
      </c>
      <c r="D137" s="118" t="s">
        <v>1524</v>
      </c>
      <c r="E137" s="118" t="s">
        <v>1525</v>
      </c>
      <c r="F137" s="118" t="s">
        <v>684</v>
      </c>
      <c r="G137" s="118" t="s">
        <v>685</v>
      </c>
      <c r="H137" s="118" t="s">
        <v>676</v>
      </c>
      <c r="I137" s="118">
        <v>14939</v>
      </c>
      <c r="J137" s="118">
        <v>1317137</v>
      </c>
      <c r="K137" s="118">
        <v>1317137</v>
      </c>
      <c r="L137" s="118">
        <v>0</v>
      </c>
      <c r="M137" s="118">
        <v>0</v>
      </c>
      <c r="N137" s="118">
        <v>1317137</v>
      </c>
      <c r="O137" s="118">
        <v>0</v>
      </c>
      <c r="P137" s="118" t="s">
        <v>685</v>
      </c>
      <c r="Q137" s="118" t="s">
        <v>1526</v>
      </c>
      <c r="R137" s="118">
        <v>235351.47000000009</v>
      </c>
      <c r="S137" s="118" t="s">
        <v>685</v>
      </c>
      <c r="T137" s="118" t="s">
        <v>1527</v>
      </c>
      <c r="U137" s="118">
        <v>366630.58750000002</v>
      </c>
      <c r="V137" s="118" t="s">
        <v>685</v>
      </c>
      <c r="W137" s="118" t="s">
        <v>1528</v>
      </c>
      <c r="X137" s="118">
        <v>211736.285</v>
      </c>
      <c r="Y137" s="118">
        <v>79032.13</v>
      </c>
      <c r="Z137" s="118">
        <v>330877.36</v>
      </c>
      <c r="AA137" s="118">
        <v>0</v>
      </c>
      <c r="AB137" s="118">
        <v>63303.102500000015</v>
      </c>
      <c r="AC137" s="118">
        <v>1160324.73</v>
      </c>
      <c r="AD137" s="118" t="s">
        <v>679</v>
      </c>
      <c r="AE137" s="118">
        <v>156812.27000000002</v>
      </c>
      <c r="AF137" s="118" t="b">
        <v>0</v>
      </c>
      <c r="AG137" s="118">
        <v>1160324.73</v>
      </c>
      <c r="AJ137" s="118"/>
    </row>
    <row r="138" spans="1:36" x14ac:dyDescent="0.25">
      <c r="A138" s="118" t="s">
        <v>222</v>
      </c>
      <c r="B138" s="118" t="s">
        <v>1529</v>
      </c>
      <c r="C138" s="118" t="s">
        <v>1530</v>
      </c>
      <c r="D138" s="118" t="s">
        <v>1531</v>
      </c>
      <c r="E138" s="118" t="s">
        <v>1532</v>
      </c>
      <c r="F138" s="118" t="s">
        <v>708</v>
      </c>
      <c r="G138" s="118" t="s">
        <v>685</v>
      </c>
      <c r="H138" s="118" t="s">
        <v>685</v>
      </c>
      <c r="I138" s="118">
        <v>40358</v>
      </c>
      <c r="J138" s="118">
        <v>3558273</v>
      </c>
      <c r="K138" s="118">
        <v>91835</v>
      </c>
      <c r="L138" s="118">
        <v>2312118</v>
      </c>
      <c r="M138" s="118">
        <v>0</v>
      </c>
      <c r="N138" s="118">
        <v>2403953</v>
      </c>
      <c r="O138" s="118">
        <v>1154320</v>
      </c>
      <c r="P138" s="118" t="s">
        <v>685</v>
      </c>
      <c r="Q138" s="118" t="s">
        <v>1533</v>
      </c>
      <c r="R138" s="118">
        <v>87249.80750000001</v>
      </c>
      <c r="S138" s="118" t="s">
        <v>685</v>
      </c>
      <c r="T138" s="118" t="s">
        <v>1534</v>
      </c>
      <c r="U138" s="118">
        <v>71348.77</v>
      </c>
      <c r="V138" s="118" t="s">
        <v>685</v>
      </c>
      <c r="W138" s="118" t="s">
        <v>1535</v>
      </c>
      <c r="X138" s="118">
        <v>246228.19250000009</v>
      </c>
      <c r="Y138" s="118">
        <v>841487.88</v>
      </c>
      <c r="Z138" s="118">
        <v>913297.25</v>
      </c>
      <c r="AA138" s="118">
        <v>0</v>
      </c>
      <c r="AB138" s="118">
        <v>128846.66</v>
      </c>
      <c r="AC138" s="118">
        <v>2030765.2400000005</v>
      </c>
      <c r="AD138" s="118" t="s">
        <v>679</v>
      </c>
      <c r="AE138" s="118">
        <v>373187.75999999954</v>
      </c>
      <c r="AF138" s="118" t="b">
        <v>0</v>
      </c>
      <c r="AG138" s="118">
        <v>2030765.24</v>
      </c>
      <c r="AJ138" s="118"/>
    </row>
    <row r="139" spans="1:36" x14ac:dyDescent="0.25">
      <c r="A139" s="118" t="s">
        <v>223</v>
      </c>
      <c r="B139" s="118" t="s">
        <v>1536</v>
      </c>
      <c r="C139" s="118" t="s">
        <v>1537</v>
      </c>
      <c r="D139" s="118" t="s">
        <v>1538</v>
      </c>
      <c r="E139" s="118" t="s">
        <v>1539</v>
      </c>
      <c r="F139" s="118" t="s">
        <v>761</v>
      </c>
      <c r="G139" s="118" t="s">
        <v>685</v>
      </c>
      <c r="H139" s="118" t="s">
        <v>676</v>
      </c>
      <c r="I139" s="118">
        <v>5966</v>
      </c>
      <c r="J139" s="118">
        <v>526009</v>
      </c>
      <c r="K139" s="118">
        <v>200831</v>
      </c>
      <c r="L139" s="118">
        <v>0</v>
      </c>
      <c r="M139" s="118">
        <v>0</v>
      </c>
      <c r="N139" s="118">
        <v>200831</v>
      </c>
      <c r="O139" s="118">
        <v>325178</v>
      </c>
      <c r="P139" s="118" t="s">
        <v>685</v>
      </c>
      <c r="Q139" s="118" t="s">
        <v>1540</v>
      </c>
      <c r="R139" s="118">
        <v>64702.799999999981</v>
      </c>
      <c r="S139" s="118" t="s">
        <v>685</v>
      </c>
      <c r="T139" s="118" t="s">
        <v>1541</v>
      </c>
      <c r="U139" s="118">
        <v>151078.04</v>
      </c>
      <c r="V139" s="118" t="s">
        <v>685</v>
      </c>
      <c r="W139" s="118" t="s">
        <v>1542</v>
      </c>
      <c r="X139" s="118">
        <v>134606.66</v>
      </c>
      <c r="Y139" s="118">
        <v>22575.22</v>
      </c>
      <c r="Z139" s="118">
        <v>91746.639999999985</v>
      </c>
      <c r="AA139" s="118">
        <v>0</v>
      </c>
      <c r="AB139" s="118">
        <v>0</v>
      </c>
      <c r="AC139" s="118">
        <v>464709.36</v>
      </c>
      <c r="AD139" s="118" t="s">
        <v>679</v>
      </c>
      <c r="AE139" s="118">
        <v>-263878.36</v>
      </c>
      <c r="AF139" s="118" t="b">
        <v>0</v>
      </c>
      <c r="AG139" s="118">
        <v>464709.3600000001</v>
      </c>
      <c r="AJ139" s="118"/>
    </row>
    <row r="140" spans="1:36" x14ac:dyDescent="0.25">
      <c r="A140" s="118" t="s">
        <v>224</v>
      </c>
      <c r="B140" s="118" t="s">
        <v>1543</v>
      </c>
      <c r="C140" s="118" t="s">
        <v>1544</v>
      </c>
      <c r="D140" s="118" t="s">
        <v>1545</v>
      </c>
      <c r="E140" s="118" t="s">
        <v>1546</v>
      </c>
      <c r="F140" s="118" t="s">
        <v>684</v>
      </c>
      <c r="G140" s="118" t="s">
        <v>685</v>
      </c>
      <c r="H140" s="118" t="s">
        <v>685</v>
      </c>
      <c r="I140" s="118">
        <v>18269</v>
      </c>
      <c r="J140" s="118">
        <v>1610736</v>
      </c>
      <c r="K140" s="118">
        <v>52419</v>
      </c>
      <c r="L140" s="118">
        <v>1558316</v>
      </c>
      <c r="M140" s="118">
        <v>0</v>
      </c>
      <c r="N140" s="118">
        <v>1610735</v>
      </c>
      <c r="O140" s="118">
        <v>1</v>
      </c>
      <c r="P140" s="118" t="s">
        <v>685</v>
      </c>
      <c r="Q140" s="118" t="s">
        <v>1547</v>
      </c>
      <c r="R140" s="118">
        <v>74680.520000000033</v>
      </c>
      <c r="S140" s="118" t="s">
        <v>685</v>
      </c>
      <c r="T140" s="118" t="s">
        <v>1548</v>
      </c>
      <c r="U140" s="118">
        <v>241115.05749999997</v>
      </c>
      <c r="V140" s="118" t="s">
        <v>685</v>
      </c>
      <c r="W140" s="118" t="s">
        <v>1549</v>
      </c>
      <c r="X140" s="118">
        <v>618000.10249999992</v>
      </c>
      <c r="Y140" s="118">
        <v>199117.17999999991</v>
      </c>
      <c r="Z140" s="118">
        <v>84079.760000000009</v>
      </c>
      <c r="AA140" s="118">
        <v>0</v>
      </c>
      <c r="AB140" s="118">
        <v>87959.299999999959</v>
      </c>
      <c r="AC140" s="118">
        <v>1129033.3199999998</v>
      </c>
      <c r="AD140" s="118" t="s">
        <v>679</v>
      </c>
      <c r="AE140" s="118">
        <v>481701.68000000017</v>
      </c>
      <c r="AF140" s="118" t="b">
        <v>0</v>
      </c>
      <c r="AG140" s="118">
        <v>1129033.32</v>
      </c>
      <c r="AJ140" s="118"/>
    </row>
    <row r="141" spans="1:36" x14ac:dyDescent="0.25">
      <c r="A141" s="118" t="s">
        <v>225</v>
      </c>
      <c r="B141" s="118" t="s">
        <v>1550</v>
      </c>
      <c r="C141" s="118" t="s">
        <v>1551</v>
      </c>
      <c r="D141" s="118" t="s">
        <v>1552</v>
      </c>
      <c r="E141" s="118" t="s">
        <v>1553</v>
      </c>
      <c r="F141" s="118" t="s">
        <v>761</v>
      </c>
      <c r="G141" s="118" t="s">
        <v>685</v>
      </c>
      <c r="H141" s="118" t="s">
        <v>685</v>
      </c>
      <c r="I141" s="118">
        <v>4787</v>
      </c>
      <c r="J141" s="118">
        <v>422059</v>
      </c>
      <c r="K141" s="118">
        <v>24013</v>
      </c>
      <c r="L141" s="118">
        <v>310775</v>
      </c>
      <c r="M141" s="118">
        <v>87271</v>
      </c>
      <c r="N141" s="118">
        <v>422059</v>
      </c>
      <c r="O141" s="118">
        <v>0</v>
      </c>
      <c r="P141" s="118" t="s">
        <v>685</v>
      </c>
      <c r="Q141" s="118" t="s">
        <v>1554</v>
      </c>
      <c r="R141" s="118">
        <v>68349</v>
      </c>
      <c r="S141" s="118" t="s">
        <v>685</v>
      </c>
      <c r="T141" s="118" t="s">
        <v>1555</v>
      </c>
      <c r="U141" s="118">
        <v>80780.590000000011</v>
      </c>
      <c r="V141" s="118" t="s">
        <v>685</v>
      </c>
      <c r="W141" s="118" t="s">
        <v>1556</v>
      </c>
      <c r="X141" s="118">
        <v>56824.805000000008</v>
      </c>
      <c r="Y141" s="118">
        <v>204573.34</v>
      </c>
      <c r="Z141" s="118">
        <v>76812.990000000005</v>
      </c>
      <c r="AA141" s="118">
        <v>0</v>
      </c>
      <c r="AB141" s="118">
        <v>103648.655</v>
      </c>
      <c r="AC141" s="118">
        <v>383692.06999999995</v>
      </c>
      <c r="AD141" s="118" t="s">
        <v>679</v>
      </c>
      <c r="AE141" s="118">
        <v>38366.930000000051</v>
      </c>
      <c r="AF141" s="118" t="b">
        <v>0</v>
      </c>
      <c r="AG141" s="118">
        <v>383692.07</v>
      </c>
      <c r="AI141" s="118" t="s">
        <v>1557</v>
      </c>
      <c r="AJ141" s="118"/>
    </row>
    <row r="142" spans="1:36" x14ac:dyDescent="0.25">
      <c r="A142" s="118" t="s">
        <v>226</v>
      </c>
      <c r="B142" s="118" t="s">
        <v>1558</v>
      </c>
      <c r="C142" s="118" t="s">
        <v>1559</v>
      </c>
      <c r="D142" s="118" t="s">
        <v>1560</v>
      </c>
      <c r="E142" s="118" t="s">
        <v>1561</v>
      </c>
      <c r="F142" s="118" t="s">
        <v>684</v>
      </c>
      <c r="G142" s="118" t="s">
        <v>685</v>
      </c>
      <c r="H142" s="118" t="s">
        <v>676</v>
      </c>
      <c r="I142" s="118">
        <v>19960</v>
      </c>
      <c r="J142" s="118">
        <v>1759828</v>
      </c>
      <c r="K142" s="118">
        <v>439339</v>
      </c>
      <c r="L142" s="118">
        <v>0</v>
      </c>
      <c r="M142" s="118">
        <v>0</v>
      </c>
      <c r="N142" s="118">
        <v>439339</v>
      </c>
      <c r="O142" s="118">
        <v>1320489</v>
      </c>
      <c r="P142" s="118" t="s">
        <v>676</v>
      </c>
      <c r="Q142" s="118">
        <v>0</v>
      </c>
      <c r="R142" s="118">
        <v>0</v>
      </c>
      <c r="S142" s="118" t="s">
        <v>676</v>
      </c>
      <c r="T142" s="118">
        <v>0</v>
      </c>
      <c r="U142" s="118">
        <v>0</v>
      </c>
      <c r="V142" s="118" t="s">
        <v>676</v>
      </c>
      <c r="W142" s="118">
        <v>0</v>
      </c>
      <c r="X142" s="118">
        <v>0</v>
      </c>
      <c r="Y142" s="118">
        <v>0</v>
      </c>
      <c r="Z142" s="118">
        <v>0</v>
      </c>
      <c r="AA142" s="118">
        <v>0</v>
      </c>
      <c r="AB142" s="118">
        <v>0</v>
      </c>
      <c r="AC142" s="118">
        <v>0</v>
      </c>
      <c r="AD142" s="118" t="s">
        <v>679</v>
      </c>
      <c r="AE142" s="118">
        <v>439339</v>
      </c>
      <c r="AF142" s="118" t="b">
        <v>0</v>
      </c>
      <c r="AG142" s="118">
        <v>0</v>
      </c>
      <c r="AJ142" s="118"/>
    </row>
    <row r="143" spans="1:36" x14ac:dyDescent="0.25">
      <c r="A143" s="118" t="s">
        <v>227</v>
      </c>
      <c r="B143" s="118" t="s">
        <v>673</v>
      </c>
      <c r="C143" s="118" t="s">
        <v>673</v>
      </c>
      <c r="D143" s="118" t="s">
        <v>673</v>
      </c>
      <c r="E143" s="118" t="s">
        <v>1562</v>
      </c>
      <c r="F143" s="118" t="s">
        <v>675</v>
      </c>
      <c r="G143" s="118" t="s">
        <v>676</v>
      </c>
      <c r="H143" s="118" t="s">
        <v>676</v>
      </c>
      <c r="I143" s="118">
        <v>10463</v>
      </c>
      <c r="J143" s="118">
        <v>0</v>
      </c>
      <c r="K143" s="118">
        <v>0</v>
      </c>
      <c r="L143" s="118">
        <v>0</v>
      </c>
      <c r="M143" s="118">
        <v>0</v>
      </c>
      <c r="N143" s="118">
        <v>0</v>
      </c>
      <c r="O143" s="118">
        <v>0</v>
      </c>
      <c r="P143" s="118" t="s">
        <v>677</v>
      </c>
      <c r="Q143" s="118" t="s">
        <v>678</v>
      </c>
      <c r="R143" s="118">
        <v>0</v>
      </c>
      <c r="S143" s="118" t="s">
        <v>677</v>
      </c>
      <c r="T143" s="118" t="s">
        <v>678</v>
      </c>
      <c r="U143" s="118">
        <v>0</v>
      </c>
      <c r="V143" s="118" t="s">
        <v>677</v>
      </c>
      <c r="W143" s="118" t="s">
        <v>678</v>
      </c>
      <c r="X143" s="118">
        <v>0</v>
      </c>
      <c r="Y143" s="118">
        <v>0</v>
      </c>
      <c r="Z143" s="118">
        <v>0</v>
      </c>
      <c r="AA143" s="118">
        <v>0</v>
      </c>
      <c r="AB143" s="118">
        <v>0</v>
      </c>
      <c r="AC143" s="118">
        <v>0</v>
      </c>
      <c r="AD143" s="118" t="s">
        <v>679</v>
      </c>
      <c r="AE143" s="118">
        <v>0</v>
      </c>
      <c r="AF143" s="118" t="b">
        <v>0</v>
      </c>
      <c r="AG143" s="118" t="s">
        <v>673</v>
      </c>
      <c r="AJ143" s="118"/>
    </row>
    <row r="144" spans="1:36" x14ac:dyDescent="0.25">
      <c r="A144" s="118" t="s">
        <v>228</v>
      </c>
      <c r="B144" s="118" t="s">
        <v>1563</v>
      </c>
      <c r="C144" s="118" t="s">
        <v>1564</v>
      </c>
      <c r="D144" s="118" t="s">
        <v>1565</v>
      </c>
      <c r="E144" s="118" t="s">
        <v>1566</v>
      </c>
      <c r="F144" s="118" t="s">
        <v>731</v>
      </c>
      <c r="G144" s="118" t="s">
        <v>685</v>
      </c>
      <c r="H144" s="118" t="s">
        <v>685</v>
      </c>
      <c r="I144" s="118">
        <v>2182</v>
      </c>
      <c r="J144" s="118">
        <v>192382</v>
      </c>
      <c r="K144" s="118">
        <v>22000</v>
      </c>
      <c r="L144" s="118">
        <v>100000</v>
      </c>
      <c r="M144" s="118">
        <v>0</v>
      </c>
      <c r="N144" s="118">
        <v>122000</v>
      </c>
      <c r="O144" s="118">
        <v>70382</v>
      </c>
      <c r="P144" s="118" t="s">
        <v>685</v>
      </c>
      <c r="Q144" s="118" t="s">
        <v>1567</v>
      </c>
      <c r="R144" s="118">
        <v>4702.6400000000021</v>
      </c>
      <c r="S144" s="118" t="s">
        <v>685</v>
      </c>
      <c r="T144" s="118" t="s">
        <v>1568</v>
      </c>
      <c r="U144" s="118">
        <v>7658.7974999999988</v>
      </c>
      <c r="V144" s="118" t="s">
        <v>685</v>
      </c>
      <c r="W144" s="118" t="s">
        <v>1569</v>
      </c>
      <c r="X144" s="118">
        <v>45717</v>
      </c>
      <c r="Y144" s="118">
        <v>0</v>
      </c>
      <c r="Z144" s="118">
        <v>0</v>
      </c>
      <c r="AA144" s="118">
        <v>0</v>
      </c>
      <c r="AB144" s="118">
        <v>2736.4674999999993</v>
      </c>
      <c r="AC144" s="118">
        <v>55341.97</v>
      </c>
      <c r="AD144" s="118" t="s">
        <v>679</v>
      </c>
      <c r="AE144" s="118">
        <v>66658.03</v>
      </c>
      <c r="AF144" s="118" t="b">
        <v>0</v>
      </c>
      <c r="AG144" s="118">
        <v>55341.97</v>
      </c>
      <c r="AJ144" s="118"/>
    </row>
    <row r="145" spans="1:36" x14ac:dyDescent="0.25">
      <c r="A145" s="118" t="s">
        <v>229</v>
      </c>
      <c r="B145" s="118" t="s">
        <v>1570</v>
      </c>
      <c r="C145" s="118" t="s">
        <v>1571</v>
      </c>
      <c r="D145" s="118" t="s">
        <v>1572</v>
      </c>
      <c r="E145" s="118" t="s">
        <v>1573</v>
      </c>
      <c r="F145" s="118" t="s">
        <v>723</v>
      </c>
      <c r="G145" s="118" t="s">
        <v>685</v>
      </c>
      <c r="H145" s="118" t="s">
        <v>685</v>
      </c>
      <c r="I145" s="118">
        <v>14092</v>
      </c>
      <c r="J145" s="118">
        <v>1242459</v>
      </c>
      <c r="K145" s="118">
        <v>600000</v>
      </c>
      <c r="L145" s="118">
        <v>642459</v>
      </c>
      <c r="M145" s="118">
        <v>0</v>
      </c>
      <c r="N145" s="118">
        <v>1242459</v>
      </c>
      <c r="O145" s="118">
        <v>0</v>
      </c>
      <c r="P145" s="118" t="s">
        <v>685</v>
      </c>
      <c r="Q145" s="118" t="s">
        <v>1574</v>
      </c>
      <c r="R145" s="118">
        <v>263791.86000000039</v>
      </c>
      <c r="S145" s="118" t="s">
        <v>685</v>
      </c>
      <c r="T145" s="118" t="s">
        <v>1575</v>
      </c>
      <c r="U145" s="118">
        <v>341108.11999999988</v>
      </c>
      <c r="V145" s="118" t="s">
        <v>685</v>
      </c>
      <c r="W145" s="118" t="s">
        <v>1576</v>
      </c>
      <c r="X145" s="118">
        <v>403628.47749999998</v>
      </c>
      <c r="Y145" s="118">
        <v>0</v>
      </c>
      <c r="Z145" s="118">
        <v>276488.57749999978</v>
      </c>
      <c r="AA145" s="118">
        <v>750.21000000000276</v>
      </c>
      <c r="AB145" s="118">
        <v>43308.434499999952</v>
      </c>
      <c r="AC145" s="118">
        <v>1242458.8104999999</v>
      </c>
      <c r="AD145" s="118">
        <v>-2.3283064365386963E-10</v>
      </c>
      <c r="AE145" s="118">
        <v>0.18949999986216423</v>
      </c>
      <c r="AF145" s="118" t="b">
        <v>0</v>
      </c>
      <c r="AG145" s="118">
        <v>1241708.6004999999</v>
      </c>
      <c r="AI145" s="118" t="s">
        <v>1577</v>
      </c>
      <c r="AJ145" s="118"/>
    </row>
    <row r="146" spans="1:36" x14ac:dyDescent="0.25">
      <c r="A146" s="118" t="s">
        <v>230</v>
      </c>
      <c r="B146" s="118" t="s">
        <v>673</v>
      </c>
      <c r="C146" s="118" t="s">
        <v>673</v>
      </c>
      <c r="D146" s="118" t="s">
        <v>673</v>
      </c>
      <c r="E146" s="118" t="s">
        <v>1578</v>
      </c>
      <c r="F146" s="118" t="s">
        <v>675</v>
      </c>
      <c r="G146" s="118" t="s">
        <v>676</v>
      </c>
      <c r="H146" s="118" t="s">
        <v>676</v>
      </c>
      <c r="I146" s="118">
        <v>13723</v>
      </c>
      <c r="J146" s="118">
        <v>0</v>
      </c>
      <c r="K146" s="118">
        <v>0</v>
      </c>
      <c r="L146" s="118">
        <v>0</v>
      </c>
      <c r="M146" s="118">
        <v>0</v>
      </c>
      <c r="N146" s="118">
        <v>0</v>
      </c>
      <c r="O146" s="118">
        <v>0</v>
      </c>
      <c r="P146" s="118" t="s">
        <v>677</v>
      </c>
      <c r="Q146" s="118" t="s">
        <v>678</v>
      </c>
      <c r="R146" s="118">
        <v>0</v>
      </c>
      <c r="S146" s="118" t="s">
        <v>677</v>
      </c>
      <c r="T146" s="118" t="s">
        <v>678</v>
      </c>
      <c r="U146" s="118">
        <v>0</v>
      </c>
      <c r="V146" s="118" t="s">
        <v>677</v>
      </c>
      <c r="W146" s="118" t="s">
        <v>678</v>
      </c>
      <c r="X146" s="118">
        <v>0</v>
      </c>
      <c r="Y146" s="118">
        <v>0</v>
      </c>
      <c r="Z146" s="118">
        <v>0</v>
      </c>
      <c r="AA146" s="118">
        <v>0</v>
      </c>
      <c r="AB146" s="118">
        <v>0</v>
      </c>
      <c r="AC146" s="118">
        <v>0</v>
      </c>
      <c r="AD146" s="118" t="s">
        <v>679</v>
      </c>
      <c r="AE146" s="118">
        <v>0</v>
      </c>
      <c r="AF146" s="118" t="b">
        <v>0</v>
      </c>
      <c r="AG146" s="118" t="s">
        <v>673</v>
      </c>
      <c r="AJ146" s="118"/>
    </row>
    <row r="147" spans="1:36" x14ac:dyDescent="0.25">
      <c r="A147" s="118" t="s">
        <v>231</v>
      </c>
      <c r="B147" s="118" t="s">
        <v>673</v>
      </c>
      <c r="C147" s="118" t="s">
        <v>673</v>
      </c>
      <c r="D147" s="118" t="s">
        <v>673</v>
      </c>
      <c r="E147" s="118" t="s">
        <v>1579</v>
      </c>
      <c r="F147" s="118" t="s">
        <v>675</v>
      </c>
      <c r="G147" s="118" t="s">
        <v>676</v>
      </c>
      <c r="H147" s="118" t="s">
        <v>676</v>
      </c>
      <c r="I147" s="118">
        <v>11418</v>
      </c>
      <c r="J147" s="118">
        <v>0</v>
      </c>
      <c r="K147" s="118">
        <v>0</v>
      </c>
      <c r="L147" s="118">
        <v>0</v>
      </c>
      <c r="M147" s="118">
        <v>0</v>
      </c>
      <c r="N147" s="118">
        <v>0</v>
      </c>
      <c r="O147" s="118">
        <v>0</v>
      </c>
      <c r="P147" s="118" t="s">
        <v>677</v>
      </c>
      <c r="Q147" s="118" t="s">
        <v>678</v>
      </c>
      <c r="R147" s="118">
        <v>0</v>
      </c>
      <c r="S147" s="118" t="s">
        <v>677</v>
      </c>
      <c r="T147" s="118" t="s">
        <v>678</v>
      </c>
      <c r="U147" s="118">
        <v>0</v>
      </c>
      <c r="V147" s="118" t="s">
        <v>677</v>
      </c>
      <c r="W147" s="118" t="s">
        <v>678</v>
      </c>
      <c r="X147" s="118">
        <v>0</v>
      </c>
      <c r="Y147" s="118">
        <v>0</v>
      </c>
      <c r="Z147" s="118">
        <v>0</v>
      </c>
      <c r="AA147" s="118">
        <v>0</v>
      </c>
      <c r="AB147" s="118">
        <v>0</v>
      </c>
      <c r="AC147" s="118">
        <v>0</v>
      </c>
      <c r="AD147" s="118" t="s">
        <v>679</v>
      </c>
      <c r="AE147" s="118">
        <v>0</v>
      </c>
      <c r="AF147" s="118" t="b">
        <v>0</v>
      </c>
      <c r="AG147" s="118" t="s">
        <v>673</v>
      </c>
      <c r="AJ147" s="118"/>
    </row>
    <row r="148" spans="1:36" x14ac:dyDescent="0.25">
      <c r="A148" s="118" t="s">
        <v>232</v>
      </c>
      <c r="B148" s="118" t="s">
        <v>1580</v>
      </c>
      <c r="C148" s="118" t="s">
        <v>1581</v>
      </c>
      <c r="D148" s="118" t="s">
        <v>1582</v>
      </c>
      <c r="E148" s="118" t="s">
        <v>1583</v>
      </c>
      <c r="F148" s="118" t="s">
        <v>761</v>
      </c>
      <c r="G148" s="118" t="s">
        <v>676</v>
      </c>
      <c r="H148" s="118" t="s">
        <v>685</v>
      </c>
      <c r="I148" s="118">
        <v>8185</v>
      </c>
      <c r="J148" s="118">
        <v>721653</v>
      </c>
      <c r="K148" s="118">
        <v>0</v>
      </c>
      <c r="L148" s="118">
        <v>273422</v>
      </c>
      <c r="M148" s="118">
        <v>0</v>
      </c>
      <c r="N148" s="118">
        <v>273422</v>
      </c>
      <c r="O148" s="118">
        <v>448231</v>
      </c>
      <c r="P148" s="118" t="s">
        <v>769</v>
      </c>
      <c r="Q148" s="118" t="s">
        <v>678</v>
      </c>
      <c r="R148" s="118">
        <v>0</v>
      </c>
      <c r="S148" s="118" t="s">
        <v>685</v>
      </c>
      <c r="T148" s="118" t="s">
        <v>1584</v>
      </c>
      <c r="U148" s="118">
        <v>16046.327499999996</v>
      </c>
      <c r="V148" s="118" t="s">
        <v>685</v>
      </c>
      <c r="W148" s="118" t="s">
        <v>1585</v>
      </c>
      <c r="X148" s="118">
        <v>99400.159999999989</v>
      </c>
      <c r="Y148" s="118">
        <v>5590.46</v>
      </c>
      <c r="Z148" s="118">
        <v>224192.94</v>
      </c>
      <c r="AA148" s="118">
        <v>0</v>
      </c>
      <c r="AB148" s="118">
        <v>15848.2075</v>
      </c>
      <c r="AC148" s="118">
        <v>329381.68</v>
      </c>
      <c r="AD148" s="118" t="s">
        <v>679</v>
      </c>
      <c r="AE148" s="118">
        <v>-55959.679999999993</v>
      </c>
      <c r="AF148" s="118" t="b">
        <v>0</v>
      </c>
      <c r="AG148" s="118">
        <v>329381.68</v>
      </c>
      <c r="AJ148" s="118"/>
    </row>
    <row r="149" spans="1:36" x14ac:dyDescent="0.25">
      <c r="A149" s="118" t="s">
        <v>233</v>
      </c>
      <c r="B149" s="118" t="s">
        <v>1586</v>
      </c>
      <c r="C149" s="118" t="s">
        <v>1587</v>
      </c>
      <c r="D149" s="118" t="s">
        <v>1588</v>
      </c>
      <c r="E149" s="118" t="s">
        <v>1589</v>
      </c>
      <c r="F149" s="118" t="s">
        <v>700</v>
      </c>
      <c r="G149" s="118" t="s">
        <v>685</v>
      </c>
      <c r="H149" s="118" t="s">
        <v>676</v>
      </c>
      <c r="I149" s="118">
        <v>2965</v>
      </c>
      <c r="J149" s="118">
        <v>261417</v>
      </c>
      <c r="K149" s="118">
        <v>11021</v>
      </c>
      <c r="L149" s="118">
        <v>0</v>
      </c>
      <c r="M149" s="118">
        <v>0</v>
      </c>
      <c r="N149" s="118">
        <v>11021</v>
      </c>
      <c r="O149" s="118">
        <v>250396</v>
      </c>
      <c r="P149" s="118" t="s">
        <v>685</v>
      </c>
      <c r="Q149" s="118" t="s">
        <v>1590</v>
      </c>
      <c r="R149" s="118">
        <v>24481.769999999997</v>
      </c>
      <c r="S149" s="118" t="s">
        <v>1090</v>
      </c>
      <c r="T149" s="118" t="s">
        <v>678</v>
      </c>
      <c r="U149" s="118">
        <v>0</v>
      </c>
      <c r="V149" s="118" t="s">
        <v>685</v>
      </c>
      <c r="W149" s="118" t="s">
        <v>749</v>
      </c>
      <c r="X149" s="118">
        <v>0</v>
      </c>
      <c r="Y149" s="118">
        <v>0</v>
      </c>
      <c r="Z149" s="118">
        <v>-21210</v>
      </c>
      <c r="AA149" s="118">
        <v>3.099999999999997</v>
      </c>
      <c r="AB149" s="118">
        <v>0</v>
      </c>
      <c r="AC149" s="118">
        <v>3274.8699999999967</v>
      </c>
      <c r="AD149" s="118">
        <v>0</v>
      </c>
      <c r="AE149" s="118">
        <v>7746.1300000000028</v>
      </c>
      <c r="AF149" s="118" t="b">
        <v>0</v>
      </c>
      <c r="AG149" s="118">
        <v>3272.6700000000037</v>
      </c>
      <c r="AJ149" s="118"/>
    </row>
    <row r="150" spans="1:36" x14ac:dyDescent="0.25">
      <c r="A150" s="118" t="s">
        <v>234</v>
      </c>
      <c r="B150" s="118" t="s">
        <v>1591</v>
      </c>
      <c r="C150" s="118" t="s">
        <v>1592</v>
      </c>
      <c r="D150" s="118" t="s">
        <v>1593</v>
      </c>
      <c r="E150" s="118" t="s">
        <v>1594</v>
      </c>
      <c r="F150" s="118" t="s">
        <v>723</v>
      </c>
      <c r="G150" s="118" t="s">
        <v>676</v>
      </c>
      <c r="H150" s="118" t="s">
        <v>685</v>
      </c>
      <c r="I150" s="118">
        <v>80376</v>
      </c>
      <c r="J150" s="118">
        <v>7086568</v>
      </c>
      <c r="K150" s="118">
        <v>0</v>
      </c>
      <c r="L150" s="118">
        <v>5091373</v>
      </c>
      <c r="M150" s="118">
        <v>0</v>
      </c>
      <c r="N150" s="118">
        <v>5091373</v>
      </c>
      <c r="O150" s="118">
        <v>1995195</v>
      </c>
      <c r="P150" s="118" t="s">
        <v>769</v>
      </c>
      <c r="Q150" s="118" t="s">
        <v>678</v>
      </c>
      <c r="R150" s="118">
        <v>0</v>
      </c>
      <c r="S150" s="118" t="s">
        <v>685</v>
      </c>
      <c r="T150" s="118" t="s">
        <v>1595</v>
      </c>
      <c r="U150" s="118">
        <v>4143746.9925000002</v>
      </c>
      <c r="V150" s="118" t="s">
        <v>685</v>
      </c>
      <c r="W150" s="118" t="s">
        <v>1596</v>
      </c>
      <c r="X150" s="118">
        <v>439026.87249999982</v>
      </c>
      <c r="Y150" s="118">
        <v>644856.09</v>
      </c>
      <c r="Z150" s="118">
        <v>-146464.67999999996</v>
      </c>
      <c r="AA150" s="118">
        <v>0</v>
      </c>
      <c r="AB150" s="118">
        <v>6307.0150000001395</v>
      </c>
      <c r="AC150" s="118">
        <v>5074858.26</v>
      </c>
      <c r="AD150" s="118" t="s">
        <v>679</v>
      </c>
      <c r="AE150" s="118">
        <v>16514.740000000224</v>
      </c>
      <c r="AF150" s="118" t="b">
        <v>0</v>
      </c>
      <c r="AG150" s="118">
        <v>5074858.26</v>
      </c>
      <c r="AJ150" s="118"/>
    </row>
    <row r="151" spans="1:36" x14ac:dyDescent="0.25">
      <c r="A151" s="118" t="s">
        <v>235</v>
      </c>
      <c r="B151" s="118" t="s">
        <v>1597</v>
      </c>
      <c r="C151" s="118" t="s">
        <v>1598</v>
      </c>
      <c r="D151" s="118" t="s">
        <v>1599</v>
      </c>
      <c r="E151" s="118" t="s">
        <v>1600</v>
      </c>
      <c r="F151" s="118" t="s">
        <v>700</v>
      </c>
      <c r="G151" s="118" t="s">
        <v>685</v>
      </c>
      <c r="H151" s="118" t="s">
        <v>685</v>
      </c>
      <c r="I151" s="118">
        <v>5715</v>
      </c>
      <c r="J151" s="118">
        <v>503878</v>
      </c>
      <c r="K151" s="118">
        <v>271271</v>
      </c>
      <c r="L151" s="118">
        <v>232607</v>
      </c>
      <c r="M151" s="118">
        <v>0</v>
      </c>
      <c r="N151" s="118">
        <v>503878</v>
      </c>
      <c r="O151" s="118">
        <v>0</v>
      </c>
      <c r="P151" s="118" t="s">
        <v>685</v>
      </c>
      <c r="Q151" s="118" t="s">
        <v>1601</v>
      </c>
      <c r="R151" s="118">
        <v>43461</v>
      </c>
      <c r="S151" s="118" t="s">
        <v>685</v>
      </c>
      <c r="T151" s="118" t="s">
        <v>1602</v>
      </c>
      <c r="U151" s="118">
        <v>10591.8375</v>
      </c>
      <c r="V151" s="118" t="s">
        <v>685</v>
      </c>
      <c r="W151" s="118" t="s">
        <v>1603</v>
      </c>
      <c r="X151" s="118">
        <v>154423.73250000001</v>
      </c>
      <c r="Y151" s="118">
        <v>16133.88</v>
      </c>
      <c r="Z151" s="118">
        <v>103383</v>
      </c>
      <c r="AA151" s="118">
        <v>206488.99</v>
      </c>
      <c r="AB151" s="118">
        <v>49737.530000000006</v>
      </c>
      <c r="AC151" s="118">
        <v>484744.90999999992</v>
      </c>
      <c r="AD151" s="118">
        <v>5.8207660913467407E-11</v>
      </c>
      <c r="AE151" s="118">
        <v>19133.090000000084</v>
      </c>
      <c r="AF151" s="118" t="b">
        <v>0</v>
      </c>
      <c r="AG151" s="118">
        <v>278255.92000000004</v>
      </c>
      <c r="AJ151" s="118"/>
    </row>
    <row r="152" spans="1:36" x14ac:dyDescent="0.25">
      <c r="A152" s="118" t="s">
        <v>236</v>
      </c>
      <c r="B152" s="118" t="s">
        <v>1604</v>
      </c>
      <c r="C152" s="118" t="s">
        <v>1605</v>
      </c>
      <c r="D152" s="118" t="s">
        <v>1606</v>
      </c>
      <c r="E152" s="118" t="s">
        <v>1607</v>
      </c>
      <c r="F152" s="118" t="s">
        <v>761</v>
      </c>
      <c r="G152" s="118" t="s">
        <v>685</v>
      </c>
      <c r="H152" s="118" t="s">
        <v>685</v>
      </c>
      <c r="I152" s="118">
        <v>11394</v>
      </c>
      <c r="J152" s="118">
        <v>1004583</v>
      </c>
      <c r="K152" s="118">
        <v>225396</v>
      </c>
      <c r="L152" s="118">
        <v>688471</v>
      </c>
      <c r="M152" s="118">
        <v>0</v>
      </c>
      <c r="N152" s="118">
        <v>913867</v>
      </c>
      <c r="O152" s="118">
        <v>90716</v>
      </c>
      <c r="P152" s="118" t="s">
        <v>685</v>
      </c>
      <c r="Q152" s="118" t="s">
        <v>1608</v>
      </c>
      <c r="R152" s="118">
        <v>0</v>
      </c>
      <c r="S152" s="118" t="s">
        <v>685</v>
      </c>
      <c r="T152" s="118" t="s">
        <v>1609</v>
      </c>
      <c r="U152" s="118">
        <v>0</v>
      </c>
      <c r="V152" s="118" t="s">
        <v>685</v>
      </c>
      <c r="W152" s="118" t="s">
        <v>1610</v>
      </c>
      <c r="X152" s="118">
        <v>0</v>
      </c>
      <c r="Y152" s="118">
        <v>0</v>
      </c>
      <c r="Z152" s="118">
        <v>0</v>
      </c>
      <c r="AA152" s="118">
        <v>0</v>
      </c>
      <c r="AB152" s="118">
        <v>0</v>
      </c>
      <c r="AC152" s="118">
        <v>0</v>
      </c>
      <c r="AD152" s="118" t="s">
        <v>679</v>
      </c>
      <c r="AE152" s="118">
        <v>913867</v>
      </c>
      <c r="AF152" s="118" t="b">
        <v>0</v>
      </c>
      <c r="AG152" s="118">
        <v>510983.4499999999</v>
      </c>
      <c r="AI152" s="118" t="s">
        <v>777</v>
      </c>
      <c r="AJ152" s="118"/>
    </row>
    <row r="153" spans="1:36" x14ac:dyDescent="0.25">
      <c r="A153" s="118" t="s">
        <v>237</v>
      </c>
      <c r="B153" s="118" t="s">
        <v>1611</v>
      </c>
      <c r="C153" s="118" t="s">
        <v>1612</v>
      </c>
      <c r="D153" s="118" t="s">
        <v>1613</v>
      </c>
      <c r="E153" s="118" t="s">
        <v>1614</v>
      </c>
      <c r="F153" s="118" t="s">
        <v>700</v>
      </c>
      <c r="G153" s="118" t="s">
        <v>685</v>
      </c>
      <c r="H153" s="118" t="s">
        <v>685</v>
      </c>
      <c r="I153" s="118">
        <v>4964</v>
      </c>
      <c r="J153" s="118">
        <v>437665</v>
      </c>
      <c r="K153" s="118">
        <v>229107</v>
      </c>
      <c r="L153" s="118">
        <v>208558</v>
      </c>
      <c r="M153" s="118">
        <v>0</v>
      </c>
      <c r="N153" s="118">
        <v>437665</v>
      </c>
      <c r="O153" s="118">
        <v>0</v>
      </c>
      <c r="P153" s="118" t="s">
        <v>685</v>
      </c>
      <c r="Q153" s="118" t="s">
        <v>1615</v>
      </c>
      <c r="R153" s="118">
        <v>23343.797500000001</v>
      </c>
      <c r="S153" s="118" t="s">
        <v>685</v>
      </c>
      <c r="T153" s="118" t="s">
        <v>1616</v>
      </c>
      <c r="U153" s="118">
        <v>43650.597499999989</v>
      </c>
      <c r="V153" s="118" t="s">
        <v>685</v>
      </c>
      <c r="W153" s="118" t="s">
        <v>1617</v>
      </c>
      <c r="X153" s="118">
        <v>103021.85249999998</v>
      </c>
      <c r="Y153" s="118">
        <v>128295.15250000004</v>
      </c>
      <c r="Z153" s="118">
        <v>3836.8</v>
      </c>
      <c r="AA153" s="118">
        <v>35819.350000000006</v>
      </c>
      <c r="AB153" s="118">
        <v>53896.657499999979</v>
      </c>
      <c r="AC153" s="118">
        <v>284070.89250000007</v>
      </c>
      <c r="AD153" s="118">
        <v>0</v>
      </c>
      <c r="AE153" s="118">
        <v>153594.10749999993</v>
      </c>
      <c r="AF153" s="118" t="b">
        <v>0</v>
      </c>
      <c r="AG153" s="118">
        <v>248251.54250000001</v>
      </c>
      <c r="AJ153" s="118"/>
    </row>
    <row r="154" spans="1:36" x14ac:dyDescent="0.25">
      <c r="A154" s="118" t="s">
        <v>238</v>
      </c>
      <c r="B154" s="118" t="s">
        <v>1618</v>
      </c>
      <c r="C154" s="118" t="s">
        <v>1619</v>
      </c>
      <c r="D154" s="118" t="s">
        <v>1620</v>
      </c>
      <c r="E154" s="118" t="s">
        <v>1621</v>
      </c>
      <c r="F154" s="118" t="s">
        <v>761</v>
      </c>
      <c r="G154" s="118" t="s">
        <v>685</v>
      </c>
      <c r="H154" s="118" t="s">
        <v>685</v>
      </c>
      <c r="I154" s="118">
        <v>41823</v>
      </c>
      <c r="J154" s="118">
        <v>3687438</v>
      </c>
      <c r="K154" s="118">
        <v>760805</v>
      </c>
      <c r="L154" s="118">
        <v>2294867</v>
      </c>
      <c r="M154" s="118">
        <v>0</v>
      </c>
      <c r="N154" s="118">
        <v>3055672</v>
      </c>
      <c r="O154" s="118">
        <v>631766</v>
      </c>
      <c r="P154" s="118" t="s">
        <v>685</v>
      </c>
      <c r="Q154" s="118" t="s">
        <v>1622</v>
      </c>
      <c r="R154" s="118">
        <v>700450.75</v>
      </c>
      <c r="S154" s="118" t="s">
        <v>685</v>
      </c>
      <c r="T154" s="118" t="s">
        <v>1623</v>
      </c>
      <c r="U154" s="118">
        <v>972.08749999999964</v>
      </c>
      <c r="V154" s="118" t="s">
        <v>685</v>
      </c>
      <c r="W154" s="118" t="s">
        <v>1624</v>
      </c>
      <c r="X154" s="118">
        <v>2513708.2074999996</v>
      </c>
      <c r="Y154" s="118">
        <v>356183.7900000001</v>
      </c>
      <c r="Z154" s="118">
        <v>188355</v>
      </c>
      <c r="AA154" s="118">
        <v>0</v>
      </c>
      <c r="AB154" s="118">
        <v>72231.734999999986</v>
      </c>
      <c r="AC154" s="118">
        <v>3687438.1</v>
      </c>
      <c r="AD154" s="118" t="s">
        <v>679</v>
      </c>
      <c r="AE154" s="118">
        <v>-631766.09999999963</v>
      </c>
      <c r="AF154" s="118" t="b">
        <v>1</v>
      </c>
      <c r="AG154" s="118">
        <v>3687437.9999999991</v>
      </c>
      <c r="AJ154" s="118"/>
    </row>
    <row r="155" spans="1:36" x14ac:dyDescent="0.25">
      <c r="A155" s="118" t="s">
        <v>239</v>
      </c>
      <c r="B155" s="118" t="s">
        <v>1625</v>
      </c>
      <c r="C155" s="118" t="s">
        <v>1626</v>
      </c>
      <c r="D155" s="118" t="s">
        <v>1627</v>
      </c>
      <c r="E155" s="118" t="s">
        <v>1628</v>
      </c>
      <c r="F155" s="118" t="s">
        <v>774</v>
      </c>
      <c r="G155" s="118" t="s">
        <v>685</v>
      </c>
      <c r="H155" s="118" t="s">
        <v>685</v>
      </c>
      <c r="I155" s="118">
        <v>1861</v>
      </c>
      <c r="J155" s="118">
        <v>164080</v>
      </c>
      <c r="K155" s="118">
        <v>25798</v>
      </c>
      <c r="L155" s="118">
        <v>83926</v>
      </c>
      <c r="M155" s="118">
        <v>20726.05</v>
      </c>
      <c r="N155" s="118">
        <v>130450.05</v>
      </c>
      <c r="O155" s="118">
        <v>33629.949999999997</v>
      </c>
      <c r="P155" s="118" t="s">
        <v>685</v>
      </c>
      <c r="Q155" s="118" t="s">
        <v>1629</v>
      </c>
      <c r="R155" s="118">
        <v>1649.0450000000001</v>
      </c>
      <c r="S155" s="118" t="s">
        <v>685</v>
      </c>
      <c r="T155" s="118" t="s">
        <v>1630</v>
      </c>
      <c r="U155" s="118">
        <v>60034.662500000006</v>
      </c>
      <c r="V155" s="118" t="s">
        <v>685</v>
      </c>
      <c r="W155" s="118" t="s">
        <v>1631</v>
      </c>
      <c r="X155" s="118">
        <v>38903.244999999981</v>
      </c>
      <c r="Y155" s="118">
        <v>21236.26</v>
      </c>
      <c r="Z155" s="118">
        <v>0</v>
      </c>
      <c r="AA155" s="118">
        <v>0</v>
      </c>
      <c r="AB155" s="118">
        <v>5128.5725000000002</v>
      </c>
      <c r="AC155" s="118">
        <v>116694.63999999998</v>
      </c>
      <c r="AD155" s="118" t="s">
        <v>679</v>
      </c>
      <c r="AE155" s="118">
        <v>13755.410000000018</v>
      </c>
      <c r="AF155" s="118" t="b">
        <v>0</v>
      </c>
      <c r="AG155" s="118">
        <v>116694.64</v>
      </c>
      <c r="AJ155" s="118"/>
    </row>
    <row r="156" spans="1:36" x14ac:dyDescent="0.25">
      <c r="A156" s="118" t="s">
        <v>240</v>
      </c>
      <c r="B156" s="118" t="s">
        <v>1632</v>
      </c>
      <c r="C156" s="118" t="s">
        <v>1633</v>
      </c>
      <c r="D156" s="118" t="s">
        <v>1634</v>
      </c>
      <c r="E156" s="118" t="s">
        <v>1635</v>
      </c>
      <c r="F156" s="118" t="s">
        <v>684</v>
      </c>
      <c r="G156" s="118" t="s">
        <v>676</v>
      </c>
      <c r="H156" s="118" t="s">
        <v>685</v>
      </c>
      <c r="I156" s="118">
        <v>33792</v>
      </c>
      <c r="J156" s="118">
        <v>2979363</v>
      </c>
      <c r="K156" s="118">
        <v>0</v>
      </c>
      <c r="L156" s="118">
        <v>1578256</v>
      </c>
      <c r="M156" s="118">
        <v>1363544.9512</v>
      </c>
      <c r="N156" s="118">
        <v>2941800.9512</v>
      </c>
      <c r="O156" s="118">
        <v>37562.04879999999</v>
      </c>
      <c r="P156" s="118" t="s">
        <v>769</v>
      </c>
      <c r="Q156" s="118" t="s">
        <v>678</v>
      </c>
      <c r="R156" s="118">
        <v>0</v>
      </c>
      <c r="S156" s="118" t="s">
        <v>685</v>
      </c>
      <c r="T156" s="118" t="s">
        <v>1636</v>
      </c>
      <c r="U156" s="118">
        <v>1421970.875899998</v>
      </c>
      <c r="V156" s="118" t="s">
        <v>685</v>
      </c>
      <c r="W156" s="118" t="s">
        <v>1637</v>
      </c>
      <c r="X156" s="118">
        <v>405145.63250000001</v>
      </c>
      <c r="Y156" s="118">
        <v>899640.29999999981</v>
      </c>
      <c r="Z156" s="118">
        <v>-285879.56</v>
      </c>
      <c r="AA156" s="118">
        <v>0</v>
      </c>
      <c r="AB156" s="118">
        <v>115905.75840000001</v>
      </c>
      <c r="AC156" s="118">
        <v>2324971.4899999974</v>
      </c>
      <c r="AD156" s="118" t="s">
        <v>679</v>
      </c>
      <c r="AE156" s="118">
        <v>616829.46120000258</v>
      </c>
      <c r="AF156" s="118" t="b">
        <v>0</v>
      </c>
      <c r="AG156" s="118">
        <v>2324971.4901000001</v>
      </c>
      <c r="AJ156" s="118"/>
    </row>
    <row r="157" spans="1:36" x14ac:dyDescent="0.25">
      <c r="A157" s="118" t="s">
        <v>241</v>
      </c>
      <c r="B157" s="118" t="s">
        <v>1638</v>
      </c>
      <c r="C157" s="118" t="s">
        <v>1639</v>
      </c>
      <c r="D157" s="118" t="s">
        <v>1640</v>
      </c>
      <c r="E157" s="118" t="s">
        <v>1641</v>
      </c>
      <c r="F157" s="118" t="s">
        <v>774</v>
      </c>
      <c r="G157" s="118" t="s">
        <v>685</v>
      </c>
      <c r="H157" s="118" t="s">
        <v>685</v>
      </c>
      <c r="I157" s="118">
        <v>724</v>
      </c>
      <c r="J157" s="118">
        <v>63833</v>
      </c>
      <c r="K157" s="118">
        <v>1988</v>
      </c>
      <c r="L157" s="118">
        <v>8825</v>
      </c>
      <c r="M157" s="118">
        <v>14218</v>
      </c>
      <c r="N157" s="118">
        <v>25031</v>
      </c>
      <c r="O157" s="118">
        <v>38802</v>
      </c>
      <c r="P157" s="118" t="s">
        <v>685</v>
      </c>
      <c r="Q157" s="118" t="s">
        <v>1642</v>
      </c>
      <c r="R157" s="118">
        <v>1988</v>
      </c>
      <c r="S157" s="118" t="s">
        <v>685</v>
      </c>
      <c r="T157" s="118" t="s">
        <v>1643</v>
      </c>
      <c r="U157" s="118">
        <v>3709.32</v>
      </c>
      <c r="V157" s="118" t="s">
        <v>685</v>
      </c>
      <c r="W157" s="118" t="s">
        <v>1644</v>
      </c>
      <c r="X157" s="118">
        <v>7081.71</v>
      </c>
      <c r="Y157" s="118">
        <v>0</v>
      </c>
      <c r="Z157" s="118">
        <v>0</v>
      </c>
      <c r="AA157" s="118">
        <v>0</v>
      </c>
      <c r="AB157" s="118">
        <v>1064</v>
      </c>
      <c r="AC157" s="118">
        <v>11715.03</v>
      </c>
      <c r="AD157" s="118" t="s">
        <v>679</v>
      </c>
      <c r="AE157" s="118">
        <v>13315.97</v>
      </c>
      <c r="AF157" s="118" t="b">
        <v>0</v>
      </c>
      <c r="AG157" s="118">
        <v>11715.03</v>
      </c>
      <c r="AJ157" s="118"/>
    </row>
    <row r="158" spans="1:36" x14ac:dyDescent="0.25">
      <c r="A158" s="118" t="s">
        <v>242</v>
      </c>
      <c r="B158" s="118" t="s">
        <v>1645</v>
      </c>
      <c r="C158" s="118" t="s">
        <v>1646</v>
      </c>
      <c r="D158" s="118" t="s">
        <v>1647</v>
      </c>
      <c r="E158" s="118" t="s">
        <v>1648</v>
      </c>
      <c r="F158" s="118" t="s">
        <v>684</v>
      </c>
      <c r="G158" s="118" t="s">
        <v>676</v>
      </c>
      <c r="H158" s="118" t="s">
        <v>685</v>
      </c>
      <c r="I158" s="118">
        <v>6797</v>
      </c>
      <c r="J158" s="118">
        <v>599276</v>
      </c>
      <c r="K158" s="118">
        <v>0</v>
      </c>
      <c r="L158" s="118">
        <v>475425</v>
      </c>
      <c r="M158" s="118">
        <v>118610.91</v>
      </c>
      <c r="N158" s="118">
        <v>594035.91</v>
      </c>
      <c r="O158" s="118">
        <v>5240.0899999999674</v>
      </c>
      <c r="P158" s="118" t="s">
        <v>769</v>
      </c>
      <c r="Q158" s="118" t="s">
        <v>678</v>
      </c>
      <c r="R158" s="118">
        <v>0</v>
      </c>
      <c r="S158" s="118" t="s">
        <v>685</v>
      </c>
      <c r="T158" s="118" t="s">
        <v>1649</v>
      </c>
      <c r="U158" s="118">
        <v>324861.47499999998</v>
      </c>
      <c r="V158" s="118" t="s">
        <v>685</v>
      </c>
      <c r="W158" s="118" t="s">
        <v>1650</v>
      </c>
      <c r="X158" s="118">
        <v>83637.607500000013</v>
      </c>
      <c r="Y158" s="118">
        <v>55757.759999999995</v>
      </c>
      <c r="Z158" s="118">
        <v>66192.73</v>
      </c>
      <c r="AA158" s="118">
        <v>0</v>
      </c>
      <c r="AB158" s="118">
        <v>27003.8475</v>
      </c>
      <c r="AC158" s="118">
        <v>503445.72499999998</v>
      </c>
      <c r="AD158" s="118" t="s">
        <v>679</v>
      </c>
      <c r="AE158" s="118">
        <v>90590.184999999998</v>
      </c>
      <c r="AF158" s="118" t="b">
        <v>0</v>
      </c>
      <c r="AG158" s="118">
        <v>503445.72499999998</v>
      </c>
      <c r="AJ158" s="118"/>
    </row>
    <row r="159" spans="1:36" x14ac:dyDescent="0.25">
      <c r="A159" s="118" t="s">
        <v>243</v>
      </c>
      <c r="B159" s="118" t="s">
        <v>1651</v>
      </c>
      <c r="C159" s="118" t="s">
        <v>1652</v>
      </c>
      <c r="D159" s="118" t="s">
        <v>1653</v>
      </c>
      <c r="E159" s="118" t="s">
        <v>1654</v>
      </c>
      <c r="F159" s="118" t="s">
        <v>684</v>
      </c>
      <c r="G159" s="118" t="s">
        <v>685</v>
      </c>
      <c r="H159" s="118" t="s">
        <v>685</v>
      </c>
      <c r="I159" s="118">
        <v>10241</v>
      </c>
      <c r="J159" s="118">
        <v>902926</v>
      </c>
      <c r="K159" s="118">
        <v>149550</v>
      </c>
      <c r="L159" s="118">
        <v>366455</v>
      </c>
      <c r="M159" s="118">
        <v>150353.80499999999</v>
      </c>
      <c r="N159" s="118">
        <v>666358.80499999993</v>
      </c>
      <c r="O159" s="118">
        <v>236567.19500000009</v>
      </c>
      <c r="P159" s="118" t="s">
        <v>685</v>
      </c>
      <c r="Q159" s="118" t="s">
        <v>1655</v>
      </c>
      <c r="R159" s="118">
        <v>54195.709999999992</v>
      </c>
      <c r="S159" s="118" t="s">
        <v>685</v>
      </c>
      <c r="T159" s="118" t="s">
        <v>1656</v>
      </c>
      <c r="U159" s="118">
        <v>155990.23250000004</v>
      </c>
      <c r="V159" s="118" t="s">
        <v>685</v>
      </c>
      <c r="W159" s="118" t="s">
        <v>1657</v>
      </c>
      <c r="X159" s="118">
        <v>253946.82750000004</v>
      </c>
      <c r="Y159" s="118">
        <v>231785.83999999997</v>
      </c>
      <c r="Z159" s="118">
        <v>114148.46</v>
      </c>
      <c r="AA159" s="118">
        <v>0</v>
      </c>
      <c r="AB159" s="118">
        <v>51810.855000000018</v>
      </c>
      <c r="AC159" s="118">
        <v>758256.21499999997</v>
      </c>
      <c r="AD159" s="118" t="s">
        <v>679</v>
      </c>
      <c r="AE159" s="118">
        <v>-91897.410000000149</v>
      </c>
      <c r="AF159" s="118" t="b">
        <v>0</v>
      </c>
      <c r="AG159" s="118">
        <v>758256.21499999997</v>
      </c>
      <c r="AJ159" s="118"/>
    </row>
    <row r="160" spans="1:36" x14ac:dyDescent="0.25">
      <c r="A160" s="118" t="s">
        <v>244</v>
      </c>
      <c r="B160" s="118" t="s">
        <v>1658</v>
      </c>
      <c r="C160" s="118" t="s">
        <v>1659</v>
      </c>
      <c r="D160" s="118" t="s">
        <v>1660</v>
      </c>
      <c r="E160" s="118" t="s">
        <v>1661</v>
      </c>
      <c r="F160" s="118" t="s">
        <v>708</v>
      </c>
      <c r="G160" s="118" t="s">
        <v>685</v>
      </c>
      <c r="H160" s="118" t="s">
        <v>685</v>
      </c>
      <c r="I160" s="118">
        <v>15827</v>
      </c>
      <c r="J160" s="118">
        <v>1395430</v>
      </c>
      <c r="K160" s="118">
        <v>411447</v>
      </c>
      <c r="L160" s="118">
        <v>179376</v>
      </c>
      <c r="M160" s="118">
        <v>22713.89</v>
      </c>
      <c r="N160" s="118">
        <v>613536.89</v>
      </c>
      <c r="O160" s="118">
        <v>781893.11</v>
      </c>
      <c r="P160" s="118" t="s">
        <v>685</v>
      </c>
      <c r="Q160" s="118" t="s">
        <v>1662</v>
      </c>
      <c r="R160" s="118">
        <v>499872.89500000002</v>
      </c>
      <c r="S160" s="118" t="s">
        <v>685</v>
      </c>
      <c r="T160" s="118" t="s">
        <v>1663</v>
      </c>
      <c r="U160" s="118">
        <v>112609.28750000001</v>
      </c>
      <c r="V160" s="118" t="s">
        <v>685</v>
      </c>
      <c r="W160" s="118" t="s">
        <v>1664</v>
      </c>
      <c r="X160" s="118">
        <v>442943.09000000008</v>
      </c>
      <c r="Y160" s="118">
        <v>215601.89</v>
      </c>
      <c r="Z160" s="118">
        <v>73090.09</v>
      </c>
      <c r="AA160" s="118">
        <v>0</v>
      </c>
      <c r="AB160" s="118">
        <v>88511.632499999963</v>
      </c>
      <c r="AC160" s="118">
        <v>1255605.6200000001</v>
      </c>
      <c r="AD160" s="118" t="s">
        <v>679</v>
      </c>
      <c r="AE160" s="118">
        <v>-642068.7300000001</v>
      </c>
      <c r="AF160" s="118" t="b">
        <v>0</v>
      </c>
      <c r="AG160" s="118">
        <v>1255605.6200000001</v>
      </c>
      <c r="AI160" s="118" t="s">
        <v>1665</v>
      </c>
      <c r="AJ160" s="118"/>
    </row>
    <row r="161" spans="1:36" x14ac:dyDescent="0.25">
      <c r="A161" s="118" t="s">
        <v>245</v>
      </c>
      <c r="B161" s="118" t="s">
        <v>1666</v>
      </c>
      <c r="C161" s="118" t="s">
        <v>1667</v>
      </c>
      <c r="D161" s="118" t="s">
        <v>1668</v>
      </c>
      <c r="E161" s="118" t="s">
        <v>1669</v>
      </c>
      <c r="F161" s="118" t="s">
        <v>684</v>
      </c>
      <c r="G161" s="118" t="s">
        <v>676</v>
      </c>
      <c r="H161" s="118" t="s">
        <v>685</v>
      </c>
      <c r="I161" s="118">
        <v>111670</v>
      </c>
      <c r="J161" s="118">
        <v>9845688</v>
      </c>
      <c r="K161" s="118">
        <v>0</v>
      </c>
      <c r="L161" s="118">
        <v>9845688</v>
      </c>
      <c r="M161" s="118">
        <v>0</v>
      </c>
      <c r="N161" s="118">
        <v>9845688</v>
      </c>
      <c r="O161" s="118">
        <v>0</v>
      </c>
      <c r="P161" s="118" t="s">
        <v>769</v>
      </c>
      <c r="Q161" s="118" t="s">
        <v>678</v>
      </c>
      <c r="R161" s="118">
        <v>0</v>
      </c>
      <c r="S161" s="118" t="s">
        <v>685</v>
      </c>
      <c r="T161" s="118" t="s">
        <v>1670</v>
      </c>
      <c r="U161" s="118">
        <v>947596.67500000016</v>
      </c>
      <c r="V161" s="118" t="s">
        <v>685</v>
      </c>
      <c r="W161" s="118" t="s">
        <v>1671</v>
      </c>
      <c r="X161" s="118">
        <v>1305158.06</v>
      </c>
      <c r="Y161" s="118">
        <v>4827026.59</v>
      </c>
      <c r="Z161" s="118">
        <v>607591.09000000008</v>
      </c>
      <c r="AA161" s="118">
        <v>0</v>
      </c>
      <c r="AB161" s="118">
        <v>69817.64499999999</v>
      </c>
      <c r="AC161" s="118">
        <v>7617554.7699999996</v>
      </c>
      <c r="AD161" s="118" t="s">
        <v>679</v>
      </c>
      <c r="AE161" s="118">
        <v>2228133.2299999995</v>
      </c>
      <c r="AF161" s="118" t="b">
        <v>0</v>
      </c>
      <c r="AG161" s="118">
        <v>7617554.7700000014</v>
      </c>
      <c r="AJ161" s="118"/>
    </row>
    <row r="162" spans="1:36" x14ac:dyDescent="0.25">
      <c r="A162" s="118" t="s">
        <v>246</v>
      </c>
      <c r="B162" s="118" t="s">
        <v>1672</v>
      </c>
      <c r="C162" s="118" t="s">
        <v>1673</v>
      </c>
      <c r="D162" s="118" t="s">
        <v>1674</v>
      </c>
      <c r="E162" s="118" t="s">
        <v>1675</v>
      </c>
      <c r="F162" s="118" t="s">
        <v>708</v>
      </c>
      <c r="G162" s="118" t="s">
        <v>685</v>
      </c>
      <c r="H162" s="118" t="s">
        <v>685</v>
      </c>
      <c r="I162" s="118">
        <v>21478</v>
      </c>
      <c r="J162" s="118">
        <v>1893666</v>
      </c>
      <c r="K162" s="118">
        <v>141387</v>
      </c>
      <c r="L162" s="118">
        <v>830395</v>
      </c>
      <c r="M162" s="118">
        <v>0</v>
      </c>
      <c r="N162" s="118">
        <v>971782</v>
      </c>
      <c r="O162" s="118">
        <v>921884</v>
      </c>
      <c r="P162" s="118" t="s">
        <v>685</v>
      </c>
      <c r="Q162" s="118" t="s">
        <v>1676</v>
      </c>
      <c r="R162" s="118">
        <v>237954.21000000005</v>
      </c>
      <c r="S162" s="118" t="s">
        <v>685</v>
      </c>
      <c r="T162" s="118" t="s">
        <v>1677</v>
      </c>
      <c r="U162" s="118">
        <v>173507.72999999989</v>
      </c>
      <c r="V162" s="118" t="s">
        <v>676</v>
      </c>
      <c r="W162" s="118">
        <v>0</v>
      </c>
      <c r="X162" s="118">
        <v>0</v>
      </c>
      <c r="Y162" s="118">
        <v>425661.5400000001</v>
      </c>
      <c r="Z162" s="118">
        <v>259587.32999999996</v>
      </c>
      <c r="AA162" s="118">
        <v>0</v>
      </c>
      <c r="AB162" s="118">
        <v>206285.23000000004</v>
      </c>
      <c r="AC162" s="118">
        <v>890425.58</v>
      </c>
      <c r="AD162" s="118" t="s">
        <v>679</v>
      </c>
      <c r="AE162" s="118">
        <v>81356.419999999925</v>
      </c>
      <c r="AF162" s="118" t="b">
        <v>0</v>
      </c>
      <c r="AG162" s="118">
        <v>890425.58</v>
      </c>
      <c r="AJ162" s="118"/>
    </row>
    <row r="163" spans="1:36" x14ac:dyDescent="0.25">
      <c r="A163" s="118" t="s">
        <v>247</v>
      </c>
      <c r="B163" s="118" t="s">
        <v>1678</v>
      </c>
      <c r="C163" s="118" t="s">
        <v>1679</v>
      </c>
      <c r="D163" s="118" t="s">
        <v>1680</v>
      </c>
      <c r="E163" s="118" t="s">
        <v>1681</v>
      </c>
      <c r="F163" s="118" t="s">
        <v>761</v>
      </c>
      <c r="G163" s="118" t="s">
        <v>685</v>
      </c>
      <c r="H163" s="118" t="s">
        <v>685</v>
      </c>
      <c r="I163" s="118">
        <v>11657</v>
      </c>
      <c r="J163" s="118">
        <v>1027771</v>
      </c>
      <c r="K163" s="118">
        <v>147421</v>
      </c>
      <c r="L163" s="118">
        <v>282112</v>
      </c>
      <c r="M163" s="118">
        <v>22758.052500000002</v>
      </c>
      <c r="N163" s="118">
        <v>452291.05249999999</v>
      </c>
      <c r="O163" s="118">
        <v>575479.94750000001</v>
      </c>
      <c r="P163" s="118" t="s">
        <v>685</v>
      </c>
      <c r="Q163" s="118" t="s">
        <v>1682</v>
      </c>
      <c r="R163" s="118">
        <v>15424.899999999998</v>
      </c>
      <c r="S163" s="118" t="s">
        <v>685</v>
      </c>
      <c r="T163" s="118" t="s">
        <v>1683</v>
      </c>
      <c r="U163" s="118">
        <v>21715.154999999999</v>
      </c>
      <c r="V163" s="118" t="s">
        <v>685</v>
      </c>
      <c r="W163" s="118" t="s">
        <v>1684</v>
      </c>
      <c r="X163" s="118">
        <v>166187.03749999998</v>
      </c>
      <c r="Y163" s="118">
        <v>58396.57</v>
      </c>
      <c r="Z163" s="118">
        <v>17958.48</v>
      </c>
      <c r="AA163" s="118">
        <v>0</v>
      </c>
      <c r="AB163" s="118">
        <v>18723.462500000001</v>
      </c>
      <c r="AC163" s="118">
        <v>260958.67999999996</v>
      </c>
      <c r="AD163" s="118" t="s">
        <v>679</v>
      </c>
      <c r="AE163" s="118">
        <v>191332.37250000003</v>
      </c>
      <c r="AF163" s="118" t="b">
        <v>0</v>
      </c>
      <c r="AG163" s="118">
        <v>260958.67999999996</v>
      </c>
      <c r="AJ163" s="118"/>
    </row>
    <row r="164" spans="1:36" x14ac:dyDescent="0.25">
      <c r="A164" s="118" t="s">
        <v>248</v>
      </c>
      <c r="B164" s="118" t="s">
        <v>1685</v>
      </c>
      <c r="C164" s="118" t="s">
        <v>1686</v>
      </c>
      <c r="D164" s="118" t="s">
        <v>1687</v>
      </c>
      <c r="E164" s="118" t="s">
        <v>1688</v>
      </c>
      <c r="F164" s="118" t="s">
        <v>723</v>
      </c>
      <c r="G164" s="118" t="s">
        <v>685</v>
      </c>
      <c r="H164" s="118" t="s">
        <v>685</v>
      </c>
      <c r="I164" s="118">
        <v>94654</v>
      </c>
      <c r="J164" s="118">
        <v>8345427</v>
      </c>
      <c r="K164" s="118">
        <v>279500</v>
      </c>
      <c r="L164" s="118">
        <v>4205425</v>
      </c>
      <c r="M164" s="118">
        <v>1592949.41</v>
      </c>
      <c r="N164" s="118">
        <v>6077874.4100000001</v>
      </c>
      <c r="O164" s="118">
        <v>2267552.59</v>
      </c>
      <c r="P164" s="118" t="s">
        <v>685</v>
      </c>
      <c r="Q164" s="118" t="s">
        <v>1689</v>
      </c>
      <c r="R164" s="118">
        <v>131309.27999999997</v>
      </c>
      <c r="S164" s="118" t="s">
        <v>685</v>
      </c>
      <c r="T164" s="118" t="s">
        <v>1690</v>
      </c>
      <c r="U164" s="118">
        <v>546372.29000000015</v>
      </c>
      <c r="V164" s="118" t="s">
        <v>685</v>
      </c>
      <c r="W164" s="118" t="s">
        <v>1691</v>
      </c>
      <c r="X164" s="118">
        <v>2201414.0099999993</v>
      </c>
      <c r="Y164" s="118">
        <v>1742511.5699999994</v>
      </c>
      <c r="Z164" s="118">
        <v>0</v>
      </c>
      <c r="AA164" s="118">
        <v>1109571.1200000001</v>
      </c>
      <c r="AB164" s="118">
        <v>45170.7</v>
      </c>
      <c r="AC164" s="118">
        <v>5686007.5699999984</v>
      </c>
      <c r="AD164" s="118">
        <v>0</v>
      </c>
      <c r="AE164" s="118">
        <v>391866.84000000166</v>
      </c>
      <c r="AF164" s="118" t="b">
        <v>0</v>
      </c>
      <c r="AG164" s="118">
        <v>4576436.45</v>
      </c>
      <c r="AJ164" s="118"/>
    </row>
    <row r="165" spans="1:36" x14ac:dyDescent="0.25">
      <c r="A165" s="118" t="s">
        <v>249</v>
      </c>
      <c r="B165" s="118" t="s">
        <v>1692</v>
      </c>
      <c r="C165" s="118" t="s">
        <v>1693</v>
      </c>
      <c r="D165" s="118" t="s">
        <v>1694</v>
      </c>
      <c r="E165" s="118" t="s">
        <v>1695</v>
      </c>
      <c r="F165" s="118" t="s">
        <v>723</v>
      </c>
      <c r="G165" s="118" t="s">
        <v>685</v>
      </c>
      <c r="H165" s="118" t="s">
        <v>685</v>
      </c>
      <c r="I165" s="118">
        <v>13041</v>
      </c>
      <c r="J165" s="118">
        <v>1149795</v>
      </c>
      <c r="K165" s="118">
        <v>201684</v>
      </c>
      <c r="L165" s="118">
        <v>948111</v>
      </c>
      <c r="M165" s="118">
        <v>0</v>
      </c>
      <c r="N165" s="118">
        <v>1149795</v>
      </c>
      <c r="O165" s="118">
        <v>0</v>
      </c>
      <c r="P165" s="118" t="s">
        <v>685</v>
      </c>
      <c r="Q165" s="118" t="s">
        <v>1696</v>
      </c>
      <c r="R165" s="118">
        <v>0</v>
      </c>
      <c r="S165" s="118" t="s">
        <v>685</v>
      </c>
      <c r="T165" s="118" t="s">
        <v>1697</v>
      </c>
      <c r="U165" s="118">
        <v>0</v>
      </c>
      <c r="V165" s="118" t="s">
        <v>685</v>
      </c>
      <c r="W165" s="118" t="s">
        <v>1698</v>
      </c>
      <c r="X165" s="118">
        <v>1137254.8925000001</v>
      </c>
      <c r="Y165" s="118">
        <v>327099.3</v>
      </c>
      <c r="Z165" s="118">
        <v>30722.57</v>
      </c>
      <c r="AA165" s="118">
        <v>0</v>
      </c>
      <c r="AB165" s="118">
        <v>345281.97249999992</v>
      </c>
      <c r="AC165" s="118">
        <v>1149794.7900000005</v>
      </c>
      <c r="AD165" s="118" t="s">
        <v>679</v>
      </c>
      <c r="AE165" s="118">
        <v>0.20999999972991645</v>
      </c>
      <c r="AF165" s="118" t="b">
        <v>0</v>
      </c>
      <c r="AG165" s="118">
        <v>1149794.79</v>
      </c>
      <c r="AI165" s="118" t="s">
        <v>1699</v>
      </c>
      <c r="AJ165" s="118"/>
    </row>
    <row r="166" spans="1:36" x14ac:dyDescent="0.25">
      <c r="A166" s="118" t="s">
        <v>250</v>
      </c>
      <c r="B166" s="118" t="s">
        <v>1700</v>
      </c>
      <c r="C166" s="118" t="s">
        <v>1701</v>
      </c>
      <c r="D166" s="118" t="s">
        <v>1702</v>
      </c>
      <c r="E166" s="118" t="s">
        <v>1703</v>
      </c>
      <c r="F166" s="118" t="s">
        <v>684</v>
      </c>
      <c r="G166" s="118" t="s">
        <v>685</v>
      </c>
      <c r="H166" s="118" t="s">
        <v>685</v>
      </c>
      <c r="I166" s="118">
        <v>61036</v>
      </c>
      <c r="J166" s="118">
        <v>5381404</v>
      </c>
      <c r="K166" s="118">
        <v>470067</v>
      </c>
      <c r="L166" s="118">
        <v>627897</v>
      </c>
      <c r="M166" s="118">
        <v>4136748.9</v>
      </c>
      <c r="N166" s="118">
        <v>5234712.9000000004</v>
      </c>
      <c r="O166" s="118">
        <v>146691.09999999963</v>
      </c>
      <c r="P166" s="118" t="s">
        <v>685</v>
      </c>
      <c r="Q166" s="118" t="s">
        <v>1704</v>
      </c>
      <c r="R166" s="118">
        <v>515710.17999999993</v>
      </c>
      <c r="S166" s="118" t="s">
        <v>685</v>
      </c>
      <c r="T166" s="118" t="s">
        <v>1705</v>
      </c>
      <c r="U166" s="118">
        <v>76106.357499999998</v>
      </c>
      <c r="V166" s="118" t="s">
        <v>685</v>
      </c>
      <c r="W166" s="118" t="s">
        <v>1706</v>
      </c>
      <c r="X166" s="118">
        <v>13691.4275</v>
      </c>
      <c r="Y166" s="118">
        <v>0</v>
      </c>
      <c r="Z166" s="118">
        <v>2613410.3899999997</v>
      </c>
      <c r="AA166" s="118">
        <v>0</v>
      </c>
      <c r="AB166" s="118">
        <v>114232.19500000001</v>
      </c>
      <c r="AC166" s="118">
        <v>3104686.1599999997</v>
      </c>
      <c r="AD166" s="118" t="s">
        <v>679</v>
      </c>
      <c r="AE166" s="118">
        <v>2130026.7400000007</v>
      </c>
      <c r="AF166" s="118" t="b">
        <v>0</v>
      </c>
      <c r="AG166" s="118">
        <v>3104686.1599999997</v>
      </c>
      <c r="AJ166" s="118"/>
    </row>
    <row r="167" spans="1:36" x14ac:dyDescent="0.25">
      <c r="A167" s="118" t="s">
        <v>251</v>
      </c>
      <c r="B167" s="118" t="s">
        <v>1707</v>
      </c>
      <c r="C167" s="118" t="s">
        <v>1708</v>
      </c>
      <c r="D167" s="118" t="s">
        <v>1709</v>
      </c>
      <c r="E167" s="118" t="s">
        <v>1710</v>
      </c>
      <c r="F167" s="118" t="s">
        <v>723</v>
      </c>
      <c r="G167" s="118" t="s">
        <v>685</v>
      </c>
      <c r="H167" s="118" t="s">
        <v>676</v>
      </c>
      <c r="I167" s="118">
        <v>5429</v>
      </c>
      <c r="J167" s="118">
        <v>478663</v>
      </c>
      <c r="K167" s="118">
        <v>65500</v>
      </c>
      <c r="L167" s="118">
        <v>88140</v>
      </c>
      <c r="M167" s="118">
        <v>0</v>
      </c>
      <c r="N167" s="118">
        <v>153640</v>
      </c>
      <c r="O167" s="118">
        <v>325023</v>
      </c>
      <c r="P167" s="118" t="s">
        <v>685</v>
      </c>
      <c r="Q167" s="118" t="s">
        <v>1711</v>
      </c>
      <c r="R167" s="118">
        <v>61542.417500000003</v>
      </c>
      <c r="S167" s="118" t="s">
        <v>685</v>
      </c>
      <c r="T167" s="118" t="s">
        <v>1712</v>
      </c>
      <c r="U167" s="118">
        <v>10411.152499999998</v>
      </c>
      <c r="V167" s="118" t="s">
        <v>685</v>
      </c>
      <c r="W167" s="118" t="s">
        <v>1713</v>
      </c>
      <c r="X167" s="118">
        <v>12525.320000000003</v>
      </c>
      <c r="Y167" s="118">
        <v>45581.990000000005</v>
      </c>
      <c r="Z167" s="118">
        <v>30497.050000000003</v>
      </c>
      <c r="AA167" s="118">
        <v>0</v>
      </c>
      <c r="AB167" s="118">
        <v>84478.89</v>
      </c>
      <c r="AC167" s="118">
        <v>76079.039999999994</v>
      </c>
      <c r="AD167" s="118" t="s">
        <v>679</v>
      </c>
      <c r="AE167" s="118">
        <v>77560.960000000006</v>
      </c>
      <c r="AF167" s="118" t="b">
        <v>0</v>
      </c>
      <c r="AG167" s="118">
        <v>76079.039999999994</v>
      </c>
      <c r="AJ167" s="118"/>
    </row>
    <row r="168" spans="1:36" x14ac:dyDescent="0.25">
      <c r="A168" s="118" t="s">
        <v>252</v>
      </c>
      <c r="B168" s="118" t="s">
        <v>1714</v>
      </c>
      <c r="C168" s="118" t="s">
        <v>1715</v>
      </c>
      <c r="D168" s="118" t="s">
        <v>1716</v>
      </c>
      <c r="E168" s="118" t="s">
        <v>1717</v>
      </c>
      <c r="F168" s="118" t="s">
        <v>693</v>
      </c>
      <c r="G168" s="118" t="s">
        <v>685</v>
      </c>
      <c r="H168" s="118" t="s">
        <v>676</v>
      </c>
      <c r="I168" s="118">
        <v>24063</v>
      </c>
      <c r="J168" s="118">
        <v>2121580</v>
      </c>
      <c r="K168" s="118">
        <v>2121580</v>
      </c>
      <c r="L168" s="118">
        <v>0</v>
      </c>
      <c r="M168" s="118">
        <v>0</v>
      </c>
      <c r="N168" s="118">
        <v>2121580</v>
      </c>
      <c r="O168" s="118">
        <v>0</v>
      </c>
      <c r="P168" s="118" t="s">
        <v>685</v>
      </c>
      <c r="Q168" s="118" t="s">
        <v>1718</v>
      </c>
      <c r="R168" s="118">
        <v>134393.87640000001</v>
      </c>
      <c r="S168" s="118" t="s">
        <v>685</v>
      </c>
      <c r="T168" s="118" t="s">
        <v>1719</v>
      </c>
      <c r="U168" s="118">
        <v>424800.03250000015</v>
      </c>
      <c r="V168" s="118" t="s">
        <v>685</v>
      </c>
      <c r="W168" s="118" t="s">
        <v>1720</v>
      </c>
      <c r="X168" s="118">
        <v>1255143.3700000001</v>
      </c>
      <c r="Y168" s="118">
        <v>66032.340000000011</v>
      </c>
      <c r="Z168" s="118">
        <v>85254.16</v>
      </c>
      <c r="AA168" s="118">
        <v>0</v>
      </c>
      <c r="AB168" s="118">
        <v>42207.448900000018</v>
      </c>
      <c r="AC168" s="118">
        <v>1923416.3300000003</v>
      </c>
      <c r="AD168" s="118" t="s">
        <v>679</v>
      </c>
      <c r="AE168" s="118">
        <v>198163.66999999969</v>
      </c>
      <c r="AF168" s="118" t="b">
        <v>0</v>
      </c>
      <c r="AG168" s="118">
        <v>1923416.33</v>
      </c>
      <c r="AJ168" s="118"/>
    </row>
    <row r="169" spans="1:36" x14ac:dyDescent="0.25">
      <c r="A169" s="118" t="s">
        <v>253</v>
      </c>
      <c r="B169" s="118" t="s">
        <v>1721</v>
      </c>
      <c r="C169" s="118" t="s">
        <v>1722</v>
      </c>
      <c r="D169" s="118" t="s">
        <v>1723</v>
      </c>
      <c r="E169" s="118" t="s">
        <v>1724</v>
      </c>
      <c r="F169" s="118" t="s">
        <v>723</v>
      </c>
      <c r="G169" s="118" t="s">
        <v>685</v>
      </c>
      <c r="H169" s="118" t="s">
        <v>685</v>
      </c>
      <c r="I169" s="118">
        <v>20634</v>
      </c>
      <c r="J169" s="118">
        <v>1819253</v>
      </c>
      <c r="K169" s="118">
        <v>164679</v>
      </c>
      <c r="L169" s="118">
        <v>1654574</v>
      </c>
      <c r="M169" s="118">
        <v>0</v>
      </c>
      <c r="N169" s="118">
        <v>1819253</v>
      </c>
      <c r="O169" s="118">
        <v>0</v>
      </c>
      <c r="P169" s="118" t="s">
        <v>685</v>
      </c>
      <c r="Q169" s="118" t="s">
        <v>1725</v>
      </c>
      <c r="R169" s="118">
        <v>288329.75600000017</v>
      </c>
      <c r="S169" s="118" t="s">
        <v>685</v>
      </c>
      <c r="T169" s="118" t="s">
        <v>1726</v>
      </c>
      <c r="U169" s="118">
        <v>299033.36999999988</v>
      </c>
      <c r="V169" s="118" t="s">
        <v>676</v>
      </c>
      <c r="W169" s="118">
        <v>0</v>
      </c>
      <c r="X169" s="118">
        <v>0</v>
      </c>
      <c r="Y169" s="118">
        <v>0</v>
      </c>
      <c r="Z169" s="118">
        <v>880267.22000000044</v>
      </c>
      <c r="AA169" s="118">
        <v>34259.541000000005</v>
      </c>
      <c r="AB169" s="118">
        <v>348867.43599999958</v>
      </c>
      <c r="AC169" s="118">
        <v>1153022.4510000008</v>
      </c>
      <c r="AD169" s="118">
        <v>0</v>
      </c>
      <c r="AE169" s="118">
        <v>666230.54899999918</v>
      </c>
      <c r="AF169" s="118" t="b">
        <v>0</v>
      </c>
      <c r="AG169" s="118">
        <v>1118762.9099999999</v>
      </c>
      <c r="AJ169" s="118"/>
    </row>
    <row r="170" spans="1:36" x14ac:dyDescent="0.25">
      <c r="A170" s="118" t="s">
        <v>254</v>
      </c>
      <c r="B170" s="118" t="s">
        <v>673</v>
      </c>
      <c r="C170" s="118" t="s">
        <v>673</v>
      </c>
      <c r="D170" s="118" t="s">
        <v>673</v>
      </c>
      <c r="E170" s="118" t="s">
        <v>1727</v>
      </c>
      <c r="F170" s="118" t="s">
        <v>675</v>
      </c>
      <c r="G170" s="118" t="s">
        <v>676</v>
      </c>
      <c r="H170" s="118" t="s">
        <v>676</v>
      </c>
      <c r="I170" s="118">
        <v>5143</v>
      </c>
      <c r="J170" s="118">
        <v>0</v>
      </c>
      <c r="K170" s="118">
        <v>0</v>
      </c>
      <c r="L170" s="118">
        <v>0</v>
      </c>
      <c r="M170" s="118">
        <v>0</v>
      </c>
      <c r="N170" s="118">
        <v>0</v>
      </c>
      <c r="O170" s="118">
        <v>0</v>
      </c>
      <c r="P170" s="118" t="s">
        <v>677</v>
      </c>
      <c r="Q170" s="118" t="s">
        <v>678</v>
      </c>
      <c r="R170" s="118">
        <v>0</v>
      </c>
      <c r="S170" s="118" t="s">
        <v>677</v>
      </c>
      <c r="T170" s="118" t="s">
        <v>678</v>
      </c>
      <c r="U170" s="118">
        <v>0</v>
      </c>
      <c r="V170" s="118" t="s">
        <v>677</v>
      </c>
      <c r="W170" s="118" t="s">
        <v>678</v>
      </c>
      <c r="X170" s="118">
        <v>0</v>
      </c>
      <c r="Y170" s="118">
        <v>0</v>
      </c>
      <c r="Z170" s="118">
        <v>0</v>
      </c>
      <c r="AA170" s="118">
        <v>0</v>
      </c>
      <c r="AB170" s="118">
        <v>0</v>
      </c>
      <c r="AC170" s="118">
        <v>0</v>
      </c>
      <c r="AD170" s="118" t="s">
        <v>679</v>
      </c>
      <c r="AE170" s="118">
        <v>0</v>
      </c>
      <c r="AF170" s="118" t="b">
        <v>0</v>
      </c>
      <c r="AG170" s="118" t="s">
        <v>673</v>
      </c>
      <c r="AJ170" s="118"/>
    </row>
    <row r="171" spans="1:36" x14ac:dyDescent="0.25">
      <c r="A171" s="118" t="s">
        <v>255</v>
      </c>
      <c r="B171" s="118" t="s">
        <v>1728</v>
      </c>
      <c r="C171" s="118" t="s">
        <v>1729</v>
      </c>
      <c r="D171" s="118" t="s">
        <v>1730</v>
      </c>
      <c r="E171" s="118" t="s">
        <v>1731</v>
      </c>
      <c r="F171" s="118" t="s">
        <v>684</v>
      </c>
      <c r="G171" s="118" t="s">
        <v>685</v>
      </c>
      <c r="H171" s="118" t="s">
        <v>685</v>
      </c>
      <c r="I171" s="118">
        <v>39825</v>
      </c>
      <c r="J171" s="118">
        <v>3511279</v>
      </c>
      <c r="K171" s="118">
        <v>321190</v>
      </c>
      <c r="L171" s="118">
        <v>1500000</v>
      </c>
      <c r="M171" s="118">
        <v>1690089</v>
      </c>
      <c r="N171" s="118">
        <v>3511279</v>
      </c>
      <c r="O171" s="118">
        <v>0</v>
      </c>
      <c r="P171" s="118" t="s">
        <v>685</v>
      </c>
      <c r="Q171" s="118" t="s">
        <v>1732</v>
      </c>
      <c r="R171" s="118">
        <v>291242.55000000005</v>
      </c>
      <c r="S171" s="118" t="s">
        <v>685</v>
      </c>
      <c r="T171" s="118" t="s">
        <v>1733</v>
      </c>
      <c r="U171" s="118">
        <v>280890.65499999991</v>
      </c>
      <c r="V171" s="118" t="s">
        <v>685</v>
      </c>
      <c r="W171" s="118" t="s">
        <v>1734</v>
      </c>
      <c r="X171" s="118">
        <v>786655.13000000012</v>
      </c>
      <c r="Y171" s="118">
        <v>1115663.69</v>
      </c>
      <c r="Z171" s="118">
        <v>151221.6</v>
      </c>
      <c r="AA171" s="118">
        <v>0</v>
      </c>
      <c r="AB171" s="118">
        <v>299083.9549999999</v>
      </c>
      <c r="AC171" s="118">
        <v>2326589.67</v>
      </c>
      <c r="AD171" s="118" t="s">
        <v>679</v>
      </c>
      <c r="AE171" s="118">
        <v>1184689.33</v>
      </c>
      <c r="AF171" s="118" t="b">
        <v>0</v>
      </c>
      <c r="AG171" s="118">
        <v>2326589.6699999995</v>
      </c>
      <c r="AJ171" s="118"/>
    </row>
    <row r="172" spans="1:36" x14ac:dyDescent="0.25">
      <c r="A172" s="118" t="s">
        <v>256</v>
      </c>
      <c r="B172" s="118" t="s">
        <v>673</v>
      </c>
      <c r="C172" s="118" t="s">
        <v>673</v>
      </c>
      <c r="D172" s="118" t="s">
        <v>673</v>
      </c>
      <c r="E172" s="118" t="s">
        <v>1735</v>
      </c>
      <c r="F172" s="118" t="s">
        <v>675</v>
      </c>
      <c r="G172" s="118" t="s">
        <v>676</v>
      </c>
      <c r="H172" s="118" t="s">
        <v>676</v>
      </c>
      <c r="I172" s="118">
        <v>25905</v>
      </c>
      <c r="J172" s="118">
        <v>0</v>
      </c>
      <c r="K172" s="118">
        <v>0</v>
      </c>
      <c r="L172" s="118">
        <v>0</v>
      </c>
      <c r="M172" s="118">
        <v>0</v>
      </c>
      <c r="N172" s="118">
        <v>0</v>
      </c>
      <c r="O172" s="118">
        <v>0</v>
      </c>
      <c r="P172" s="118" t="s">
        <v>677</v>
      </c>
      <c r="Q172" s="118" t="s">
        <v>678</v>
      </c>
      <c r="R172" s="118">
        <v>0</v>
      </c>
      <c r="S172" s="118" t="s">
        <v>677</v>
      </c>
      <c r="T172" s="118" t="s">
        <v>678</v>
      </c>
      <c r="U172" s="118">
        <v>0</v>
      </c>
      <c r="V172" s="118" t="s">
        <v>677</v>
      </c>
      <c r="W172" s="118" t="s">
        <v>678</v>
      </c>
      <c r="X172" s="118">
        <v>0</v>
      </c>
      <c r="Y172" s="118">
        <v>0</v>
      </c>
      <c r="Z172" s="118">
        <v>0</v>
      </c>
      <c r="AA172" s="118">
        <v>0</v>
      </c>
      <c r="AB172" s="118">
        <v>0</v>
      </c>
      <c r="AC172" s="118">
        <v>0</v>
      </c>
      <c r="AD172" s="118" t="s">
        <v>679</v>
      </c>
      <c r="AE172" s="118">
        <v>0</v>
      </c>
      <c r="AF172" s="118" t="b">
        <v>0</v>
      </c>
      <c r="AG172" s="118" t="s">
        <v>673</v>
      </c>
      <c r="AJ172" s="118"/>
    </row>
    <row r="173" spans="1:36" x14ac:dyDescent="0.25">
      <c r="A173" s="118" t="s">
        <v>257</v>
      </c>
      <c r="B173" s="118" t="s">
        <v>1736</v>
      </c>
      <c r="C173" s="118" t="s">
        <v>1737</v>
      </c>
      <c r="D173" s="118" t="s">
        <v>1738</v>
      </c>
      <c r="E173" s="118" t="s">
        <v>1739</v>
      </c>
      <c r="F173" s="118" t="s">
        <v>822</v>
      </c>
      <c r="G173" s="118" t="s">
        <v>685</v>
      </c>
      <c r="H173" s="118" t="s">
        <v>685</v>
      </c>
      <c r="I173" s="118">
        <v>14180</v>
      </c>
      <c r="J173" s="118">
        <v>1250218</v>
      </c>
      <c r="K173" s="118">
        <v>420494</v>
      </c>
      <c r="L173" s="118">
        <v>504140</v>
      </c>
      <c r="M173" s="118">
        <v>325584</v>
      </c>
      <c r="N173" s="118">
        <v>1250218</v>
      </c>
      <c r="O173" s="118">
        <v>0</v>
      </c>
      <c r="P173" s="118" t="s">
        <v>685</v>
      </c>
      <c r="Q173" s="118" t="s">
        <v>1740</v>
      </c>
      <c r="R173" s="118">
        <v>279283.3899999999</v>
      </c>
      <c r="S173" s="118" t="s">
        <v>685</v>
      </c>
      <c r="T173" s="118" t="s">
        <v>1741</v>
      </c>
      <c r="U173" s="118">
        <v>146805.04250000004</v>
      </c>
      <c r="V173" s="118" t="s">
        <v>685</v>
      </c>
      <c r="W173" s="118" t="s">
        <v>1742</v>
      </c>
      <c r="X173" s="118">
        <v>491782.08750000026</v>
      </c>
      <c r="Y173" s="118">
        <v>202461.46999999991</v>
      </c>
      <c r="Z173" s="118">
        <v>0</v>
      </c>
      <c r="AA173" s="118">
        <v>325583.59000000003</v>
      </c>
      <c r="AB173" s="118">
        <v>195698.2</v>
      </c>
      <c r="AC173" s="118">
        <v>1250217.3800000004</v>
      </c>
      <c r="AD173" s="118">
        <v>0</v>
      </c>
      <c r="AE173" s="118">
        <v>0.61999999964609742</v>
      </c>
      <c r="AF173" s="118" t="b">
        <v>0</v>
      </c>
      <c r="AG173" s="118">
        <v>924633.79000000015</v>
      </c>
      <c r="AJ173" s="118"/>
    </row>
    <row r="174" spans="1:36" x14ac:dyDescent="0.25">
      <c r="A174" s="118" t="s">
        <v>258</v>
      </c>
      <c r="B174" s="118" t="s">
        <v>673</v>
      </c>
      <c r="C174" s="118" t="s">
        <v>673</v>
      </c>
      <c r="D174" s="118" t="s">
        <v>673</v>
      </c>
      <c r="E174" s="118" t="s">
        <v>1743</v>
      </c>
      <c r="F174" s="118" t="s">
        <v>675</v>
      </c>
      <c r="G174" s="118" t="s">
        <v>676</v>
      </c>
      <c r="H174" s="118" t="s">
        <v>676</v>
      </c>
      <c r="I174" s="118">
        <v>6379</v>
      </c>
      <c r="J174" s="118">
        <v>0</v>
      </c>
      <c r="K174" s="118">
        <v>0</v>
      </c>
      <c r="L174" s="118">
        <v>0</v>
      </c>
      <c r="M174" s="118">
        <v>0</v>
      </c>
      <c r="N174" s="118">
        <v>0</v>
      </c>
      <c r="O174" s="118">
        <v>0</v>
      </c>
      <c r="P174" s="118" t="s">
        <v>677</v>
      </c>
      <c r="Q174" s="118" t="s">
        <v>678</v>
      </c>
      <c r="R174" s="118">
        <v>0</v>
      </c>
      <c r="S174" s="118" t="s">
        <v>677</v>
      </c>
      <c r="T174" s="118" t="s">
        <v>678</v>
      </c>
      <c r="U174" s="118">
        <v>0</v>
      </c>
      <c r="V174" s="118" t="s">
        <v>677</v>
      </c>
      <c r="W174" s="118" t="s">
        <v>678</v>
      </c>
      <c r="X174" s="118">
        <v>0</v>
      </c>
      <c r="Y174" s="118">
        <v>0</v>
      </c>
      <c r="Z174" s="118">
        <v>0</v>
      </c>
      <c r="AA174" s="118">
        <v>0</v>
      </c>
      <c r="AB174" s="118">
        <v>0</v>
      </c>
      <c r="AC174" s="118">
        <v>0</v>
      </c>
      <c r="AD174" s="118" t="s">
        <v>679</v>
      </c>
      <c r="AE174" s="118">
        <v>0</v>
      </c>
      <c r="AF174" s="118" t="b">
        <v>0</v>
      </c>
      <c r="AG174" s="118" t="s">
        <v>673</v>
      </c>
      <c r="AJ174" s="118"/>
    </row>
    <row r="175" spans="1:36" x14ac:dyDescent="0.25">
      <c r="A175" s="118" t="s">
        <v>259</v>
      </c>
      <c r="B175" s="118" t="s">
        <v>1744</v>
      </c>
      <c r="C175" s="118" t="s">
        <v>1745</v>
      </c>
      <c r="D175" s="118" t="s">
        <v>1746</v>
      </c>
      <c r="E175" s="118" t="s">
        <v>1747</v>
      </c>
      <c r="F175" s="118" t="s">
        <v>684</v>
      </c>
      <c r="G175" s="118" t="s">
        <v>685</v>
      </c>
      <c r="H175" s="118" t="s">
        <v>685</v>
      </c>
      <c r="I175" s="118">
        <v>10667</v>
      </c>
      <c r="J175" s="118">
        <v>940485</v>
      </c>
      <c r="K175" s="118">
        <v>348500</v>
      </c>
      <c r="L175" s="118">
        <v>337500</v>
      </c>
      <c r="M175" s="118">
        <v>220000</v>
      </c>
      <c r="N175" s="118">
        <v>906000</v>
      </c>
      <c r="O175" s="118">
        <v>34485</v>
      </c>
      <c r="P175" s="118" t="s">
        <v>685</v>
      </c>
      <c r="Q175" s="118" t="s">
        <v>1748</v>
      </c>
      <c r="R175" s="118">
        <v>145998.39999999999</v>
      </c>
      <c r="S175" s="118" t="s">
        <v>685</v>
      </c>
      <c r="T175" s="118" t="s">
        <v>1749</v>
      </c>
      <c r="U175" s="118">
        <v>42226.76</v>
      </c>
      <c r="V175" s="118" t="s">
        <v>685</v>
      </c>
      <c r="W175" s="118" t="s">
        <v>1750</v>
      </c>
      <c r="X175" s="118">
        <v>460609.7</v>
      </c>
      <c r="Y175" s="118">
        <v>0</v>
      </c>
      <c r="Z175" s="118">
        <v>227299.55999999997</v>
      </c>
      <c r="AA175" s="118">
        <v>0</v>
      </c>
      <c r="AB175" s="118">
        <v>55</v>
      </c>
      <c r="AC175" s="118">
        <v>876079.42</v>
      </c>
      <c r="AD175" s="118" t="s">
        <v>679</v>
      </c>
      <c r="AE175" s="118">
        <v>29920.580000000075</v>
      </c>
      <c r="AF175" s="118" t="b">
        <v>0</v>
      </c>
      <c r="AG175" s="118">
        <v>876079.42</v>
      </c>
      <c r="AJ175" s="118"/>
    </row>
    <row r="176" spans="1:36" x14ac:dyDescent="0.25">
      <c r="A176" s="118" t="s">
        <v>260</v>
      </c>
      <c r="B176" s="118" t="s">
        <v>1751</v>
      </c>
      <c r="C176" s="118" t="s">
        <v>1752</v>
      </c>
      <c r="D176" s="118" t="s">
        <v>1753</v>
      </c>
      <c r="E176" s="118" t="s">
        <v>1754</v>
      </c>
      <c r="F176" s="118" t="s">
        <v>809</v>
      </c>
      <c r="G176" s="118" t="s">
        <v>685</v>
      </c>
      <c r="H176" s="118" t="s">
        <v>685</v>
      </c>
      <c r="I176" s="118">
        <v>12904</v>
      </c>
      <c r="J176" s="118">
        <v>1137716</v>
      </c>
      <c r="K176" s="118">
        <v>65008</v>
      </c>
      <c r="L176" s="118">
        <v>411683</v>
      </c>
      <c r="M176" s="118">
        <v>0</v>
      </c>
      <c r="N176" s="118">
        <v>476691</v>
      </c>
      <c r="O176" s="118">
        <v>661025</v>
      </c>
      <c r="P176" s="118" t="s">
        <v>685</v>
      </c>
      <c r="Q176" s="118" t="s">
        <v>1755</v>
      </c>
      <c r="R176" s="118">
        <v>23872.050000000003</v>
      </c>
      <c r="S176" s="118" t="s">
        <v>685</v>
      </c>
      <c r="T176" s="118" t="s">
        <v>1756</v>
      </c>
      <c r="U176" s="118">
        <v>398816.9149999998</v>
      </c>
      <c r="V176" s="118" t="s">
        <v>685</v>
      </c>
      <c r="W176" s="118" t="s">
        <v>1757</v>
      </c>
      <c r="X176" s="118">
        <v>509148.38249999995</v>
      </c>
      <c r="Y176" s="118">
        <v>107054.23</v>
      </c>
      <c r="Z176" s="118">
        <v>13432.499999999998</v>
      </c>
      <c r="AA176" s="118">
        <v>0</v>
      </c>
      <c r="AB176" s="118">
        <v>67212.05750000001</v>
      </c>
      <c r="AC176" s="118">
        <v>985112.01999999967</v>
      </c>
      <c r="AD176" s="118" t="s">
        <v>679</v>
      </c>
      <c r="AE176" s="118">
        <v>-508421.01999999967</v>
      </c>
      <c r="AF176" s="118" t="b">
        <v>0</v>
      </c>
      <c r="AG176" s="118">
        <v>985112.02000000037</v>
      </c>
      <c r="AJ176" s="118"/>
    </row>
    <row r="177" spans="1:36" x14ac:dyDescent="0.25">
      <c r="A177" s="118" t="s">
        <v>261</v>
      </c>
      <c r="B177" s="118" t="s">
        <v>1758</v>
      </c>
      <c r="C177" s="118" t="s">
        <v>1759</v>
      </c>
      <c r="D177" s="118" t="s">
        <v>1760</v>
      </c>
      <c r="E177" s="118" t="s">
        <v>1761</v>
      </c>
      <c r="F177" s="118" t="s">
        <v>684</v>
      </c>
      <c r="G177" s="118" t="s">
        <v>685</v>
      </c>
      <c r="H177" s="118" t="s">
        <v>685</v>
      </c>
      <c r="I177" s="118">
        <v>57765</v>
      </c>
      <c r="J177" s="118">
        <v>5093008</v>
      </c>
      <c r="K177" s="118">
        <v>214931</v>
      </c>
      <c r="L177" s="118">
        <v>4878077</v>
      </c>
      <c r="M177" s="118">
        <v>0</v>
      </c>
      <c r="N177" s="118">
        <v>5093008</v>
      </c>
      <c r="O177" s="118">
        <v>0</v>
      </c>
      <c r="P177" s="118" t="s">
        <v>685</v>
      </c>
      <c r="Q177" s="118" t="s">
        <v>1762</v>
      </c>
      <c r="R177" s="118">
        <v>132155.03000000003</v>
      </c>
      <c r="S177" s="118" t="s">
        <v>685</v>
      </c>
      <c r="T177" s="118" t="s">
        <v>1763</v>
      </c>
      <c r="U177" s="118">
        <v>65364.719999999979</v>
      </c>
      <c r="V177" s="118" t="s">
        <v>685</v>
      </c>
      <c r="W177" s="118" t="s">
        <v>1764</v>
      </c>
      <c r="X177" s="118">
        <v>1337008.7099999995</v>
      </c>
      <c r="Y177" s="118">
        <v>1712786.2700000005</v>
      </c>
      <c r="Z177" s="118">
        <v>335073.71999999974</v>
      </c>
      <c r="AA177" s="118">
        <v>0</v>
      </c>
      <c r="AB177" s="118">
        <v>613759.85</v>
      </c>
      <c r="AC177" s="118">
        <v>2968628.5999999996</v>
      </c>
      <c r="AD177" s="118" t="s">
        <v>679</v>
      </c>
      <c r="AE177" s="118">
        <v>2124379.4000000004</v>
      </c>
      <c r="AF177" s="118" t="b">
        <v>0</v>
      </c>
      <c r="AG177" s="118">
        <v>2968628.5999999992</v>
      </c>
      <c r="AJ177" s="118"/>
    </row>
    <row r="178" spans="1:36" x14ac:dyDescent="0.25">
      <c r="A178" s="118" t="s">
        <v>262</v>
      </c>
      <c r="B178" s="118" t="s">
        <v>1765</v>
      </c>
      <c r="C178" s="118" t="s">
        <v>1766</v>
      </c>
      <c r="D178" s="118" t="s">
        <v>1767</v>
      </c>
      <c r="E178" s="118" t="s">
        <v>1768</v>
      </c>
      <c r="F178" s="118" t="s">
        <v>809</v>
      </c>
      <c r="G178" s="118" t="s">
        <v>676</v>
      </c>
      <c r="H178" s="118" t="s">
        <v>685</v>
      </c>
      <c r="I178" s="118">
        <v>13427</v>
      </c>
      <c r="J178" s="118">
        <v>1183828</v>
      </c>
      <c r="K178" s="118">
        <v>0</v>
      </c>
      <c r="L178" s="118">
        <v>669621</v>
      </c>
      <c r="M178" s="118">
        <v>514206.5</v>
      </c>
      <c r="N178" s="118">
        <v>1183827.5</v>
      </c>
      <c r="O178" s="118">
        <v>0.5</v>
      </c>
      <c r="P178" s="118" t="s">
        <v>769</v>
      </c>
      <c r="Q178" s="118" t="s">
        <v>678</v>
      </c>
      <c r="R178" s="118">
        <v>0</v>
      </c>
      <c r="S178" s="118" t="s">
        <v>685</v>
      </c>
      <c r="T178" s="118" t="s">
        <v>1769</v>
      </c>
      <c r="U178" s="118">
        <v>302726.53249999997</v>
      </c>
      <c r="V178" s="118" t="s">
        <v>685</v>
      </c>
      <c r="W178" s="118" t="s">
        <v>1770</v>
      </c>
      <c r="X178" s="118">
        <v>661981.17500000016</v>
      </c>
      <c r="Y178" s="118">
        <v>80071.863000000012</v>
      </c>
      <c r="Z178" s="118">
        <v>70403.459999999992</v>
      </c>
      <c r="AA178" s="118">
        <v>0</v>
      </c>
      <c r="AB178" s="118">
        <v>24659.952499999999</v>
      </c>
      <c r="AC178" s="118">
        <v>1090523.0780000002</v>
      </c>
      <c r="AD178" s="118" t="s">
        <v>679</v>
      </c>
      <c r="AE178" s="118">
        <v>93304.421999999788</v>
      </c>
      <c r="AF178" s="118" t="b">
        <v>0</v>
      </c>
      <c r="AG178" s="118">
        <v>1090523.078</v>
      </c>
      <c r="AJ178" s="118"/>
    </row>
    <row r="179" spans="1:36" x14ac:dyDescent="0.25">
      <c r="A179" s="118" t="s">
        <v>263</v>
      </c>
      <c r="B179" s="118" t="s">
        <v>1771</v>
      </c>
      <c r="C179" s="118" t="s">
        <v>1772</v>
      </c>
      <c r="D179" s="118" t="s">
        <v>1773</v>
      </c>
      <c r="E179" s="118" t="s">
        <v>1774</v>
      </c>
      <c r="F179" s="118" t="s">
        <v>684</v>
      </c>
      <c r="G179" s="118" t="s">
        <v>685</v>
      </c>
      <c r="H179" s="118" t="s">
        <v>685</v>
      </c>
      <c r="I179" s="118">
        <v>28193</v>
      </c>
      <c r="J179" s="118">
        <v>2485712</v>
      </c>
      <c r="K179" s="118">
        <v>214637</v>
      </c>
      <c r="L179" s="118">
        <v>2271075</v>
      </c>
      <c r="M179" s="118">
        <v>0</v>
      </c>
      <c r="N179" s="118">
        <v>2485712</v>
      </c>
      <c r="O179" s="118">
        <v>0</v>
      </c>
      <c r="P179" s="118" t="s">
        <v>685</v>
      </c>
      <c r="Q179" s="118" t="s">
        <v>1775</v>
      </c>
      <c r="R179" s="118">
        <v>139879.57750000001</v>
      </c>
      <c r="S179" s="118" t="s">
        <v>685</v>
      </c>
      <c r="T179" s="118" t="s">
        <v>1776</v>
      </c>
      <c r="U179" s="118">
        <v>246139.3024999999</v>
      </c>
      <c r="V179" s="118" t="s">
        <v>685</v>
      </c>
      <c r="W179" s="118" t="s">
        <v>1777</v>
      </c>
      <c r="X179" s="118">
        <v>769229.51000000013</v>
      </c>
      <c r="Y179" s="118">
        <v>952647.90999999933</v>
      </c>
      <c r="Z179" s="118">
        <v>245137.23000000004</v>
      </c>
      <c r="AA179" s="118">
        <v>0</v>
      </c>
      <c r="AB179" s="118">
        <v>360785.80999999942</v>
      </c>
      <c r="AC179" s="118">
        <v>1992247.7199999995</v>
      </c>
      <c r="AD179" s="118" t="s">
        <v>679</v>
      </c>
      <c r="AE179" s="118">
        <v>493464.28000000026</v>
      </c>
      <c r="AF179" s="118" t="b">
        <v>0</v>
      </c>
      <c r="AG179" s="118">
        <v>1992247.72</v>
      </c>
      <c r="AJ179" s="118"/>
    </row>
    <row r="180" spans="1:36" x14ac:dyDescent="0.25">
      <c r="A180" s="118" t="s">
        <v>264</v>
      </c>
      <c r="B180" s="118" t="s">
        <v>1778</v>
      </c>
      <c r="C180" s="118" t="s">
        <v>1779</v>
      </c>
      <c r="D180" s="118" t="s">
        <v>1780</v>
      </c>
      <c r="E180" s="118" t="s">
        <v>1781</v>
      </c>
      <c r="F180" s="118" t="s">
        <v>761</v>
      </c>
      <c r="G180" s="118" t="s">
        <v>685</v>
      </c>
      <c r="H180" s="118" t="s">
        <v>685</v>
      </c>
      <c r="I180" s="118">
        <v>6183</v>
      </c>
      <c r="J180" s="118">
        <v>545141</v>
      </c>
      <c r="K180" s="118">
        <v>192165</v>
      </c>
      <c r="L180" s="118">
        <v>205544</v>
      </c>
      <c r="M180" s="118">
        <v>0</v>
      </c>
      <c r="N180" s="118">
        <v>397709</v>
      </c>
      <c r="O180" s="118">
        <v>147432</v>
      </c>
      <c r="P180" s="118" t="s">
        <v>685</v>
      </c>
      <c r="Q180" s="118" t="s">
        <v>1782</v>
      </c>
      <c r="R180" s="118">
        <v>115828.90000000004</v>
      </c>
      <c r="S180" s="118" t="s">
        <v>685</v>
      </c>
      <c r="T180" s="118" t="s">
        <v>1783</v>
      </c>
      <c r="U180" s="118">
        <v>211428.99</v>
      </c>
      <c r="V180" s="118" t="s">
        <v>685</v>
      </c>
      <c r="W180" s="118" t="s">
        <v>1784</v>
      </c>
      <c r="X180" s="118">
        <v>5000</v>
      </c>
      <c r="Y180" s="118">
        <v>96240.739999999991</v>
      </c>
      <c r="Z180" s="118">
        <v>0</v>
      </c>
      <c r="AA180" s="118">
        <v>0</v>
      </c>
      <c r="AB180" s="118">
        <v>28863.360000000001</v>
      </c>
      <c r="AC180" s="118">
        <v>399635.27</v>
      </c>
      <c r="AD180" s="118" t="s">
        <v>679</v>
      </c>
      <c r="AE180" s="118">
        <v>-1926.2700000000184</v>
      </c>
      <c r="AF180" s="118" t="b">
        <v>0</v>
      </c>
      <c r="AG180" s="118">
        <v>399635.27</v>
      </c>
      <c r="AJ180" s="118"/>
    </row>
    <row r="181" spans="1:36" x14ac:dyDescent="0.25">
      <c r="A181" s="118" t="s">
        <v>265</v>
      </c>
      <c r="B181" s="118" t="s">
        <v>1785</v>
      </c>
      <c r="C181" s="118" t="s">
        <v>1786</v>
      </c>
      <c r="D181" s="118" t="s">
        <v>1787</v>
      </c>
      <c r="E181" s="118" t="s">
        <v>1788</v>
      </c>
      <c r="F181" s="118" t="s">
        <v>723</v>
      </c>
      <c r="G181" s="118" t="s">
        <v>685</v>
      </c>
      <c r="H181" s="118" t="s">
        <v>685</v>
      </c>
      <c r="I181" s="118">
        <v>6975</v>
      </c>
      <c r="J181" s="118">
        <v>614970</v>
      </c>
      <c r="K181" s="118">
        <v>99863</v>
      </c>
      <c r="L181" s="118">
        <v>236604</v>
      </c>
      <c r="M181" s="118">
        <v>272953.62</v>
      </c>
      <c r="N181" s="118">
        <v>609420.62</v>
      </c>
      <c r="O181" s="118">
        <v>5549.3800000000047</v>
      </c>
      <c r="P181" s="118" t="s">
        <v>685</v>
      </c>
      <c r="Q181" s="118" t="s">
        <v>1789</v>
      </c>
      <c r="R181" s="118">
        <v>91241.612499999959</v>
      </c>
      <c r="S181" s="118" t="s">
        <v>685</v>
      </c>
      <c r="T181" s="118" t="s">
        <v>1790</v>
      </c>
      <c r="U181" s="118">
        <v>94613.315000000002</v>
      </c>
      <c r="V181" s="118" t="s">
        <v>685</v>
      </c>
      <c r="W181" s="118" t="s">
        <v>1791</v>
      </c>
      <c r="X181" s="118">
        <v>133729.18500000006</v>
      </c>
      <c r="Y181" s="118">
        <v>182302.60000000003</v>
      </c>
      <c r="Z181" s="118">
        <v>21382.480000000003</v>
      </c>
      <c r="AA181" s="118">
        <v>0</v>
      </c>
      <c r="AB181" s="118">
        <v>44282.1</v>
      </c>
      <c r="AC181" s="118">
        <v>478987.09250000009</v>
      </c>
      <c r="AD181" s="118" t="s">
        <v>679</v>
      </c>
      <c r="AE181" s="118">
        <v>130433.52749999992</v>
      </c>
      <c r="AF181" s="118" t="b">
        <v>0</v>
      </c>
      <c r="AG181" s="118">
        <v>478987.09250000003</v>
      </c>
      <c r="AJ181" s="118"/>
    </row>
    <row r="182" spans="1:36" x14ac:dyDescent="0.25">
      <c r="A182" s="118" t="s">
        <v>266</v>
      </c>
      <c r="B182" s="118" t="s">
        <v>1792</v>
      </c>
      <c r="C182" s="118" t="s">
        <v>1793</v>
      </c>
      <c r="D182" s="118" t="s">
        <v>1794</v>
      </c>
      <c r="E182" s="118" t="s">
        <v>1795</v>
      </c>
      <c r="F182" s="118" t="s">
        <v>723</v>
      </c>
      <c r="G182" s="118" t="s">
        <v>685</v>
      </c>
      <c r="H182" s="118" t="s">
        <v>685</v>
      </c>
      <c r="I182" s="118">
        <v>50698</v>
      </c>
      <c r="J182" s="118">
        <v>4469927</v>
      </c>
      <c r="K182" s="118">
        <v>1404733</v>
      </c>
      <c r="L182" s="118">
        <v>3064194</v>
      </c>
      <c r="M182" s="118">
        <v>0</v>
      </c>
      <c r="N182" s="118">
        <v>4468927</v>
      </c>
      <c r="O182" s="118">
        <v>1000</v>
      </c>
      <c r="P182" s="118" t="s">
        <v>685</v>
      </c>
      <c r="Q182" s="118" t="s">
        <v>1796</v>
      </c>
      <c r="R182" s="118">
        <v>469619.05000000034</v>
      </c>
      <c r="S182" s="118" t="s">
        <v>685</v>
      </c>
      <c r="T182" s="118" t="s">
        <v>1797</v>
      </c>
      <c r="U182" s="118">
        <v>302239.27999999997</v>
      </c>
      <c r="V182" s="118" t="s">
        <v>685</v>
      </c>
      <c r="W182" s="118" t="s">
        <v>1798</v>
      </c>
      <c r="X182" s="118">
        <v>1810777.7699999996</v>
      </c>
      <c r="Y182" s="118">
        <v>0</v>
      </c>
      <c r="Z182" s="118">
        <v>1615092.5099999998</v>
      </c>
      <c r="AA182" s="118">
        <v>0</v>
      </c>
      <c r="AB182" s="118">
        <v>136287.28999999995</v>
      </c>
      <c r="AC182" s="118">
        <v>4061441.3199999994</v>
      </c>
      <c r="AD182" s="118" t="s">
        <v>679</v>
      </c>
      <c r="AE182" s="118">
        <v>407485.68000000063</v>
      </c>
      <c r="AF182" s="118" t="b">
        <v>0</v>
      </c>
      <c r="AG182" s="118">
        <v>4061441.3200000008</v>
      </c>
      <c r="AJ182" s="118"/>
    </row>
    <row r="183" spans="1:36" x14ac:dyDescent="0.25">
      <c r="A183" s="118" t="s">
        <v>267</v>
      </c>
      <c r="B183" s="118" t="s">
        <v>673</v>
      </c>
      <c r="C183" s="118" t="s">
        <v>673</v>
      </c>
      <c r="D183" s="118" t="s">
        <v>673</v>
      </c>
      <c r="E183" s="118" t="s">
        <v>1799</v>
      </c>
      <c r="F183" s="118" t="s">
        <v>675</v>
      </c>
      <c r="G183" s="118" t="s">
        <v>676</v>
      </c>
      <c r="H183" s="118" t="s">
        <v>676</v>
      </c>
      <c r="I183" s="118">
        <v>25121</v>
      </c>
      <c r="J183" s="118">
        <v>0</v>
      </c>
      <c r="K183" s="118">
        <v>0</v>
      </c>
      <c r="L183" s="118">
        <v>0</v>
      </c>
      <c r="M183" s="118">
        <v>0</v>
      </c>
      <c r="N183" s="118">
        <v>0</v>
      </c>
      <c r="O183" s="118">
        <v>0</v>
      </c>
      <c r="P183" s="118" t="s">
        <v>677</v>
      </c>
      <c r="Q183" s="118" t="s">
        <v>678</v>
      </c>
      <c r="R183" s="118">
        <v>0</v>
      </c>
      <c r="S183" s="118" t="s">
        <v>677</v>
      </c>
      <c r="T183" s="118" t="s">
        <v>678</v>
      </c>
      <c r="U183" s="118">
        <v>0</v>
      </c>
      <c r="V183" s="118" t="s">
        <v>677</v>
      </c>
      <c r="W183" s="118" t="s">
        <v>678</v>
      </c>
      <c r="X183" s="118">
        <v>0</v>
      </c>
      <c r="Y183" s="118">
        <v>0</v>
      </c>
      <c r="Z183" s="118">
        <v>0</v>
      </c>
      <c r="AA183" s="118">
        <v>0</v>
      </c>
      <c r="AB183" s="118">
        <v>0</v>
      </c>
      <c r="AC183" s="118">
        <v>0</v>
      </c>
      <c r="AD183" s="118" t="s">
        <v>679</v>
      </c>
      <c r="AE183" s="118">
        <v>0</v>
      </c>
      <c r="AF183" s="118" t="b">
        <v>0</v>
      </c>
      <c r="AG183" s="118" t="s">
        <v>673</v>
      </c>
      <c r="AJ183" s="118"/>
    </row>
    <row r="184" spans="1:36" x14ac:dyDescent="0.25">
      <c r="A184" s="118" t="s">
        <v>268</v>
      </c>
      <c r="B184" s="118">
        <v>0</v>
      </c>
      <c r="C184" s="118">
        <v>0</v>
      </c>
      <c r="D184" s="118" t="s">
        <v>673</v>
      </c>
      <c r="E184" s="118" t="s">
        <v>1800</v>
      </c>
      <c r="F184" s="118" t="s">
        <v>731</v>
      </c>
      <c r="G184" s="118" t="s">
        <v>676</v>
      </c>
      <c r="H184" s="118" t="s">
        <v>676</v>
      </c>
      <c r="I184" s="118">
        <v>530</v>
      </c>
      <c r="J184" s="118">
        <v>46729</v>
      </c>
      <c r="K184" s="118">
        <v>0</v>
      </c>
      <c r="L184" s="118">
        <v>0</v>
      </c>
      <c r="M184" s="118">
        <v>0</v>
      </c>
      <c r="N184" s="118">
        <v>0</v>
      </c>
      <c r="O184" s="118">
        <v>46729</v>
      </c>
      <c r="P184" s="118" t="s">
        <v>769</v>
      </c>
      <c r="Q184" s="118" t="s">
        <v>678</v>
      </c>
      <c r="R184" s="118">
        <v>0</v>
      </c>
      <c r="S184" s="118" t="s">
        <v>685</v>
      </c>
      <c r="T184" s="118" t="s">
        <v>1801</v>
      </c>
      <c r="U184" s="118">
        <v>0</v>
      </c>
      <c r="V184" s="118" t="s">
        <v>676</v>
      </c>
      <c r="W184" s="118">
        <v>0</v>
      </c>
      <c r="X184" s="118">
        <v>0</v>
      </c>
      <c r="Y184" s="118">
        <v>0</v>
      </c>
      <c r="Z184" s="118">
        <v>0</v>
      </c>
      <c r="AA184" s="118">
        <v>0</v>
      </c>
      <c r="AB184" s="118">
        <v>0</v>
      </c>
      <c r="AC184" s="118">
        <v>0</v>
      </c>
      <c r="AD184" s="118" t="s">
        <v>679</v>
      </c>
      <c r="AE184" s="118">
        <v>0</v>
      </c>
      <c r="AF184" s="118" t="b">
        <v>0</v>
      </c>
      <c r="AG184" s="118" t="s">
        <v>673</v>
      </c>
      <c r="AI184" s="118" t="s">
        <v>1305</v>
      </c>
      <c r="AJ184" s="118"/>
    </row>
    <row r="185" spans="1:36" x14ac:dyDescent="0.25">
      <c r="A185" s="118" t="s">
        <v>269</v>
      </c>
      <c r="B185" s="118" t="s">
        <v>1802</v>
      </c>
      <c r="C185" s="118" t="s">
        <v>1803</v>
      </c>
      <c r="D185" s="118" t="s">
        <v>1804</v>
      </c>
      <c r="E185" s="118" t="s">
        <v>1805</v>
      </c>
      <c r="F185" s="118" t="s">
        <v>723</v>
      </c>
      <c r="G185" s="118" t="s">
        <v>685</v>
      </c>
      <c r="H185" s="118" t="s">
        <v>685</v>
      </c>
      <c r="I185" s="118">
        <v>10050</v>
      </c>
      <c r="J185" s="118">
        <v>886086</v>
      </c>
      <c r="K185" s="118">
        <v>33046</v>
      </c>
      <c r="L185" s="118">
        <v>336570</v>
      </c>
      <c r="M185" s="118">
        <v>260167.33999999997</v>
      </c>
      <c r="N185" s="118">
        <v>629783.34</v>
      </c>
      <c r="O185" s="118">
        <v>256302.66000000003</v>
      </c>
      <c r="P185" s="118" t="s">
        <v>685</v>
      </c>
      <c r="Q185" s="118" t="s">
        <v>1806</v>
      </c>
      <c r="R185" s="118">
        <v>27817.599999999999</v>
      </c>
      <c r="S185" s="118" t="s">
        <v>685</v>
      </c>
      <c r="T185" s="118" t="s">
        <v>1807</v>
      </c>
      <c r="U185" s="118">
        <v>26036.927500000009</v>
      </c>
      <c r="V185" s="118" t="s">
        <v>685</v>
      </c>
      <c r="W185" s="118" t="s">
        <v>1808</v>
      </c>
      <c r="X185" s="118">
        <v>272150.97499999998</v>
      </c>
      <c r="Y185" s="118">
        <v>81776.710000000006</v>
      </c>
      <c r="Z185" s="118">
        <v>197597.52</v>
      </c>
      <c r="AA185" s="118">
        <v>0</v>
      </c>
      <c r="AB185" s="118">
        <v>39617.912500000006</v>
      </c>
      <c r="AC185" s="118">
        <v>565761.82000000007</v>
      </c>
      <c r="AD185" s="118" t="s">
        <v>679</v>
      </c>
      <c r="AE185" s="118">
        <v>64021.519999999902</v>
      </c>
      <c r="AF185" s="118" t="b">
        <v>0</v>
      </c>
      <c r="AG185" s="118">
        <v>565761.81999999995</v>
      </c>
      <c r="AJ185" s="118"/>
    </row>
    <row r="186" spans="1:36" x14ac:dyDescent="0.25">
      <c r="A186" s="118" t="s">
        <v>270</v>
      </c>
      <c r="B186" s="118" t="s">
        <v>1809</v>
      </c>
      <c r="C186" s="118" t="s">
        <v>1810</v>
      </c>
      <c r="D186" s="118" t="s">
        <v>1811</v>
      </c>
      <c r="E186" s="118" t="s">
        <v>1812</v>
      </c>
      <c r="F186" s="118" t="s">
        <v>761</v>
      </c>
      <c r="G186" s="118" t="s">
        <v>676</v>
      </c>
      <c r="H186" s="118" t="s">
        <v>685</v>
      </c>
      <c r="I186" s="118">
        <v>29105</v>
      </c>
      <c r="J186" s="118">
        <v>2566121</v>
      </c>
      <c r="K186" s="118">
        <v>0</v>
      </c>
      <c r="L186" s="118">
        <v>1966250</v>
      </c>
      <c r="M186" s="118">
        <v>579477.6875</v>
      </c>
      <c r="N186" s="118">
        <v>2545727.6875</v>
      </c>
      <c r="O186" s="118">
        <v>20393.3125</v>
      </c>
      <c r="P186" s="118" t="s">
        <v>685</v>
      </c>
      <c r="Q186" s="118" t="s">
        <v>1813</v>
      </c>
      <c r="R186" s="118">
        <v>253131.56000000008</v>
      </c>
      <c r="S186" s="118" t="s">
        <v>685</v>
      </c>
      <c r="T186" s="118" t="s">
        <v>1814</v>
      </c>
      <c r="U186" s="118">
        <v>642728.62999999896</v>
      </c>
      <c r="V186" s="118" t="s">
        <v>685</v>
      </c>
      <c r="W186" s="118" t="s">
        <v>1815</v>
      </c>
      <c r="X186" s="118">
        <v>1166529.1699999992</v>
      </c>
      <c r="Y186" s="118">
        <v>250139.44999999992</v>
      </c>
      <c r="Z186" s="118">
        <v>131262.25</v>
      </c>
      <c r="AA186" s="118">
        <v>0</v>
      </c>
      <c r="AB186" s="118">
        <v>50958.010000000009</v>
      </c>
      <c r="AC186" s="118">
        <v>2392833.049999998</v>
      </c>
      <c r="AD186" s="118" t="s">
        <v>679</v>
      </c>
      <c r="AE186" s="118">
        <v>152894.63750000205</v>
      </c>
      <c r="AF186" s="118" t="b">
        <v>0</v>
      </c>
      <c r="AG186" s="118">
        <v>2392833.0500000003</v>
      </c>
      <c r="AJ186" s="118"/>
    </row>
    <row r="187" spans="1:36" x14ac:dyDescent="0.25">
      <c r="A187" s="118" t="s">
        <v>271</v>
      </c>
      <c r="B187" s="118" t="s">
        <v>1816</v>
      </c>
      <c r="C187" s="118" t="s">
        <v>1817</v>
      </c>
      <c r="D187" s="118" t="s">
        <v>1818</v>
      </c>
      <c r="E187" s="118" t="s">
        <v>1819</v>
      </c>
      <c r="F187" s="118" t="s">
        <v>761</v>
      </c>
      <c r="G187" s="118" t="s">
        <v>685</v>
      </c>
      <c r="H187" s="118" t="s">
        <v>685</v>
      </c>
      <c r="I187" s="118">
        <v>13866</v>
      </c>
      <c r="J187" s="118">
        <v>1222533</v>
      </c>
      <c r="K187" s="118">
        <v>105043</v>
      </c>
      <c r="L187" s="118">
        <v>0</v>
      </c>
      <c r="M187" s="118">
        <v>235457.76</v>
      </c>
      <c r="N187" s="118">
        <v>340500.76</v>
      </c>
      <c r="O187" s="118">
        <v>882032.24</v>
      </c>
      <c r="P187" s="118" t="s">
        <v>685</v>
      </c>
      <c r="Q187" s="118" t="s">
        <v>1820</v>
      </c>
      <c r="R187" s="118">
        <v>145140.05999999997</v>
      </c>
      <c r="S187" s="118" t="s">
        <v>676</v>
      </c>
      <c r="T187" s="118">
        <v>0</v>
      </c>
      <c r="U187" s="118">
        <v>0</v>
      </c>
      <c r="V187" s="118" t="s">
        <v>676</v>
      </c>
      <c r="W187" s="118">
        <v>0</v>
      </c>
      <c r="X187" s="118">
        <v>0</v>
      </c>
      <c r="Y187" s="118">
        <v>0</v>
      </c>
      <c r="Z187" s="118">
        <v>0</v>
      </c>
      <c r="AA187" s="118">
        <v>0</v>
      </c>
      <c r="AB187" s="118">
        <v>124047.16000000002</v>
      </c>
      <c r="AC187" s="118">
        <v>21092.899999999951</v>
      </c>
      <c r="AD187" s="118" t="s">
        <v>679</v>
      </c>
      <c r="AE187" s="118">
        <v>319407.86000000004</v>
      </c>
      <c r="AF187" s="118" t="b">
        <v>0</v>
      </c>
      <c r="AG187" s="118">
        <v>21092.9</v>
      </c>
      <c r="AJ187" s="118"/>
    </row>
    <row r="188" spans="1:36" x14ac:dyDescent="0.25">
      <c r="A188" s="118" t="s">
        <v>272</v>
      </c>
      <c r="B188" s="118" t="s">
        <v>1821</v>
      </c>
      <c r="C188" s="118" t="s">
        <v>1822</v>
      </c>
      <c r="D188" s="118" t="s">
        <v>1823</v>
      </c>
      <c r="E188" s="118" t="s">
        <v>1824</v>
      </c>
      <c r="F188" s="118" t="s">
        <v>809</v>
      </c>
      <c r="G188" s="118" t="s">
        <v>685</v>
      </c>
      <c r="H188" s="118" t="s">
        <v>676</v>
      </c>
      <c r="I188" s="118">
        <v>8270</v>
      </c>
      <c r="J188" s="118">
        <v>729147</v>
      </c>
      <c r="K188" s="118">
        <v>729127</v>
      </c>
      <c r="L188" s="118">
        <v>0</v>
      </c>
      <c r="M188" s="118">
        <v>0</v>
      </c>
      <c r="N188" s="118">
        <v>729127</v>
      </c>
      <c r="O188" s="118">
        <v>20</v>
      </c>
      <c r="P188" s="118" t="s">
        <v>685</v>
      </c>
      <c r="Q188" s="118" t="s">
        <v>1825</v>
      </c>
      <c r="R188" s="118">
        <v>11734.480000000003</v>
      </c>
      <c r="S188" s="118" t="s">
        <v>685</v>
      </c>
      <c r="T188" s="118" t="s">
        <v>1826</v>
      </c>
      <c r="U188" s="118">
        <v>84206.367499999949</v>
      </c>
      <c r="V188" s="118" t="s">
        <v>685</v>
      </c>
      <c r="W188" s="118" t="s">
        <v>1827</v>
      </c>
      <c r="X188" s="118">
        <v>187664.96749999988</v>
      </c>
      <c r="Y188" s="118">
        <v>57055.48000000001</v>
      </c>
      <c r="Z188" s="118">
        <v>143310.66000000006</v>
      </c>
      <c r="AA188" s="118">
        <v>0</v>
      </c>
      <c r="AB188" s="118">
        <v>51990.445000000007</v>
      </c>
      <c r="AC188" s="118">
        <v>431981.50999999983</v>
      </c>
      <c r="AD188" s="118" t="s">
        <v>679</v>
      </c>
      <c r="AE188" s="118">
        <v>297145.49000000017</v>
      </c>
      <c r="AF188" s="118" t="b">
        <v>0</v>
      </c>
      <c r="AG188" s="118">
        <v>431981.50999999989</v>
      </c>
      <c r="AJ188" s="118"/>
    </row>
    <row r="189" spans="1:36" x14ac:dyDescent="0.25">
      <c r="A189" s="118" t="s">
        <v>273</v>
      </c>
      <c r="B189" s="118" t="s">
        <v>1828</v>
      </c>
      <c r="C189" s="118" t="s">
        <v>1829</v>
      </c>
      <c r="D189" s="118" t="s">
        <v>1830</v>
      </c>
      <c r="E189" s="118" t="s">
        <v>1831</v>
      </c>
      <c r="F189" s="118" t="s">
        <v>761</v>
      </c>
      <c r="G189" s="118" t="s">
        <v>685</v>
      </c>
      <c r="H189" s="118" t="s">
        <v>685</v>
      </c>
      <c r="I189" s="118">
        <v>3265</v>
      </c>
      <c r="J189" s="118">
        <v>287868</v>
      </c>
      <c r="K189" s="118">
        <v>38125</v>
      </c>
      <c r="L189" s="118">
        <v>132500</v>
      </c>
      <c r="M189" s="118">
        <v>117213.75</v>
      </c>
      <c r="N189" s="118">
        <v>287838.75</v>
      </c>
      <c r="O189" s="118">
        <v>29.25</v>
      </c>
      <c r="P189" s="118" t="s">
        <v>685</v>
      </c>
      <c r="Q189" s="118" t="s">
        <v>1832</v>
      </c>
      <c r="R189" s="118">
        <v>15869.219999999998</v>
      </c>
      <c r="S189" s="118" t="s">
        <v>685</v>
      </c>
      <c r="T189" s="118" t="s">
        <v>1833</v>
      </c>
      <c r="U189" s="118">
        <v>13146.85</v>
      </c>
      <c r="V189" s="118" t="s">
        <v>685</v>
      </c>
      <c r="W189" s="118" t="s">
        <v>1834</v>
      </c>
      <c r="X189" s="118">
        <v>61079.7</v>
      </c>
      <c r="Y189" s="118">
        <v>122516.24999999996</v>
      </c>
      <c r="Z189" s="118">
        <v>14376.410000000002</v>
      </c>
      <c r="AA189" s="118">
        <v>0</v>
      </c>
      <c r="AB189" s="118">
        <v>0</v>
      </c>
      <c r="AC189" s="118">
        <v>226988.42999999996</v>
      </c>
      <c r="AD189" s="118" t="s">
        <v>679</v>
      </c>
      <c r="AE189" s="118">
        <v>60850.320000000029</v>
      </c>
      <c r="AF189" s="118" t="b">
        <v>0</v>
      </c>
      <c r="AG189" s="118">
        <v>226988.43</v>
      </c>
      <c r="AJ189" s="118"/>
    </row>
    <row r="190" spans="1:36" x14ac:dyDescent="0.25">
      <c r="A190" s="118" t="s">
        <v>274</v>
      </c>
      <c r="B190" s="118" t="s">
        <v>1835</v>
      </c>
      <c r="C190" s="118" t="s">
        <v>1836</v>
      </c>
      <c r="D190" s="118" t="s">
        <v>1837</v>
      </c>
      <c r="E190" s="118" t="s">
        <v>1838</v>
      </c>
      <c r="F190" s="118" t="s">
        <v>809</v>
      </c>
      <c r="G190" s="118" t="s">
        <v>685</v>
      </c>
      <c r="H190" s="118" t="s">
        <v>685</v>
      </c>
      <c r="I190" s="118">
        <v>27616</v>
      </c>
      <c r="J190" s="118">
        <v>2434840</v>
      </c>
      <c r="K190" s="118">
        <v>149750</v>
      </c>
      <c r="L190" s="118">
        <v>998350</v>
      </c>
      <c r="M190" s="118">
        <v>1231387.33</v>
      </c>
      <c r="N190" s="118">
        <v>2379487.33</v>
      </c>
      <c r="O190" s="118">
        <v>55352.669999999925</v>
      </c>
      <c r="P190" s="118" t="s">
        <v>685</v>
      </c>
      <c r="Q190" s="118" t="s">
        <v>1839</v>
      </c>
      <c r="R190" s="118">
        <v>202258.89999999991</v>
      </c>
      <c r="S190" s="118" t="s">
        <v>685</v>
      </c>
      <c r="T190" s="118" t="s">
        <v>1840</v>
      </c>
      <c r="U190" s="118">
        <v>141789.3125</v>
      </c>
      <c r="V190" s="118" t="s">
        <v>685</v>
      </c>
      <c r="W190" s="118" t="s">
        <v>1841</v>
      </c>
      <c r="X190" s="118">
        <v>327043.14250000002</v>
      </c>
      <c r="Y190" s="118">
        <v>744900.91</v>
      </c>
      <c r="Z190" s="118">
        <v>529296.1490000023</v>
      </c>
      <c r="AA190" s="118">
        <v>479328.05</v>
      </c>
      <c r="AB190" s="118">
        <v>101326.355</v>
      </c>
      <c r="AC190" s="118">
        <v>2323290.1090000025</v>
      </c>
      <c r="AD190" s="118">
        <v>0</v>
      </c>
      <c r="AE190" s="118">
        <v>56197.220999997575</v>
      </c>
      <c r="AF190" s="118" t="b">
        <v>0</v>
      </c>
      <c r="AG190" s="118">
        <v>1843962.0589999999</v>
      </c>
      <c r="AJ190" s="118"/>
    </row>
    <row r="191" spans="1:36" x14ac:dyDescent="0.25">
      <c r="A191" s="118" t="s">
        <v>275</v>
      </c>
      <c r="B191" s="118">
        <v>0</v>
      </c>
      <c r="C191" s="118">
        <v>0</v>
      </c>
      <c r="D191" s="118" t="s">
        <v>673</v>
      </c>
      <c r="E191" s="118" t="s">
        <v>1842</v>
      </c>
      <c r="F191" s="118" t="s">
        <v>774</v>
      </c>
      <c r="G191" s="118" t="s">
        <v>676</v>
      </c>
      <c r="H191" s="118" t="s">
        <v>676</v>
      </c>
      <c r="I191" s="118">
        <v>112</v>
      </c>
      <c r="J191" s="118">
        <v>9875</v>
      </c>
      <c r="K191" s="118">
        <v>0</v>
      </c>
      <c r="L191" s="118">
        <v>0</v>
      </c>
      <c r="M191" s="118">
        <v>0</v>
      </c>
      <c r="N191" s="118">
        <v>0</v>
      </c>
      <c r="O191" s="118">
        <v>9875</v>
      </c>
      <c r="P191" s="118" t="s">
        <v>1843</v>
      </c>
      <c r="Q191" s="118" t="s">
        <v>678</v>
      </c>
      <c r="R191" s="118">
        <v>0</v>
      </c>
      <c r="S191" s="118" t="s">
        <v>1843</v>
      </c>
      <c r="T191" s="118" t="s">
        <v>678</v>
      </c>
      <c r="U191" s="118">
        <v>0</v>
      </c>
      <c r="V191" s="118" t="s">
        <v>1843</v>
      </c>
      <c r="W191" s="118" t="s">
        <v>678</v>
      </c>
      <c r="X191" s="118">
        <v>0</v>
      </c>
      <c r="Y191" s="118">
        <v>0</v>
      </c>
      <c r="Z191" s="118">
        <v>0</v>
      </c>
      <c r="AA191" s="118">
        <v>0</v>
      </c>
      <c r="AB191" s="118">
        <v>0</v>
      </c>
      <c r="AC191" s="118">
        <v>0</v>
      </c>
      <c r="AD191" s="118" t="s">
        <v>679</v>
      </c>
      <c r="AE191" s="118">
        <v>0</v>
      </c>
      <c r="AF191" s="118" t="b">
        <v>0</v>
      </c>
      <c r="AG191" s="118" t="s">
        <v>673</v>
      </c>
      <c r="AJ191" s="118"/>
    </row>
    <row r="192" spans="1:36" x14ac:dyDescent="0.25">
      <c r="A192" s="118" t="s">
        <v>276</v>
      </c>
      <c r="B192" s="118" t="s">
        <v>1844</v>
      </c>
      <c r="C192" s="118" t="s">
        <v>1845</v>
      </c>
      <c r="D192" s="118" t="s">
        <v>1846</v>
      </c>
      <c r="E192" s="118" t="s">
        <v>1847</v>
      </c>
      <c r="F192" s="118" t="s">
        <v>708</v>
      </c>
      <c r="G192" s="118" t="s">
        <v>685</v>
      </c>
      <c r="H192" s="118" t="s">
        <v>685</v>
      </c>
      <c r="I192" s="118">
        <v>8865</v>
      </c>
      <c r="J192" s="118">
        <v>781607</v>
      </c>
      <c r="K192" s="118">
        <v>32480</v>
      </c>
      <c r="L192" s="118">
        <v>0</v>
      </c>
      <c r="M192" s="118">
        <v>11049</v>
      </c>
      <c r="N192" s="118">
        <v>43529</v>
      </c>
      <c r="O192" s="118">
        <v>738078</v>
      </c>
      <c r="P192" s="118" t="s">
        <v>685</v>
      </c>
      <c r="Q192" s="118" t="s">
        <v>1848</v>
      </c>
      <c r="R192" s="118">
        <v>33158.07</v>
      </c>
      <c r="S192" s="118" t="s">
        <v>676</v>
      </c>
      <c r="T192" s="118">
        <v>0</v>
      </c>
      <c r="U192" s="118">
        <v>0</v>
      </c>
      <c r="V192" s="118" t="s">
        <v>676</v>
      </c>
      <c r="W192" s="118">
        <v>0</v>
      </c>
      <c r="X192" s="118">
        <v>0</v>
      </c>
      <c r="Y192" s="118">
        <v>0</v>
      </c>
      <c r="Z192" s="118">
        <v>201607.74</v>
      </c>
      <c r="AA192" s="118">
        <v>0</v>
      </c>
      <c r="AB192" s="118">
        <v>0</v>
      </c>
      <c r="AC192" s="118">
        <v>234765.81</v>
      </c>
      <c r="AD192" s="118" t="s">
        <v>679</v>
      </c>
      <c r="AE192" s="118">
        <v>-191236.81</v>
      </c>
      <c r="AF192" s="118" t="b">
        <v>0</v>
      </c>
      <c r="AG192" s="118">
        <v>234765.81</v>
      </c>
      <c r="AI192" s="118" t="s">
        <v>1849</v>
      </c>
      <c r="AJ192" s="118"/>
    </row>
    <row r="193" spans="1:36" x14ac:dyDescent="0.25">
      <c r="A193" s="118" t="s">
        <v>277</v>
      </c>
      <c r="B193" s="118" t="s">
        <v>1850</v>
      </c>
      <c r="C193" s="118" t="s">
        <v>1851</v>
      </c>
      <c r="D193" s="118" t="s">
        <v>1852</v>
      </c>
      <c r="E193" s="118" t="s">
        <v>1853</v>
      </c>
      <c r="F193" s="118" t="s">
        <v>774</v>
      </c>
      <c r="G193" s="118" t="s">
        <v>676</v>
      </c>
      <c r="H193" s="118" t="s">
        <v>685</v>
      </c>
      <c r="I193" s="118">
        <v>8316</v>
      </c>
      <c r="J193" s="118">
        <v>733203</v>
      </c>
      <c r="K193" s="118">
        <v>0</v>
      </c>
      <c r="L193" s="118">
        <v>548462</v>
      </c>
      <c r="M193" s="118">
        <v>91877.3</v>
      </c>
      <c r="N193" s="118">
        <v>640339.30000000005</v>
      </c>
      <c r="O193" s="118">
        <v>92863.699999999953</v>
      </c>
      <c r="P193" s="118" t="s">
        <v>769</v>
      </c>
      <c r="Q193" s="118" t="s">
        <v>678</v>
      </c>
      <c r="R193" s="118">
        <v>0</v>
      </c>
      <c r="S193" s="118" t="s">
        <v>685</v>
      </c>
      <c r="T193" s="118" t="s">
        <v>1854</v>
      </c>
      <c r="U193" s="118">
        <v>41886.464999999997</v>
      </c>
      <c r="V193" s="118" t="s">
        <v>685</v>
      </c>
      <c r="W193" s="118" t="s">
        <v>1855</v>
      </c>
      <c r="X193" s="118">
        <v>486627.21249999973</v>
      </c>
      <c r="Y193" s="118">
        <v>71027.580000000016</v>
      </c>
      <c r="Z193" s="118">
        <v>60610.259999999987</v>
      </c>
      <c r="AA193" s="118">
        <v>0</v>
      </c>
      <c r="AB193" s="118">
        <v>5955.5975000000008</v>
      </c>
      <c r="AC193" s="118">
        <v>654195.91999999981</v>
      </c>
      <c r="AD193" s="118" t="s">
        <v>679</v>
      </c>
      <c r="AE193" s="118">
        <v>-13856.619999999764</v>
      </c>
      <c r="AF193" s="118" t="b">
        <v>0</v>
      </c>
      <c r="AG193" s="118">
        <v>654195.91999999993</v>
      </c>
      <c r="AJ193" s="118"/>
    </row>
    <row r="194" spans="1:36" x14ac:dyDescent="0.25">
      <c r="A194" s="118" t="s">
        <v>278</v>
      </c>
      <c r="B194" s="118" t="s">
        <v>1856</v>
      </c>
      <c r="C194" s="118" t="s">
        <v>1857</v>
      </c>
      <c r="D194" s="118" t="s">
        <v>1858</v>
      </c>
      <c r="E194" s="118" t="s">
        <v>1859</v>
      </c>
      <c r="F194" s="118" t="s">
        <v>700</v>
      </c>
      <c r="G194" s="118" t="s">
        <v>685</v>
      </c>
      <c r="H194" s="118" t="s">
        <v>685</v>
      </c>
      <c r="I194" s="118">
        <v>929</v>
      </c>
      <c r="J194" s="118">
        <v>81908</v>
      </c>
      <c r="K194" s="118">
        <v>19636</v>
      </c>
      <c r="L194" s="118">
        <v>16215</v>
      </c>
      <c r="M194" s="118">
        <v>0</v>
      </c>
      <c r="N194" s="118">
        <v>35851</v>
      </c>
      <c r="O194" s="118">
        <v>46057</v>
      </c>
      <c r="P194" s="118" t="s">
        <v>685</v>
      </c>
      <c r="Q194" s="118" t="s">
        <v>1860</v>
      </c>
      <c r="R194" s="118">
        <v>10718.96</v>
      </c>
      <c r="S194" s="118" t="s">
        <v>685</v>
      </c>
      <c r="T194" s="118" t="s">
        <v>1861</v>
      </c>
      <c r="U194" s="118">
        <v>9283.3675000000003</v>
      </c>
      <c r="V194" s="118" t="s">
        <v>685</v>
      </c>
      <c r="W194" s="118" t="s">
        <v>1862</v>
      </c>
      <c r="X194" s="118">
        <v>15849.35</v>
      </c>
      <c r="Y194" s="118">
        <v>0</v>
      </c>
      <c r="Z194" s="118">
        <v>265.91000000000003</v>
      </c>
      <c r="AA194" s="118">
        <v>0</v>
      </c>
      <c r="AB194" s="118">
        <v>17287.787499999999</v>
      </c>
      <c r="AC194" s="118">
        <v>18829.800000000003</v>
      </c>
      <c r="AD194" s="118" t="s">
        <v>679</v>
      </c>
      <c r="AE194" s="118">
        <v>17021.199999999997</v>
      </c>
      <c r="AF194" s="118" t="b">
        <v>0</v>
      </c>
      <c r="AG194" s="118">
        <v>18829.8</v>
      </c>
      <c r="AJ194" s="118"/>
    </row>
    <row r="195" spans="1:36" x14ac:dyDescent="0.25">
      <c r="A195" s="118" t="s">
        <v>279</v>
      </c>
      <c r="B195" s="118">
        <v>0</v>
      </c>
      <c r="C195" s="118">
        <v>0</v>
      </c>
      <c r="D195" s="118" t="s">
        <v>673</v>
      </c>
      <c r="E195" s="118" t="s">
        <v>1863</v>
      </c>
      <c r="F195" s="118" t="s">
        <v>708</v>
      </c>
      <c r="G195" s="118" t="s">
        <v>676</v>
      </c>
      <c r="H195" s="118" t="s">
        <v>676</v>
      </c>
      <c r="I195" s="118">
        <v>870</v>
      </c>
      <c r="J195" s="118">
        <v>76706</v>
      </c>
      <c r="K195" s="118">
        <v>0</v>
      </c>
      <c r="L195" s="118">
        <v>0</v>
      </c>
      <c r="M195" s="118">
        <v>0</v>
      </c>
      <c r="N195" s="118">
        <v>0</v>
      </c>
      <c r="O195" s="118">
        <v>76706</v>
      </c>
      <c r="P195" s="118" t="s">
        <v>1843</v>
      </c>
      <c r="Q195" s="118" t="s">
        <v>678</v>
      </c>
      <c r="R195" s="118">
        <v>0</v>
      </c>
      <c r="S195" s="118" t="s">
        <v>1843</v>
      </c>
      <c r="T195" s="118" t="s">
        <v>678</v>
      </c>
      <c r="U195" s="118">
        <v>0</v>
      </c>
      <c r="V195" s="118" t="s">
        <v>1843</v>
      </c>
      <c r="W195" s="118" t="s">
        <v>678</v>
      </c>
      <c r="X195" s="118">
        <v>0</v>
      </c>
      <c r="Y195" s="118">
        <v>0</v>
      </c>
      <c r="Z195" s="118">
        <v>0</v>
      </c>
      <c r="AA195" s="118">
        <v>0</v>
      </c>
      <c r="AB195" s="118">
        <v>0</v>
      </c>
      <c r="AC195" s="118">
        <v>0</v>
      </c>
      <c r="AD195" s="118" t="s">
        <v>679</v>
      </c>
      <c r="AE195" s="118">
        <v>0</v>
      </c>
      <c r="AF195" s="118" t="b">
        <v>0</v>
      </c>
      <c r="AG195" s="118" t="s">
        <v>673</v>
      </c>
      <c r="AJ195" s="118"/>
    </row>
    <row r="196" spans="1:36" x14ac:dyDescent="0.25">
      <c r="A196" s="118" t="s">
        <v>280</v>
      </c>
      <c r="B196" s="118">
        <v>0</v>
      </c>
      <c r="C196" s="118">
        <v>0</v>
      </c>
      <c r="D196" s="118" t="s">
        <v>673</v>
      </c>
      <c r="E196" s="118" t="s">
        <v>1864</v>
      </c>
      <c r="F196" s="118" t="s">
        <v>700</v>
      </c>
      <c r="G196" s="118" t="s">
        <v>676</v>
      </c>
      <c r="H196" s="118" t="s">
        <v>676</v>
      </c>
      <c r="I196" s="118">
        <v>158</v>
      </c>
      <c r="J196" s="118">
        <v>13930</v>
      </c>
      <c r="K196" s="118">
        <v>0</v>
      </c>
      <c r="L196" s="118">
        <v>0</v>
      </c>
      <c r="M196" s="118">
        <v>0</v>
      </c>
      <c r="N196" s="118">
        <v>0</v>
      </c>
      <c r="O196" s="118">
        <v>13930</v>
      </c>
      <c r="P196" s="118" t="s">
        <v>1843</v>
      </c>
      <c r="Q196" s="118" t="s">
        <v>678</v>
      </c>
      <c r="R196" s="118">
        <v>0</v>
      </c>
      <c r="S196" s="118" t="s">
        <v>1843</v>
      </c>
      <c r="T196" s="118" t="s">
        <v>678</v>
      </c>
      <c r="U196" s="118">
        <v>0</v>
      </c>
      <c r="V196" s="118" t="s">
        <v>1843</v>
      </c>
      <c r="W196" s="118" t="s">
        <v>678</v>
      </c>
      <c r="X196" s="118">
        <v>0</v>
      </c>
      <c r="Y196" s="118">
        <v>0</v>
      </c>
      <c r="Z196" s="118">
        <v>0</v>
      </c>
      <c r="AA196" s="118">
        <v>0</v>
      </c>
      <c r="AB196" s="118">
        <v>0</v>
      </c>
      <c r="AC196" s="118">
        <v>0</v>
      </c>
      <c r="AD196" s="118" t="s">
        <v>679</v>
      </c>
      <c r="AE196" s="118">
        <v>0</v>
      </c>
      <c r="AF196" s="118" t="b">
        <v>0</v>
      </c>
      <c r="AG196" s="118" t="s">
        <v>673</v>
      </c>
      <c r="AJ196" s="118"/>
    </row>
    <row r="197" spans="1:36" x14ac:dyDescent="0.25">
      <c r="A197" s="118" t="s">
        <v>281</v>
      </c>
      <c r="B197" s="118" t="s">
        <v>1865</v>
      </c>
      <c r="C197" s="118" t="s">
        <v>1866</v>
      </c>
      <c r="D197" s="118" t="s">
        <v>1867</v>
      </c>
      <c r="E197" s="118" t="s">
        <v>1868</v>
      </c>
      <c r="F197" s="118" t="s">
        <v>723</v>
      </c>
      <c r="G197" s="118" t="s">
        <v>685</v>
      </c>
      <c r="H197" s="118" t="s">
        <v>685</v>
      </c>
      <c r="I197" s="118">
        <v>3524</v>
      </c>
      <c r="J197" s="118">
        <v>310703</v>
      </c>
      <c r="K197" s="118">
        <v>62250</v>
      </c>
      <c r="L197" s="118">
        <v>248453</v>
      </c>
      <c r="M197" s="118">
        <v>0</v>
      </c>
      <c r="N197" s="118">
        <v>310703</v>
      </c>
      <c r="O197" s="118">
        <v>0</v>
      </c>
      <c r="P197" s="118" t="s">
        <v>685</v>
      </c>
      <c r="Q197" s="118" t="s">
        <v>1869</v>
      </c>
      <c r="R197" s="118">
        <v>123698.005</v>
      </c>
      <c r="S197" s="118" t="s">
        <v>685</v>
      </c>
      <c r="T197" s="118" t="s">
        <v>1870</v>
      </c>
      <c r="U197" s="118">
        <v>49482.689999999995</v>
      </c>
      <c r="V197" s="118" t="s">
        <v>685</v>
      </c>
      <c r="W197" s="118" t="s">
        <v>1871</v>
      </c>
      <c r="X197" s="118">
        <v>122588.22499999996</v>
      </c>
      <c r="Y197" s="118">
        <v>14886.59</v>
      </c>
      <c r="Z197" s="118">
        <v>16848.150000000001</v>
      </c>
      <c r="AA197" s="118">
        <v>0</v>
      </c>
      <c r="AB197" s="118">
        <v>16800.999999999996</v>
      </c>
      <c r="AC197" s="118">
        <v>310702.65999999997</v>
      </c>
      <c r="AD197" s="118" t="s">
        <v>679</v>
      </c>
      <c r="AE197" s="118">
        <v>0.34000000002561137</v>
      </c>
      <c r="AF197" s="118" t="b">
        <v>0</v>
      </c>
      <c r="AG197" s="118">
        <v>293854.51</v>
      </c>
      <c r="AJ197" s="118"/>
    </row>
    <row r="198" spans="1:36" x14ac:dyDescent="0.25">
      <c r="A198" s="118" t="s">
        <v>282</v>
      </c>
      <c r="B198" s="118" t="s">
        <v>1872</v>
      </c>
      <c r="C198" s="118" t="s">
        <v>1873</v>
      </c>
      <c r="D198" s="118" t="s">
        <v>1874</v>
      </c>
      <c r="E198" s="118" t="s">
        <v>1875</v>
      </c>
      <c r="F198" s="118" t="s">
        <v>1875</v>
      </c>
      <c r="G198" s="118" t="s">
        <v>685</v>
      </c>
      <c r="H198" s="118" t="s">
        <v>685</v>
      </c>
      <c r="I198" s="118">
        <v>11327</v>
      </c>
      <c r="J198" s="118">
        <v>998676</v>
      </c>
      <c r="K198" s="118">
        <v>281250</v>
      </c>
      <c r="L198" s="118">
        <v>467500</v>
      </c>
      <c r="M198" s="118">
        <v>249926</v>
      </c>
      <c r="N198" s="118">
        <v>998676</v>
      </c>
      <c r="O198" s="118">
        <v>0</v>
      </c>
      <c r="P198" s="118" t="s">
        <v>685</v>
      </c>
      <c r="Q198" s="118" t="s">
        <v>1876</v>
      </c>
      <c r="R198" s="118">
        <v>86273.63</v>
      </c>
      <c r="S198" s="118" t="s">
        <v>685</v>
      </c>
      <c r="T198" s="118" t="s">
        <v>1877</v>
      </c>
      <c r="U198" s="118">
        <v>0</v>
      </c>
      <c r="V198" s="118" t="s">
        <v>685</v>
      </c>
      <c r="W198" s="118" t="s">
        <v>1877</v>
      </c>
      <c r="X198" s="118">
        <v>260808.20749999999</v>
      </c>
      <c r="Y198" s="118">
        <v>0</v>
      </c>
      <c r="Z198" s="118">
        <v>0</v>
      </c>
      <c r="AA198" s="118">
        <v>0</v>
      </c>
      <c r="AB198" s="118">
        <v>165302.83749999997</v>
      </c>
      <c r="AC198" s="118">
        <v>181779.00000000009</v>
      </c>
      <c r="AD198" s="118" t="s">
        <v>679</v>
      </c>
      <c r="AE198" s="118">
        <v>816897</v>
      </c>
      <c r="AF198" s="118" t="b">
        <v>0</v>
      </c>
      <c r="AG198" s="118">
        <v>181779</v>
      </c>
      <c r="AJ198" s="118"/>
    </row>
    <row r="199" spans="1:36" x14ac:dyDescent="0.25">
      <c r="A199" s="118" t="s">
        <v>283</v>
      </c>
      <c r="B199" s="118" t="s">
        <v>1878</v>
      </c>
      <c r="C199" s="118" t="s">
        <v>1879</v>
      </c>
      <c r="D199" s="118" t="s">
        <v>1880</v>
      </c>
      <c r="E199" s="118" t="s">
        <v>1881</v>
      </c>
      <c r="F199" s="118" t="s">
        <v>684</v>
      </c>
      <c r="G199" s="118" t="s">
        <v>685</v>
      </c>
      <c r="H199" s="118" t="s">
        <v>685</v>
      </c>
      <c r="I199" s="118">
        <v>36229</v>
      </c>
      <c r="J199" s="118">
        <v>3194228</v>
      </c>
      <c r="K199" s="118">
        <v>2981936</v>
      </c>
      <c r="L199" s="118">
        <v>212199</v>
      </c>
      <c r="M199" s="118">
        <v>0</v>
      </c>
      <c r="N199" s="118">
        <v>3194135</v>
      </c>
      <c r="O199" s="118">
        <v>93</v>
      </c>
      <c r="P199" s="118" t="s">
        <v>685</v>
      </c>
      <c r="Q199" s="118" t="s">
        <v>1882</v>
      </c>
      <c r="R199" s="118">
        <v>218384.53</v>
      </c>
      <c r="S199" s="118" t="s">
        <v>685</v>
      </c>
      <c r="T199" s="118" t="s">
        <v>1883</v>
      </c>
      <c r="U199" s="118">
        <v>212198.77499999999</v>
      </c>
      <c r="V199" s="118" t="s">
        <v>685</v>
      </c>
      <c r="W199" s="118" t="s">
        <v>1884</v>
      </c>
      <c r="X199" s="118">
        <v>2706779.9499999988</v>
      </c>
      <c r="Y199" s="118">
        <v>56843.92</v>
      </c>
      <c r="Z199" s="118">
        <v>-75</v>
      </c>
      <c r="AA199" s="118">
        <v>0</v>
      </c>
      <c r="AB199" s="118">
        <v>0</v>
      </c>
      <c r="AC199" s="118">
        <v>3194132.1749999989</v>
      </c>
      <c r="AD199" s="118" t="s">
        <v>679</v>
      </c>
      <c r="AE199" s="118">
        <v>2.8250000011175871</v>
      </c>
      <c r="AF199" s="118" t="b">
        <v>0</v>
      </c>
      <c r="AG199" s="118">
        <v>3194132.1749999998</v>
      </c>
      <c r="AJ199" s="118"/>
    </row>
    <row r="200" spans="1:36" x14ac:dyDescent="0.25">
      <c r="A200" s="118" t="s">
        <v>284</v>
      </c>
      <c r="B200" s="118" t="s">
        <v>1885</v>
      </c>
      <c r="C200" s="118" t="s">
        <v>1886</v>
      </c>
      <c r="D200" s="118" t="s">
        <v>1887</v>
      </c>
      <c r="E200" s="118" t="s">
        <v>1888</v>
      </c>
      <c r="F200" s="118" t="s">
        <v>809</v>
      </c>
      <c r="G200" s="118" t="s">
        <v>685</v>
      </c>
      <c r="H200" s="118" t="s">
        <v>685</v>
      </c>
      <c r="I200" s="118">
        <v>31248</v>
      </c>
      <c r="J200" s="118">
        <v>2755065</v>
      </c>
      <c r="K200" s="118">
        <v>707685</v>
      </c>
      <c r="L200" s="118">
        <v>395351</v>
      </c>
      <c r="M200" s="118">
        <v>1652028.0565999998</v>
      </c>
      <c r="N200" s="118">
        <v>2755064.0565999998</v>
      </c>
      <c r="O200" s="118">
        <v>0.94340000022202719</v>
      </c>
      <c r="P200" s="118" t="s">
        <v>685</v>
      </c>
      <c r="Q200" s="118" t="s">
        <v>1889</v>
      </c>
      <c r="R200" s="118">
        <v>71059.351724999957</v>
      </c>
      <c r="S200" s="118" t="s">
        <v>685</v>
      </c>
      <c r="T200" s="118" t="s">
        <v>1890</v>
      </c>
      <c r="U200" s="118">
        <v>354301.38874999987</v>
      </c>
      <c r="V200" s="118" t="s">
        <v>685</v>
      </c>
      <c r="W200" s="118" t="s">
        <v>1891</v>
      </c>
      <c r="X200" s="118">
        <v>1182388.0945178601</v>
      </c>
      <c r="Y200" s="118">
        <v>0</v>
      </c>
      <c r="Z200" s="118">
        <v>0</v>
      </c>
      <c r="AA200" s="118">
        <v>0</v>
      </c>
      <c r="AB200" s="118">
        <v>371710.3054749993</v>
      </c>
      <c r="AC200" s="118">
        <v>1236038.5295178606</v>
      </c>
      <c r="AD200" s="118" t="s">
        <v>679</v>
      </c>
      <c r="AE200" s="118">
        <v>1519025.5270821392</v>
      </c>
      <c r="AF200" s="118" t="b">
        <v>0</v>
      </c>
      <c r="AG200" s="118">
        <v>1236038.5292</v>
      </c>
      <c r="AI200" s="118" t="s">
        <v>1892</v>
      </c>
      <c r="AJ200" s="118"/>
    </row>
    <row r="201" spans="1:36" x14ac:dyDescent="0.25">
      <c r="A201" s="118" t="s">
        <v>285</v>
      </c>
      <c r="B201" s="118" t="s">
        <v>1893</v>
      </c>
      <c r="C201" s="118" t="s">
        <v>1894</v>
      </c>
      <c r="D201" s="118" t="s">
        <v>1895</v>
      </c>
      <c r="E201" s="118" t="s">
        <v>1896</v>
      </c>
      <c r="F201" s="118" t="s">
        <v>700</v>
      </c>
      <c r="G201" s="118" t="s">
        <v>676</v>
      </c>
      <c r="H201" s="118" t="s">
        <v>685</v>
      </c>
      <c r="I201" s="118">
        <v>225</v>
      </c>
      <c r="J201" s="118">
        <v>19838</v>
      </c>
      <c r="K201" s="118">
        <v>0</v>
      </c>
      <c r="L201" s="118">
        <v>4615</v>
      </c>
      <c r="M201" s="118">
        <v>0</v>
      </c>
      <c r="N201" s="118">
        <v>4615</v>
      </c>
      <c r="O201" s="118">
        <v>15223</v>
      </c>
      <c r="P201" s="118" t="s">
        <v>769</v>
      </c>
      <c r="Q201" s="118" t="s">
        <v>678</v>
      </c>
      <c r="R201" s="118">
        <v>0</v>
      </c>
      <c r="S201" s="118" t="s">
        <v>676</v>
      </c>
      <c r="T201" s="118">
        <v>0</v>
      </c>
      <c r="U201" s="118">
        <v>0</v>
      </c>
      <c r="V201" s="118" t="s">
        <v>685</v>
      </c>
      <c r="W201" s="118" t="s">
        <v>1897</v>
      </c>
      <c r="X201" s="118">
        <v>4173.83</v>
      </c>
      <c r="Y201" s="118">
        <v>0</v>
      </c>
      <c r="Z201" s="118">
        <v>0</v>
      </c>
      <c r="AA201" s="118">
        <v>0</v>
      </c>
      <c r="AB201" s="118">
        <v>0</v>
      </c>
      <c r="AC201" s="118">
        <v>4173.83</v>
      </c>
      <c r="AD201" s="118" t="s">
        <v>679</v>
      </c>
      <c r="AE201" s="118">
        <v>441.17000000000007</v>
      </c>
      <c r="AF201" s="118" t="b">
        <v>0</v>
      </c>
      <c r="AG201" s="118">
        <v>4173.83</v>
      </c>
      <c r="AH201" s="118" t="s">
        <v>685</v>
      </c>
      <c r="AJ201" s="118"/>
    </row>
    <row r="202" spans="1:36" x14ac:dyDescent="0.25">
      <c r="A202" s="118" t="s">
        <v>286</v>
      </c>
      <c r="B202" s="118" t="s">
        <v>1898</v>
      </c>
      <c r="C202" s="118" t="s">
        <v>1899</v>
      </c>
      <c r="D202" s="118" t="s">
        <v>1900</v>
      </c>
      <c r="E202" s="118" t="s">
        <v>1901</v>
      </c>
      <c r="F202" s="118" t="s">
        <v>693</v>
      </c>
      <c r="G202" s="118" t="s">
        <v>685</v>
      </c>
      <c r="H202" s="118" t="s">
        <v>685</v>
      </c>
      <c r="I202" s="118">
        <v>95315</v>
      </c>
      <c r="J202" s="118">
        <v>8403705</v>
      </c>
      <c r="K202" s="118">
        <v>676108</v>
      </c>
      <c r="L202" s="118">
        <v>1649668</v>
      </c>
      <c r="M202" s="118">
        <v>317126</v>
      </c>
      <c r="N202" s="118">
        <v>2642902</v>
      </c>
      <c r="O202" s="118">
        <v>5760803</v>
      </c>
      <c r="P202" s="118" t="s">
        <v>685</v>
      </c>
      <c r="Q202" s="118" t="s">
        <v>1902</v>
      </c>
      <c r="R202" s="118">
        <v>768110.12774999964</v>
      </c>
      <c r="S202" s="118" t="s">
        <v>685</v>
      </c>
      <c r="T202" s="118" t="s">
        <v>1903</v>
      </c>
      <c r="U202" s="118">
        <v>288958.12250000006</v>
      </c>
      <c r="V202" s="118" t="s">
        <v>685</v>
      </c>
      <c r="W202" s="118" t="s">
        <v>1904</v>
      </c>
      <c r="X202" s="118">
        <v>1396367.59</v>
      </c>
      <c r="Y202" s="118">
        <v>0</v>
      </c>
      <c r="Z202" s="118">
        <v>379907.43999999994</v>
      </c>
      <c r="AA202" s="118">
        <v>0</v>
      </c>
      <c r="AB202" s="118">
        <v>510291.75024999958</v>
      </c>
      <c r="AC202" s="118">
        <v>2323051.5300000003</v>
      </c>
      <c r="AD202" s="118" t="s">
        <v>679</v>
      </c>
      <c r="AE202" s="118">
        <v>319850.46999999974</v>
      </c>
      <c r="AF202" s="118" t="b">
        <v>0</v>
      </c>
      <c r="AG202" s="118">
        <v>2323051.5300000003</v>
      </c>
      <c r="AJ202" s="118"/>
    </row>
    <row r="203" spans="1:36" x14ac:dyDescent="0.25">
      <c r="A203" s="118" t="s">
        <v>287</v>
      </c>
      <c r="B203" s="118" t="s">
        <v>1905</v>
      </c>
      <c r="C203" s="118" t="s">
        <v>1906</v>
      </c>
      <c r="D203" s="118" t="s">
        <v>1907</v>
      </c>
      <c r="E203" s="118" t="s">
        <v>1908</v>
      </c>
      <c r="F203" s="118" t="s">
        <v>761</v>
      </c>
      <c r="G203" s="118" t="s">
        <v>685</v>
      </c>
      <c r="H203" s="118" t="s">
        <v>685</v>
      </c>
      <c r="I203" s="118">
        <v>1029</v>
      </c>
      <c r="J203" s="118">
        <v>90725</v>
      </c>
      <c r="K203" s="118">
        <v>20750</v>
      </c>
      <c r="L203" s="118">
        <v>0</v>
      </c>
      <c r="M203" s="118">
        <v>29980</v>
      </c>
      <c r="N203" s="118">
        <v>50730</v>
      </c>
      <c r="O203" s="118">
        <v>39995</v>
      </c>
      <c r="P203" s="118" t="s">
        <v>685</v>
      </c>
      <c r="Q203" s="118" t="s">
        <v>1909</v>
      </c>
      <c r="R203" s="118">
        <v>3365.3500000000004</v>
      </c>
      <c r="S203" s="118" t="s">
        <v>685</v>
      </c>
      <c r="T203" s="118" t="s">
        <v>1910</v>
      </c>
      <c r="U203" s="118">
        <v>1663.7424999999998</v>
      </c>
      <c r="V203" s="118" t="s">
        <v>685</v>
      </c>
      <c r="W203" s="118" t="s">
        <v>1911</v>
      </c>
      <c r="X203" s="118">
        <v>12552</v>
      </c>
      <c r="Y203" s="118">
        <v>32653</v>
      </c>
      <c r="Z203" s="118">
        <v>6954.99</v>
      </c>
      <c r="AA203" s="118">
        <v>0</v>
      </c>
      <c r="AB203" s="118">
        <v>2478.0425</v>
      </c>
      <c r="AC203" s="118">
        <v>54711.039999999994</v>
      </c>
      <c r="AD203" s="118" t="s">
        <v>679</v>
      </c>
      <c r="AE203" s="118">
        <v>-3981.0399999999936</v>
      </c>
      <c r="AF203" s="118" t="b">
        <v>0</v>
      </c>
      <c r="AG203" s="118">
        <v>54711.040000000001</v>
      </c>
      <c r="AJ203" s="118"/>
    </row>
    <row r="204" spans="1:36" x14ac:dyDescent="0.25">
      <c r="A204" s="118" t="s">
        <v>288</v>
      </c>
      <c r="B204" s="118" t="s">
        <v>1912</v>
      </c>
      <c r="C204" s="118" t="s">
        <v>1913</v>
      </c>
      <c r="D204" s="118" t="s">
        <v>1914</v>
      </c>
      <c r="E204" s="118" t="s">
        <v>1915</v>
      </c>
      <c r="F204" s="118" t="s">
        <v>700</v>
      </c>
      <c r="G204" s="118" t="s">
        <v>685</v>
      </c>
      <c r="H204" s="118" t="s">
        <v>685</v>
      </c>
      <c r="I204" s="118">
        <v>1458</v>
      </c>
      <c r="J204" s="118">
        <v>128549</v>
      </c>
      <c r="K204" s="118">
        <v>13425</v>
      </c>
      <c r="L204" s="118">
        <v>38005</v>
      </c>
      <c r="M204" s="118">
        <v>0</v>
      </c>
      <c r="N204" s="118">
        <v>51430</v>
      </c>
      <c r="O204" s="118">
        <v>77119</v>
      </c>
      <c r="P204" s="118" t="s">
        <v>685</v>
      </c>
      <c r="Q204" s="118" t="s">
        <v>1916</v>
      </c>
      <c r="R204" s="118">
        <v>14250</v>
      </c>
      <c r="S204" s="118" t="s">
        <v>685</v>
      </c>
      <c r="T204" s="118" t="s">
        <v>1917</v>
      </c>
      <c r="U204" s="118">
        <v>22487.25</v>
      </c>
      <c r="V204" s="118" t="s">
        <v>685</v>
      </c>
      <c r="W204" s="118" t="s">
        <v>1918</v>
      </c>
      <c r="X204" s="118">
        <v>9992.32</v>
      </c>
      <c r="Y204" s="118">
        <v>0</v>
      </c>
      <c r="Z204" s="118">
        <v>0</v>
      </c>
      <c r="AA204" s="118">
        <v>0</v>
      </c>
      <c r="AB204" s="118">
        <v>7739.64</v>
      </c>
      <c r="AC204" s="118">
        <v>38989.93</v>
      </c>
      <c r="AD204" s="118" t="s">
        <v>679</v>
      </c>
      <c r="AE204" s="118">
        <v>12440.07</v>
      </c>
      <c r="AF204" s="118" t="b">
        <v>0</v>
      </c>
      <c r="AG204" s="118">
        <v>38989.93</v>
      </c>
      <c r="AJ204" s="118"/>
    </row>
    <row r="205" spans="1:36" x14ac:dyDescent="0.25">
      <c r="A205" s="118" t="s">
        <v>289</v>
      </c>
      <c r="B205" s="118" t="s">
        <v>1919</v>
      </c>
      <c r="C205" s="118" t="s">
        <v>1920</v>
      </c>
      <c r="D205" s="118" t="s">
        <v>1921</v>
      </c>
      <c r="E205" s="118" t="s">
        <v>1922</v>
      </c>
      <c r="F205" s="118" t="s">
        <v>774</v>
      </c>
      <c r="G205" s="118" t="s">
        <v>685</v>
      </c>
      <c r="H205" s="118" t="s">
        <v>685</v>
      </c>
      <c r="I205" s="118">
        <v>1020</v>
      </c>
      <c r="J205" s="118">
        <v>89931</v>
      </c>
      <c r="K205" s="118">
        <v>24041</v>
      </c>
      <c r="L205" s="118">
        <v>3807</v>
      </c>
      <c r="M205" s="118">
        <v>0</v>
      </c>
      <c r="N205" s="118">
        <v>27848</v>
      </c>
      <c r="O205" s="118">
        <v>62083</v>
      </c>
      <c r="P205" s="118" t="s">
        <v>685</v>
      </c>
      <c r="Q205" s="118" t="s">
        <v>1923</v>
      </c>
      <c r="R205" s="118">
        <v>11302.75</v>
      </c>
      <c r="S205" s="118" t="s">
        <v>685</v>
      </c>
      <c r="T205" s="118" t="s">
        <v>1924</v>
      </c>
      <c r="U205" s="118">
        <v>2990.5</v>
      </c>
      <c r="V205" s="118" t="s">
        <v>685</v>
      </c>
      <c r="W205" s="118" t="s">
        <v>1925</v>
      </c>
      <c r="X205" s="118">
        <v>7160.5</v>
      </c>
      <c r="Y205" s="118">
        <v>0</v>
      </c>
      <c r="Z205" s="118">
        <v>0</v>
      </c>
      <c r="AA205" s="118">
        <v>0</v>
      </c>
      <c r="AB205" s="118">
        <v>1466.25</v>
      </c>
      <c r="AC205" s="118">
        <v>19987.5</v>
      </c>
      <c r="AD205" s="118" t="s">
        <v>679</v>
      </c>
      <c r="AE205" s="118">
        <v>7860.5</v>
      </c>
      <c r="AF205" s="118" t="b">
        <v>0</v>
      </c>
      <c r="AG205" s="118">
        <v>19987.5</v>
      </c>
      <c r="AI205" s="118" t="s">
        <v>1926</v>
      </c>
      <c r="AJ205" s="118"/>
    </row>
    <row r="206" spans="1:36" x14ac:dyDescent="0.25">
      <c r="A206" s="118" t="s">
        <v>290</v>
      </c>
      <c r="B206" s="118" t="s">
        <v>1927</v>
      </c>
      <c r="C206" s="118" t="s">
        <v>1928</v>
      </c>
      <c r="D206" s="118" t="s">
        <v>1929</v>
      </c>
      <c r="E206" s="118" t="s">
        <v>1930</v>
      </c>
      <c r="F206" s="118" t="s">
        <v>723</v>
      </c>
      <c r="G206" s="118" t="s">
        <v>685</v>
      </c>
      <c r="H206" s="118" t="s">
        <v>685</v>
      </c>
      <c r="I206" s="118">
        <v>7144</v>
      </c>
      <c r="J206" s="118">
        <v>629870</v>
      </c>
      <c r="K206" s="118">
        <v>100000</v>
      </c>
      <c r="L206" s="118">
        <v>106250</v>
      </c>
      <c r="M206" s="118">
        <v>0</v>
      </c>
      <c r="N206" s="118">
        <v>206250</v>
      </c>
      <c r="O206" s="118">
        <v>423620</v>
      </c>
      <c r="P206" s="118" t="s">
        <v>685</v>
      </c>
      <c r="Q206" s="118" t="s">
        <v>1931</v>
      </c>
      <c r="R206" s="118">
        <v>19748.877499999995</v>
      </c>
      <c r="S206" s="118" t="s">
        <v>685</v>
      </c>
      <c r="T206" s="118" t="s">
        <v>1932</v>
      </c>
      <c r="U206" s="118">
        <v>10096.692499999999</v>
      </c>
      <c r="V206" s="118" t="s">
        <v>685</v>
      </c>
      <c r="W206" s="118" t="s">
        <v>1933</v>
      </c>
      <c r="X206" s="118">
        <v>28540.747500000001</v>
      </c>
      <c r="Y206" s="118">
        <v>19543.099999999999</v>
      </c>
      <c r="Z206" s="118">
        <v>8011.46</v>
      </c>
      <c r="AA206" s="118">
        <v>0</v>
      </c>
      <c r="AB206" s="118">
        <v>10039.217499999995</v>
      </c>
      <c r="AC206" s="118">
        <v>75901.66</v>
      </c>
      <c r="AD206" s="118" t="s">
        <v>679</v>
      </c>
      <c r="AE206" s="118">
        <v>130348.34</v>
      </c>
      <c r="AF206" s="118" t="b">
        <v>0</v>
      </c>
      <c r="AG206" s="118">
        <v>75901.66</v>
      </c>
      <c r="AJ206" s="118"/>
    </row>
    <row r="207" spans="1:36" x14ac:dyDescent="0.25">
      <c r="A207" s="118" t="s">
        <v>291</v>
      </c>
      <c r="B207" s="118" t="s">
        <v>1934</v>
      </c>
      <c r="C207" s="118" t="s">
        <v>1935</v>
      </c>
      <c r="D207" s="118" t="s">
        <v>1936</v>
      </c>
      <c r="E207" s="118" t="s">
        <v>1937</v>
      </c>
      <c r="F207" s="118" t="s">
        <v>723</v>
      </c>
      <c r="G207" s="118" t="s">
        <v>685</v>
      </c>
      <c r="H207" s="118" t="s">
        <v>685</v>
      </c>
      <c r="I207" s="118">
        <v>18202</v>
      </c>
      <c r="J207" s="118">
        <v>1604829</v>
      </c>
      <c r="K207" s="118">
        <v>807087</v>
      </c>
      <c r="L207" s="118">
        <v>797742</v>
      </c>
      <c r="M207" s="118">
        <v>0</v>
      </c>
      <c r="N207" s="118">
        <v>1604829</v>
      </c>
      <c r="O207" s="118">
        <v>0</v>
      </c>
      <c r="P207" s="118" t="s">
        <v>685</v>
      </c>
      <c r="Q207" s="118" t="s">
        <v>1938</v>
      </c>
      <c r="R207" s="118">
        <v>192057.25679999977</v>
      </c>
      <c r="S207" s="118" t="s">
        <v>685</v>
      </c>
      <c r="T207" s="118" t="s">
        <v>1939</v>
      </c>
      <c r="U207" s="118">
        <v>252340.00999999992</v>
      </c>
      <c r="V207" s="118" t="s">
        <v>685</v>
      </c>
      <c r="W207" s="118" t="s">
        <v>1940</v>
      </c>
      <c r="X207" s="118">
        <v>728470.08999999973</v>
      </c>
      <c r="Y207" s="118">
        <v>293624.25</v>
      </c>
      <c r="Z207" s="118">
        <v>-21817.179999999906</v>
      </c>
      <c r="AA207" s="118">
        <v>0</v>
      </c>
      <c r="AB207" s="118">
        <v>0</v>
      </c>
      <c r="AC207" s="118">
        <v>1444674.4267999995</v>
      </c>
      <c r="AD207" s="118" t="s">
        <v>679</v>
      </c>
      <c r="AE207" s="118">
        <v>160154.57320000045</v>
      </c>
      <c r="AF207" s="118" t="b">
        <v>0</v>
      </c>
      <c r="AG207" s="118">
        <v>1466491.6067999995</v>
      </c>
      <c r="AI207" s="118" t="s">
        <v>1577</v>
      </c>
      <c r="AJ207" s="118"/>
    </row>
    <row r="208" spans="1:36" x14ac:dyDescent="0.25">
      <c r="A208" s="118" t="s">
        <v>292</v>
      </c>
      <c r="B208" s="118" t="s">
        <v>1941</v>
      </c>
      <c r="C208" s="118" t="s">
        <v>1942</v>
      </c>
      <c r="D208" s="118" t="s">
        <v>1943</v>
      </c>
      <c r="E208" s="118" t="s">
        <v>1944</v>
      </c>
      <c r="F208" s="118" t="s">
        <v>684</v>
      </c>
      <c r="G208" s="118" t="s">
        <v>685</v>
      </c>
      <c r="H208" s="118" t="s">
        <v>685</v>
      </c>
      <c r="I208" s="118">
        <v>88904</v>
      </c>
      <c r="J208" s="118">
        <v>7838462</v>
      </c>
      <c r="K208" s="118">
        <v>220238</v>
      </c>
      <c r="L208" s="118">
        <v>3036125</v>
      </c>
      <c r="M208" s="118">
        <v>4582099</v>
      </c>
      <c r="N208" s="118">
        <v>7838462</v>
      </c>
      <c r="O208" s="118">
        <v>0</v>
      </c>
      <c r="P208" s="118" t="s">
        <v>685</v>
      </c>
      <c r="Q208" s="118" t="s">
        <v>1945</v>
      </c>
      <c r="R208" s="118">
        <v>220234.20749999996</v>
      </c>
      <c r="S208" s="118" t="s">
        <v>685</v>
      </c>
      <c r="T208" s="118" t="s">
        <v>1946</v>
      </c>
      <c r="U208" s="118">
        <v>575392.91749999998</v>
      </c>
      <c r="V208" s="118" t="s">
        <v>685</v>
      </c>
      <c r="W208" s="118" t="s">
        <v>1947</v>
      </c>
      <c r="X208" s="118">
        <v>4581863.68</v>
      </c>
      <c r="Y208" s="118">
        <v>0</v>
      </c>
      <c r="Z208" s="118">
        <v>2507344.3800000008</v>
      </c>
      <c r="AA208" s="118">
        <v>0</v>
      </c>
      <c r="AB208" s="118">
        <v>294899.03000000014</v>
      </c>
      <c r="AC208" s="118">
        <v>7589936.1550000003</v>
      </c>
      <c r="AD208" s="118" t="s">
        <v>679</v>
      </c>
      <c r="AE208" s="118">
        <v>248525.84499999977</v>
      </c>
      <c r="AF208" s="118" t="b">
        <v>0</v>
      </c>
      <c r="AG208" s="118">
        <v>7589936.1550000003</v>
      </c>
      <c r="AJ208" s="118"/>
    </row>
    <row r="209" spans="1:36" x14ac:dyDescent="0.25">
      <c r="A209" s="118" t="s">
        <v>293</v>
      </c>
      <c r="B209" s="118" t="s">
        <v>1948</v>
      </c>
      <c r="C209" s="118" t="s">
        <v>1949</v>
      </c>
      <c r="D209" s="118" t="s">
        <v>1950</v>
      </c>
      <c r="E209" s="118" t="s">
        <v>809</v>
      </c>
      <c r="F209" s="118" t="s">
        <v>809</v>
      </c>
      <c r="G209" s="118" t="s">
        <v>685</v>
      </c>
      <c r="H209" s="118" t="s">
        <v>685</v>
      </c>
      <c r="I209" s="118">
        <v>11988</v>
      </c>
      <c r="J209" s="118">
        <v>1056955</v>
      </c>
      <c r="K209" s="118">
        <v>49707</v>
      </c>
      <c r="L209" s="118">
        <v>1007248</v>
      </c>
      <c r="M209" s="118">
        <v>0</v>
      </c>
      <c r="N209" s="118">
        <v>1056955</v>
      </c>
      <c r="O209" s="118">
        <v>0</v>
      </c>
      <c r="P209" s="118" t="s">
        <v>685</v>
      </c>
      <c r="Q209" s="118" t="s">
        <v>1951</v>
      </c>
      <c r="R209" s="118">
        <v>103329.24249999998</v>
      </c>
      <c r="S209" s="118" t="s">
        <v>685</v>
      </c>
      <c r="T209" s="118" t="s">
        <v>1952</v>
      </c>
      <c r="U209" s="118">
        <v>201423.77</v>
      </c>
      <c r="V209" s="118" t="s">
        <v>685</v>
      </c>
      <c r="W209" s="118" t="s">
        <v>1953</v>
      </c>
      <c r="X209" s="118">
        <v>395644.17249999999</v>
      </c>
      <c r="Y209" s="118">
        <v>193442.9</v>
      </c>
      <c r="Z209" s="118">
        <v>37935.419999999991</v>
      </c>
      <c r="AA209" s="118">
        <v>0</v>
      </c>
      <c r="AB209" s="118">
        <v>146501.34499999997</v>
      </c>
      <c r="AC209" s="118">
        <v>785274.16000000015</v>
      </c>
      <c r="AD209" s="118" t="s">
        <v>679</v>
      </c>
      <c r="AE209" s="118">
        <v>271680.83999999985</v>
      </c>
      <c r="AF209" s="118" t="b">
        <v>0</v>
      </c>
      <c r="AG209" s="118">
        <v>785274.16</v>
      </c>
      <c r="AJ209" s="118"/>
    </row>
    <row r="210" spans="1:36" x14ac:dyDescent="0.25">
      <c r="A210" s="118" t="s">
        <v>294</v>
      </c>
      <c r="B210" s="118" t="s">
        <v>1954</v>
      </c>
      <c r="C210" s="118" t="s">
        <v>1955</v>
      </c>
      <c r="D210" s="118" t="s">
        <v>1956</v>
      </c>
      <c r="E210" s="118" t="s">
        <v>1957</v>
      </c>
      <c r="F210" s="118" t="s">
        <v>700</v>
      </c>
      <c r="G210" s="118" t="s">
        <v>685</v>
      </c>
      <c r="H210" s="118" t="s">
        <v>685</v>
      </c>
      <c r="I210" s="118">
        <v>12904</v>
      </c>
      <c r="J210" s="118">
        <v>1137716</v>
      </c>
      <c r="K210" s="118">
        <v>184491</v>
      </c>
      <c r="L210" s="118">
        <v>99865</v>
      </c>
      <c r="M210" s="118">
        <v>562839.71</v>
      </c>
      <c r="N210" s="118">
        <v>847195.71</v>
      </c>
      <c r="O210" s="118">
        <v>290520.29000000004</v>
      </c>
      <c r="P210" s="118" t="s">
        <v>676</v>
      </c>
      <c r="Q210" s="118">
        <v>0</v>
      </c>
      <c r="R210" s="118">
        <v>0</v>
      </c>
      <c r="S210" s="118" t="s">
        <v>685</v>
      </c>
      <c r="T210" s="118" t="s">
        <v>1958</v>
      </c>
      <c r="U210" s="118">
        <v>181796</v>
      </c>
      <c r="V210" s="118" t="s">
        <v>685</v>
      </c>
      <c r="W210" s="118" t="s">
        <v>1959</v>
      </c>
      <c r="X210" s="118">
        <v>180272.29000000007</v>
      </c>
      <c r="Y210" s="118">
        <v>225115.61999999997</v>
      </c>
      <c r="Z210" s="118">
        <v>0</v>
      </c>
      <c r="AA210" s="118">
        <v>506696.51999999984</v>
      </c>
      <c r="AB210" s="118">
        <v>0</v>
      </c>
      <c r="AC210" s="118">
        <v>1093880.43</v>
      </c>
      <c r="AD210" s="118">
        <v>0</v>
      </c>
      <c r="AE210" s="118">
        <v>-246684.71999999997</v>
      </c>
      <c r="AF210" s="118" t="b">
        <v>0</v>
      </c>
      <c r="AG210" s="118">
        <v>587183.90999999992</v>
      </c>
      <c r="AJ210" s="118"/>
    </row>
    <row r="211" spans="1:36" x14ac:dyDescent="0.25">
      <c r="A211" s="118" t="s">
        <v>295</v>
      </c>
      <c r="B211" s="118" t="s">
        <v>1960</v>
      </c>
      <c r="C211" s="118" t="s">
        <v>1961</v>
      </c>
      <c r="D211" s="118" t="s">
        <v>1962</v>
      </c>
      <c r="E211" s="118" t="s">
        <v>1963</v>
      </c>
      <c r="F211" s="118" t="s">
        <v>723</v>
      </c>
      <c r="G211" s="118" t="s">
        <v>685</v>
      </c>
      <c r="H211" s="118" t="s">
        <v>685</v>
      </c>
      <c r="I211" s="118">
        <v>31296</v>
      </c>
      <c r="J211" s="118">
        <v>2759297</v>
      </c>
      <c r="K211" s="118">
        <v>592634</v>
      </c>
      <c r="L211" s="118">
        <v>1147864</v>
      </c>
      <c r="M211" s="118">
        <v>961861.11</v>
      </c>
      <c r="N211" s="118">
        <v>2702359.11</v>
      </c>
      <c r="O211" s="118">
        <v>56937.89000000013</v>
      </c>
      <c r="P211" s="118" t="s">
        <v>685</v>
      </c>
      <c r="Q211" s="118" t="s">
        <v>1964</v>
      </c>
      <c r="R211" s="118">
        <v>260243.45</v>
      </c>
      <c r="S211" s="118" t="s">
        <v>685</v>
      </c>
      <c r="T211" s="118" t="s">
        <v>1965</v>
      </c>
      <c r="U211" s="118">
        <v>1078568.3049999999</v>
      </c>
      <c r="V211" s="118" t="s">
        <v>685</v>
      </c>
      <c r="W211" s="118" t="s">
        <v>1966</v>
      </c>
      <c r="X211" s="118">
        <v>1288307.7975000001</v>
      </c>
      <c r="Y211" s="118">
        <v>0</v>
      </c>
      <c r="Z211" s="118">
        <v>0</v>
      </c>
      <c r="AA211" s="118">
        <v>0</v>
      </c>
      <c r="AB211" s="118">
        <v>26877.952499999999</v>
      </c>
      <c r="AC211" s="118">
        <v>2600241.6</v>
      </c>
      <c r="AD211" s="118" t="s">
        <v>679</v>
      </c>
      <c r="AE211" s="118">
        <v>102117.50999999978</v>
      </c>
      <c r="AF211" s="118" t="b">
        <v>0</v>
      </c>
      <c r="AG211" s="118">
        <v>2600241.6</v>
      </c>
      <c r="AJ211" s="118"/>
    </row>
    <row r="212" spans="1:36" x14ac:dyDescent="0.25">
      <c r="A212" s="118" t="s">
        <v>296</v>
      </c>
      <c r="B212" s="118" t="s">
        <v>1967</v>
      </c>
      <c r="C212" s="118" t="s">
        <v>1968</v>
      </c>
      <c r="D212" s="118" t="s">
        <v>1969</v>
      </c>
      <c r="E212" s="118" t="s">
        <v>1970</v>
      </c>
      <c r="F212" s="118" t="s">
        <v>693</v>
      </c>
      <c r="G212" s="118" t="s">
        <v>685</v>
      </c>
      <c r="H212" s="118" t="s">
        <v>685</v>
      </c>
      <c r="I212" s="118">
        <v>29349</v>
      </c>
      <c r="J212" s="118">
        <v>2587634</v>
      </c>
      <c r="K212" s="118">
        <v>207735</v>
      </c>
      <c r="L212" s="118">
        <v>934741</v>
      </c>
      <c r="M212" s="118">
        <v>0</v>
      </c>
      <c r="N212" s="118">
        <v>1142476</v>
      </c>
      <c r="O212" s="118">
        <v>1445158</v>
      </c>
      <c r="P212" s="118" t="s">
        <v>685</v>
      </c>
      <c r="Q212" s="118" t="s">
        <v>1971</v>
      </c>
      <c r="R212" s="118">
        <v>167291.82999999999</v>
      </c>
      <c r="S212" s="118" t="s">
        <v>685</v>
      </c>
      <c r="T212" s="118" t="s">
        <v>1972</v>
      </c>
      <c r="U212" s="118">
        <v>134222.74249999996</v>
      </c>
      <c r="V212" s="118" t="s">
        <v>685</v>
      </c>
      <c r="W212" s="118" t="s">
        <v>1973</v>
      </c>
      <c r="X212" s="118">
        <v>1241212.0299999996</v>
      </c>
      <c r="Y212" s="118">
        <v>0</v>
      </c>
      <c r="Z212" s="118">
        <v>0</v>
      </c>
      <c r="AA212" s="118">
        <v>0</v>
      </c>
      <c r="AB212" s="118">
        <v>184949.71249999991</v>
      </c>
      <c r="AC212" s="118">
        <v>1357776.8899999997</v>
      </c>
      <c r="AD212" s="118" t="s">
        <v>679</v>
      </c>
      <c r="AE212" s="118">
        <v>-215300.88999999969</v>
      </c>
      <c r="AF212" s="118" t="b">
        <v>0</v>
      </c>
      <c r="AG212" s="118">
        <v>1357776.89</v>
      </c>
      <c r="AJ212" s="118"/>
    </row>
    <row r="213" spans="1:36" x14ac:dyDescent="0.25">
      <c r="A213" s="118" t="s">
        <v>297</v>
      </c>
      <c r="B213" s="118" t="s">
        <v>1974</v>
      </c>
      <c r="C213" s="118" t="s">
        <v>1975</v>
      </c>
      <c r="D213" s="118" t="s">
        <v>1976</v>
      </c>
      <c r="E213" s="118" t="s">
        <v>1977</v>
      </c>
      <c r="F213" s="118" t="s">
        <v>761</v>
      </c>
      <c r="G213" s="118" t="s">
        <v>685</v>
      </c>
      <c r="H213" s="118" t="s">
        <v>685</v>
      </c>
      <c r="I213" s="118">
        <v>4808</v>
      </c>
      <c r="J213" s="118">
        <v>423910</v>
      </c>
      <c r="K213" s="118">
        <v>202750</v>
      </c>
      <c r="L213" s="118">
        <v>123225</v>
      </c>
      <c r="M213" s="118">
        <v>0</v>
      </c>
      <c r="N213" s="118">
        <v>325975</v>
      </c>
      <c r="O213" s="118">
        <v>97935</v>
      </c>
      <c r="P213" s="118" t="s">
        <v>685</v>
      </c>
      <c r="Q213" s="118" t="s">
        <v>1978</v>
      </c>
      <c r="R213" s="118">
        <v>20069.740000000002</v>
      </c>
      <c r="S213" s="118" t="s">
        <v>685</v>
      </c>
      <c r="T213" s="118" t="s">
        <v>1979</v>
      </c>
      <c r="U213" s="118">
        <v>8251.99</v>
      </c>
      <c r="V213" s="118" t="s">
        <v>685</v>
      </c>
      <c r="W213" s="118" t="s">
        <v>1980</v>
      </c>
      <c r="X213" s="118">
        <v>43651.25</v>
      </c>
      <c r="Y213" s="118">
        <v>0</v>
      </c>
      <c r="Z213" s="118">
        <v>0</v>
      </c>
      <c r="AA213" s="118">
        <v>0</v>
      </c>
      <c r="AB213" s="118">
        <v>0</v>
      </c>
      <c r="AC213" s="118">
        <v>71972.98</v>
      </c>
      <c r="AD213" s="118" t="s">
        <v>679</v>
      </c>
      <c r="AE213" s="118">
        <v>254002.02</v>
      </c>
      <c r="AF213" s="118" t="b">
        <v>0</v>
      </c>
      <c r="AG213" s="118">
        <v>71972.98</v>
      </c>
      <c r="AJ213" s="118"/>
    </row>
    <row r="214" spans="1:36" x14ac:dyDescent="0.25">
      <c r="A214" s="118" t="s">
        <v>298</v>
      </c>
      <c r="B214" s="118" t="s">
        <v>1981</v>
      </c>
      <c r="C214" s="118" t="s">
        <v>1982</v>
      </c>
      <c r="D214" s="118" t="s">
        <v>1983</v>
      </c>
      <c r="E214" s="118" t="s">
        <v>1984</v>
      </c>
      <c r="F214" s="118" t="s">
        <v>684</v>
      </c>
      <c r="G214" s="118" t="s">
        <v>685</v>
      </c>
      <c r="H214" s="118" t="s">
        <v>676</v>
      </c>
      <c r="I214" s="118">
        <v>15710</v>
      </c>
      <c r="J214" s="118">
        <v>1385115</v>
      </c>
      <c r="K214" s="118">
        <v>457147</v>
      </c>
      <c r="L214" s="118">
        <v>0</v>
      </c>
      <c r="M214" s="118">
        <v>0</v>
      </c>
      <c r="N214" s="118">
        <v>457147</v>
      </c>
      <c r="O214" s="118">
        <v>927968</v>
      </c>
      <c r="P214" s="118" t="s">
        <v>676</v>
      </c>
      <c r="Q214" s="118">
        <v>0</v>
      </c>
      <c r="R214" s="118">
        <v>0</v>
      </c>
      <c r="S214" s="118" t="s">
        <v>676</v>
      </c>
      <c r="T214" s="118">
        <v>0</v>
      </c>
      <c r="U214" s="118">
        <v>0</v>
      </c>
      <c r="V214" s="118" t="s">
        <v>676</v>
      </c>
      <c r="W214" s="118">
        <v>0</v>
      </c>
      <c r="X214" s="118">
        <v>0</v>
      </c>
      <c r="Y214" s="118">
        <v>0</v>
      </c>
      <c r="Z214" s="118">
        <v>0</v>
      </c>
      <c r="AA214" s="118">
        <v>0</v>
      </c>
      <c r="AB214" s="118">
        <v>0</v>
      </c>
      <c r="AC214" s="118">
        <v>0</v>
      </c>
      <c r="AD214" s="118" t="s">
        <v>679</v>
      </c>
      <c r="AE214" s="118">
        <v>457147</v>
      </c>
      <c r="AF214" s="118" t="b">
        <v>0</v>
      </c>
      <c r="AG214" s="118">
        <v>0</v>
      </c>
      <c r="AJ214" s="118"/>
    </row>
    <row r="215" spans="1:36" x14ac:dyDescent="0.25">
      <c r="A215" s="118" t="s">
        <v>299</v>
      </c>
      <c r="B215" s="118" t="s">
        <v>1985</v>
      </c>
      <c r="C215" s="118" t="s">
        <v>1986</v>
      </c>
      <c r="D215" s="118" t="s">
        <v>1987</v>
      </c>
      <c r="E215" s="118" t="s">
        <v>1988</v>
      </c>
      <c r="F215" s="118" t="s">
        <v>731</v>
      </c>
      <c r="G215" s="118" t="s">
        <v>685</v>
      </c>
      <c r="H215" s="118" t="s">
        <v>685</v>
      </c>
      <c r="I215" s="118">
        <v>28726</v>
      </c>
      <c r="J215" s="118">
        <v>2532706</v>
      </c>
      <c r="K215" s="118">
        <v>366757</v>
      </c>
      <c r="L215" s="118">
        <v>1414651</v>
      </c>
      <c r="M215" s="118">
        <v>411936.33</v>
      </c>
      <c r="N215" s="118">
        <v>2193344.33</v>
      </c>
      <c r="O215" s="118">
        <v>339361.66999999993</v>
      </c>
      <c r="P215" s="118" t="s">
        <v>685</v>
      </c>
      <c r="Q215" s="118" t="s">
        <v>1989</v>
      </c>
      <c r="R215" s="118">
        <v>366756.5499999997</v>
      </c>
      <c r="S215" s="118" t="s">
        <v>685</v>
      </c>
      <c r="T215" s="118" t="s">
        <v>1990</v>
      </c>
      <c r="U215" s="118">
        <v>396778.2024999999</v>
      </c>
      <c r="V215" s="118" t="s">
        <v>685</v>
      </c>
      <c r="W215" s="118" t="s">
        <v>1991</v>
      </c>
      <c r="X215" s="118">
        <v>1050899.25</v>
      </c>
      <c r="Y215" s="118">
        <v>354819.64000000007</v>
      </c>
      <c r="Z215" s="118">
        <v>106019.13</v>
      </c>
      <c r="AA215" s="118">
        <v>0</v>
      </c>
      <c r="AB215" s="118">
        <v>176282.19249999998</v>
      </c>
      <c r="AC215" s="118">
        <v>2098990.5799999996</v>
      </c>
      <c r="AD215" s="118" t="s">
        <v>679</v>
      </c>
      <c r="AE215" s="118">
        <v>94353.750000000466</v>
      </c>
      <c r="AF215" s="118" t="b">
        <v>0</v>
      </c>
      <c r="AG215" s="118">
        <v>2098990.5800000005</v>
      </c>
      <c r="AJ215" s="118"/>
    </row>
    <row r="216" spans="1:36" x14ac:dyDescent="0.25">
      <c r="A216" s="118" t="s">
        <v>300</v>
      </c>
      <c r="B216" s="118" t="s">
        <v>1992</v>
      </c>
      <c r="C216" s="118" t="s">
        <v>1993</v>
      </c>
      <c r="D216" s="118" t="s">
        <v>1994</v>
      </c>
      <c r="E216" s="118" t="s">
        <v>1995</v>
      </c>
      <c r="F216" s="118" t="s">
        <v>761</v>
      </c>
      <c r="G216" s="118" t="s">
        <v>676</v>
      </c>
      <c r="H216" s="118" t="s">
        <v>685</v>
      </c>
      <c r="I216" s="118">
        <v>15101</v>
      </c>
      <c r="J216" s="118">
        <v>1331421</v>
      </c>
      <c r="K216" s="118">
        <v>0</v>
      </c>
      <c r="L216" s="118">
        <v>700790</v>
      </c>
      <c r="M216" s="118">
        <v>407625.06300000002</v>
      </c>
      <c r="N216" s="118">
        <v>1108415.0630000001</v>
      </c>
      <c r="O216" s="118">
        <v>223005.93699999992</v>
      </c>
      <c r="P216" s="118" t="s">
        <v>769</v>
      </c>
      <c r="Q216" s="118" t="s">
        <v>678</v>
      </c>
      <c r="R216" s="118">
        <v>0</v>
      </c>
      <c r="S216" s="118" t="s">
        <v>685</v>
      </c>
      <c r="T216" s="118" t="s">
        <v>1996</v>
      </c>
      <c r="U216" s="118">
        <v>59304.292501250013</v>
      </c>
      <c r="V216" s="118" t="s">
        <v>685</v>
      </c>
      <c r="W216" s="118" t="s">
        <v>1997</v>
      </c>
      <c r="X216" s="118">
        <v>0</v>
      </c>
      <c r="Y216" s="118">
        <v>286102.85999999993</v>
      </c>
      <c r="Z216" s="118">
        <v>163464.48000000004</v>
      </c>
      <c r="AA216" s="118">
        <v>0</v>
      </c>
      <c r="AB216" s="118">
        <v>24059.622500000001</v>
      </c>
      <c r="AC216" s="118">
        <v>484812.0100012499</v>
      </c>
      <c r="AD216" s="118" t="s">
        <v>679</v>
      </c>
      <c r="AE216" s="118">
        <v>623603.05299875012</v>
      </c>
      <c r="AF216" s="118" t="b">
        <v>0</v>
      </c>
      <c r="AG216" s="118">
        <v>484812.01</v>
      </c>
      <c r="AJ216" s="118"/>
    </row>
    <row r="217" spans="1:36" x14ac:dyDescent="0.25">
      <c r="A217" s="118" t="s">
        <v>301</v>
      </c>
      <c r="B217" s="118" t="s">
        <v>1998</v>
      </c>
      <c r="C217" s="118" t="s">
        <v>1999</v>
      </c>
      <c r="D217" s="118" t="s">
        <v>2000</v>
      </c>
      <c r="E217" s="118" t="s">
        <v>2001</v>
      </c>
      <c r="F217" s="118" t="s">
        <v>761</v>
      </c>
      <c r="G217" s="118" t="s">
        <v>685</v>
      </c>
      <c r="H217" s="118" t="s">
        <v>685</v>
      </c>
      <c r="I217" s="118">
        <v>16732</v>
      </c>
      <c r="J217" s="118">
        <v>1475222</v>
      </c>
      <c r="K217" s="118">
        <v>20581</v>
      </c>
      <c r="L217" s="118">
        <v>486231</v>
      </c>
      <c r="M217" s="118">
        <v>543960.72</v>
      </c>
      <c r="N217" s="118">
        <v>1050772.72</v>
      </c>
      <c r="O217" s="118">
        <v>424449.28000000003</v>
      </c>
      <c r="P217" s="118" t="s">
        <v>685</v>
      </c>
      <c r="Q217" s="118" t="s">
        <v>2002</v>
      </c>
      <c r="R217" s="118">
        <v>19028.3</v>
      </c>
      <c r="S217" s="118" t="s">
        <v>685</v>
      </c>
      <c r="T217" s="118" t="s">
        <v>2003</v>
      </c>
      <c r="U217" s="118">
        <v>491472.435</v>
      </c>
      <c r="V217" s="118" t="s">
        <v>685</v>
      </c>
      <c r="W217" s="118" t="s">
        <v>2004</v>
      </c>
      <c r="X217" s="118">
        <v>356236.61000000004</v>
      </c>
      <c r="Y217" s="118">
        <v>72144.09</v>
      </c>
      <c r="Z217" s="118">
        <v>11828</v>
      </c>
      <c r="AA217" s="118">
        <v>0</v>
      </c>
      <c r="AB217" s="118">
        <v>26979.285</v>
      </c>
      <c r="AC217" s="118">
        <v>923730.14999999979</v>
      </c>
      <c r="AD217" s="118" t="s">
        <v>679</v>
      </c>
      <c r="AE217" s="118">
        <v>127042.57000000008</v>
      </c>
      <c r="AF217" s="118" t="b">
        <v>0</v>
      </c>
      <c r="AG217" s="118">
        <v>923730.15</v>
      </c>
      <c r="AI217" s="118" t="s">
        <v>2005</v>
      </c>
      <c r="AJ217" s="118"/>
    </row>
    <row r="218" spans="1:36" x14ac:dyDescent="0.25">
      <c r="A218" s="118" t="s">
        <v>302</v>
      </c>
      <c r="B218" s="118">
        <v>0</v>
      </c>
      <c r="C218" s="118">
        <v>0</v>
      </c>
      <c r="D218" s="118" t="s">
        <v>673</v>
      </c>
      <c r="E218" s="118" t="s">
        <v>2006</v>
      </c>
      <c r="F218" s="118" t="s">
        <v>774</v>
      </c>
      <c r="G218" s="118" t="s">
        <v>676</v>
      </c>
      <c r="H218" s="118" t="s">
        <v>676</v>
      </c>
      <c r="I218" s="118">
        <v>2992</v>
      </c>
      <c r="J218" s="118">
        <v>263798</v>
      </c>
      <c r="K218" s="118">
        <v>0</v>
      </c>
      <c r="L218" s="118">
        <v>0</v>
      </c>
      <c r="M218" s="118">
        <v>263798</v>
      </c>
      <c r="N218" s="118">
        <v>263798</v>
      </c>
      <c r="O218" s="118">
        <v>0</v>
      </c>
      <c r="P218" s="118" t="s">
        <v>685</v>
      </c>
      <c r="Q218" s="118" t="s">
        <v>2007</v>
      </c>
      <c r="R218" s="118">
        <v>0</v>
      </c>
      <c r="S218" s="118" t="s">
        <v>685</v>
      </c>
      <c r="T218" s="118" t="s">
        <v>2008</v>
      </c>
      <c r="U218" s="118">
        <v>0</v>
      </c>
      <c r="V218" s="118" t="s">
        <v>685</v>
      </c>
      <c r="W218" s="118" t="s">
        <v>2009</v>
      </c>
      <c r="X218" s="118">
        <v>0</v>
      </c>
      <c r="Y218" s="118">
        <v>0</v>
      </c>
      <c r="Z218" s="118">
        <v>0</v>
      </c>
      <c r="AA218" s="118">
        <v>0</v>
      </c>
      <c r="AB218" s="118">
        <v>0</v>
      </c>
      <c r="AC218" s="118">
        <v>0</v>
      </c>
      <c r="AD218" s="118" t="s">
        <v>679</v>
      </c>
      <c r="AE218" s="118">
        <v>263798</v>
      </c>
      <c r="AF218" s="118" t="b">
        <v>0</v>
      </c>
      <c r="AG218" s="118" t="s">
        <v>673</v>
      </c>
      <c r="AI218" s="118" t="s">
        <v>2010</v>
      </c>
      <c r="AJ218" s="118"/>
    </row>
    <row r="219" spans="1:36" x14ac:dyDescent="0.25">
      <c r="A219" s="118" t="s">
        <v>303</v>
      </c>
      <c r="B219" s="118" t="s">
        <v>2011</v>
      </c>
      <c r="C219" s="118" t="s">
        <v>2012</v>
      </c>
      <c r="D219" s="118" t="s">
        <v>2013</v>
      </c>
      <c r="E219" s="118" t="s">
        <v>2014</v>
      </c>
      <c r="F219" s="118" t="s">
        <v>693</v>
      </c>
      <c r="G219" s="118" t="s">
        <v>685</v>
      </c>
      <c r="H219" s="118" t="s">
        <v>685</v>
      </c>
      <c r="I219" s="118">
        <v>19948</v>
      </c>
      <c r="J219" s="118">
        <v>1758770</v>
      </c>
      <c r="K219" s="118">
        <v>411101</v>
      </c>
      <c r="L219" s="118">
        <v>682176</v>
      </c>
      <c r="M219" s="118">
        <v>369977.08</v>
      </c>
      <c r="N219" s="118">
        <v>1463254.08</v>
      </c>
      <c r="O219" s="118">
        <v>295515.91999999993</v>
      </c>
      <c r="P219" s="118" t="s">
        <v>685</v>
      </c>
      <c r="Q219" s="118" t="s">
        <v>2015</v>
      </c>
      <c r="R219" s="118">
        <v>98882.400000000009</v>
      </c>
      <c r="S219" s="118" t="s">
        <v>685</v>
      </c>
      <c r="T219" s="118" t="s">
        <v>2016</v>
      </c>
      <c r="U219" s="118">
        <v>711754.18500000006</v>
      </c>
      <c r="V219" s="118" t="s">
        <v>685</v>
      </c>
      <c r="W219" s="118" t="s">
        <v>2017</v>
      </c>
      <c r="X219" s="118">
        <v>456566.93250000005</v>
      </c>
      <c r="Y219" s="118">
        <v>159445.9</v>
      </c>
      <c r="Z219" s="118">
        <v>85490.98000000001</v>
      </c>
      <c r="AA219" s="118">
        <v>96852.92</v>
      </c>
      <c r="AB219" s="118">
        <v>145739.23750000002</v>
      </c>
      <c r="AC219" s="118">
        <v>1463254.0799999998</v>
      </c>
      <c r="AD219" s="118">
        <v>-2.3283064365386963E-10</v>
      </c>
      <c r="AE219" s="118">
        <v>0</v>
      </c>
      <c r="AF219" s="118" t="b">
        <v>0</v>
      </c>
      <c r="AG219" s="118">
        <v>1366401.16</v>
      </c>
      <c r="AI219" s="118" t="s">
        <v>1892</v>
      </c>
      <c r="AJ219" s="118"/>
    </row>
    <row r="220" spans="1:36" x14ac:dyDescent="0.25">
      <c r="A220" s="118" t="s">
        <v>304</v>
      </c>
      <c r="B220" s="118" t="s">
        <v>673</v>
      </c>
      <c r="C220" s="118" t="s">
        <v>673</v>
      </c>
      <c r="D220" s="118" t="s">
        <v>673</v>
      </c>
      <c r="E220" s="118" t="s">
        <v>2018</v>
      </c>
      <c r="F220" s="118" t="s">
        <v>675</v>
      </c>
      <c r="G220" s="118" t="s">
        <v>676</v>
      </c>
      <c r="H220" s="118" t="s">
        <v>676</v>
      </c>
      <c r="I220" s="118">
        <v>11115</v>
      </c>
      <c r="J220" s="118">
        <v>0</v>
      </c>
      <c r="K220" s="118">
        <v>0</v>
      </c>
      <c r="L220" s="118">
        <v>0</v>
      </c>
      <c r="M220" s="118">
        <v>0</v>
      </c>
      <c r="N220" s="118">
        <v>0</v>
      </c>
      <c r="O220" s="118">
        <v>0</v>
      </c>
      <c r="P220" s="118" t="s">
        <v>677</v>
      </c>
      <c r="Q220" s="118" t="s">
        <v>678</v>
      </c>
      <c r="R220" s="118">
        <v>0</v>
      </c>
      <c r="S220" s="118" t="s">
        <v>677</v>
      </c>
      <c r="T220" s="118" t="s">
        <v>678</v>
      </c>
      <c r="U220" s="118">
        <v>0</v>
      </c>
      <c r="V220" s="118" t="s">
        <v>677</v>
      </c>
      <c r="W220" s="118" t="s">
        <v>678</v>
      </c>
      <c r="X220" s="118">
        <v>0</v>
      </c>
      <c r="Y220" s="118">
        <v>0</v>
      </c>
      <c r="Z220" s="118">
        <v>0</v>
      </c>
      <c r="AA220" s="118">
        <v>0</v>
      </c>
      <c r="AB220" s="118">
        <v>0</v>
      </c>
      <c r="AC220" s="118">
        <v>0</v>
      </c>
      <c r="AD220" s="118" t="s">
        <v>679</v>
      </c>
      <c r="AE220" s="118">
        <v>0</v>
      </c>
      <c r="AF220" s="118" t="b">
        <v>0</v>
      </c>
      <c r="AG220" s="118" t="s">
        <v>673</v>
      </c>
      <c r="AJ220" s="118"/>
    </row>
    <row r="221" spans="1:36" x14ac:dyDescent="0.25">
      <c r="A221" s="118" t="s">
        <v>305</v>
      </c>
      <c r="B221" s="118" t="s">
        <v>2019</v>
      </c>
      <c r="C221" s="118" t="s">
        <v>2020</v>
      </c>
      <c r="D221" s="118" t="s">
        <v>2021</v>
      </c>
      <c r="E221" s="118" t="s">
        <v>2022</v>
      </c>
      <c r="F221" s="118" t="s">
        <v>809</v>
      </c>
      <c r="G221" s="118" t="s">
        <v>685</v>
      </c>
      <c r="H221" s="118" t="s">
        <v>685</v>
      </c>
      <c r="I221" s="118">
        <v>29327</v>
      </c>
      <c r="J221" s="118">
        <v>2585694</v>
      </c>
      <c r="K221" s="118">
        <v>868243</v>
      </c>
      <c r="L221" s="118">
        <v>1701750</v>
      </c>
      <c r="M221" s="118">
        <v>0</v>
      </c>
      <c r="N221" s="118">
        <v>2569993</v>
      </c>
      <c r="O221" s="118">
        <v>15701</v>
      </c>
      <c r="P221" s="118" t="s">
        <v>685</v>
      </c>
      <c r="Q221" s="118" t="s">
        <v>2023</v>
      </c>
      <c r="R221" s="118">
        <v>0</v>
      </c>
      <c r="S221" s="118" t="s">
        <v>685</v>
      </c>
      <c r="T221" s="118" t="s">
        <v>2024</v>
      </c>
      <c r="U221" s="118">
        <v>0</v>
      </c>
      <c r="V221" s="118" t="s">
        <v>685</v>
      </c>
      <c r="W221" s="118" t="s">
        <v>2025</v>
      </c>
      <c r="X221" s="118">
        <v>0</v>
      </c>
      <c r="Y221" s="118">
        <v>1578663.6629999983</v>
      </c>
      <c r="Z221" s="118">
        <v>299457.96000000002</v>
      </c>
      <c r="AA221" s="118">
        <v>0</v>
      </c>
      <c r="AB221" s="118">
        <v>0</v>
      </c>
      <c r="AC221" s="118">
        <v>1878121.6229999985</v>
      </c>
      <c r="AD221" s="118" t="s">
        <v>679</v>
      </c>
      <c r="AE221" s="118">
        <v>691871.37700000172</v>
      </c>
      <c r="AF221" s="118" t="b">
        <v>0</v>
      </c>
      <c r="AG221" s="118">
        <v>1878121.6229999999</v>
      </c>
      <c r="AI221" s="118" t="s">
        <v>2026</v>
      </c>
      <c r="AJ221" s="118"/>
    </row>
    <row r="222" spans="1:36" x14ac:dyDescent="0.25">
      <c r="A222" s="118" t="s">
        <v>306</v>
      </c>
      <c r="B222" s="118" t="s">
        <v>2027</v>
      </c>
      <c r="C222" s="118" t="s">
        <v>2028</v>
      </c>
      <c r="D222" s="118" t="s">
        <v>2029</v>
      </c>
      <c r="E222" s="118" t="s">
        <v>2030</v>
      </c>
      <c r="F222" s="118" t="s">
        <v>746</v>
      </c>
      <c r="G222" s="118" t="s">
        <v>685</v>
      </c>
      <c r="H222" s="118" t="s">
        <v>685</v>
      </c>
      <c r="I222" s="118">
        <v>4678</v>
      </c>
      <c r="J222" s="118">
        <v>412449</v>
      </c>
      <c r="K222" s="118">
        <v>98825</v>
      </c>
      <c r="L222" s="118">
        <v>29331</v>
      </c>
      <c r="M222" s="118">
        <v>28673</v>
      </c>
      <c r="N222" s="118">
        <v>156829</v>
      </c>
      <c r="O222" s="118">
        <v>255620</v>
      </c>
      <c r="P222" s="118" t="s">
        <v>685</v>
      </c>
      <c r="Q222" s="118" t="s">
        <v>2031</v>
      </c>
      <c r="R222" s="118">
        <v>140375.55000000005</v>
      </c>
      <c r="S222" s="118" t="s">
        <v>685</v>
      </c>
      <c r="T222" s="118" t="s">
        <v>2032</v>
      </c>
      <c r="U222" s="118">
        <v>28574.189999999995</v>
      </c>
      <c r="V222" s="118" t="s">
        <v>685</v>
      </c>
      <c r="W222" s="118" t="s">
        <v>2033</v>
      </c>
      <c r="X222" s="118">
        <v>125565.92</v>
      </c>
      <c r="Y222" s="118">
        <v>-111490.54</v>
      </c>
      <c r="Z222" s="118">
        <v>0</v>
      </c>
      <c r="AA222" s="118">
        <v>0</v>
      </c>
      <c r="AB222" s="118">
        <v>65390.78</v>
      </c>
      <c r="AC222" s="118">
        <v>117634.34000000004</v>
      </c>
      <c r="AD222" s="118" t="s">
        <v>679</v>
      </c>
      <c r="AE222" s="118">
        <v>39194.659999999945</v>
      </c>
      <c r="AF222" s="118" t="b">
        <v>0</v>
      </c>
      <c r="AG222" s="118">
        <v>117634.34</v>
      </c>
      <c r="AI222" s="118" t="s">
        <v>2034</v>
      </c>
      <c r="AJ222" s="118"/>
    </row>
    <row r="223" spans="1:36" x14ac:dyDescent="0.25">
      <c r="A223" s="118" t="s">
        <v>307</v>
      </c>
      <c r="B223" s="118" t="s">
        <v>2035</v>
      </c>
      <c r="C223" s="118" t="s">
        <v>2036</v>
      </c>
      <c r="D223" s="118" t="s">
        <v>2037</v>
      </c>
      <c r="E223" s="118" t="s">
        <v>2038</v>
      </c>
      <c r="F223" s="118" t="s">
        <v>761</v>
      </c>
      <c r="G223" s="118" t="s">
        <v>685</v>
      </c>
      <c r="H223" s="118" t="s">
        <v>685</v>
      </c>
      <c r="I223" s="118">
        <v>1963</v>
      </c>
      <c r="J223" s="118">
        <v>173073</v>
      </c>
      <c r="K223" s="118">
        <v>76025</v>
      </c>
      <c r="L223" s="118">
        <v>59425</v>
      </c>
      <c r="M223" s="118">
        <v>1500</v>
      </c>
      <c r="N223" s="118">
        <v>136950</v>
      </c>
      <c r="O223" s="118">
        <v>36123</v>
      </c>
      <c r="P223" s="118" t="s">
        <v>685</v>
      </c>
      <c r="Q223" s="118" t="s">
        <v>2039</v>
      </c>
      <c r="R223" s="118">
        <v>1702</v>
      </c>
      <c r="S223" s="118" t="s">
        <v>685</v>
      </c>
      <c r="T223" s="118" t="s">
        <v>2040</v>
      </c>
      <c r="U223" s="118">
        <v>4528.8475000000008</v>
      </c>
      <c r="V223" s="118" t="s">
        <v>676</v>
      </c>
      <c r="W223" s="118">
        <v>0</v>
      </c>
      <c r="X223" s="118">
        <v>0</v>
      </c>
      <c r="Y223" s="118">
        <v>0</v>
      </c>
      <c r="Z223" s="118">
        <v>0</v>
      </c>
      <c r="AA223" s="118">
        <v>0</v>
      </c>
      <c r="AB223" s="118">
        <v>6230.8475000000008</v>
      </c>
      <c r="AC223" s="118">
        <v>0</v>
      </c>
      <c r="AD223" s="118" t="s">
        <v>679</v>
      </c>
      <c r="AE223" s="118">
        <v>136950</v>
      </c>
      <c r="AF223" s="118" t="b">
        <v>0</v>
      </c>
      <c r="AG223" s="118">
        <v>0</v>
      </c>
      <c r="AJ223" s="118"/>
    </row>
    <row r="224" spans="1:36" x14ac:dyDescent="0.25">
      <c r="A224" s="118" t="s">
        <v>308</v>
      </c>
      <c r="B224" s="118" t="s">
        <v>2041</v>
      </c>
      <c r="C224" s="118" t="s">
        <v>2042</v>
      </c>
      <c r="D224" s="118" t="s">
        <v>2043</v>
      </c>
      <c r="E224" s="118" t="s">
        <v>2044</v>
      </c>
      <c r="F224" s="118" t="s">
        <v>774</v>
      </c>
      <c r="G224" s="118" t="s">
        <v>685</v>
      </c>
      <c r="H224" s="118" t="s">
        <v>685</v>
      </c>
      <c r="I224" s="118">
        <v>7664</v>
      </c>
      <c r="J224" s="118">
        <v>675717</v>
      </c>
      <c r="K224" s="118">
        <v>9313</v>
      </c>
      <c r="L224" s="118">
        <v>475375</v>
      </c>
      <c r="M224" s="118">
        <v>0</v>
      </c>
      <c r="N224" s="118">
        <v>484688</v>
      </c>
      <c r="O224" s="118">
        <v>191029</v>
      </c>
      <c r="P224" s="118" t="s">
        <v>685</v>
      </c>
      <c r="Q224" s="118" t="s">
        <v>2045</v>
      </c>
      <c r="R224" s="118">
        <v>14460.12</v>
      </c>
      <c r="S224" s="118" t="s">
        <v>685</v>
      </c>
      <c r="T224" s="118" t="s">
        <v>2046</v>
      </c>
      <c r="U224" s="118">
        <v>38665.74</v>
      </c>
      <c r="V224" s="118" t="s">
        <v>685</v>
      </c>
      <c r="W224" s="118" t="s">
        <v>2047</v>
      </c>
      <c r="X224" s="118">
        <v>151625.37000000005</v>
      </c>
      <c r="Y224" s="118">
        <v>22378.73</v>
      </c>
      <c r="Z224" s="118">
        <v>48490.09</v>
      </c>
      <c r="AA224" s="118">
        <v>0</v>
      </c>
      <c r="AB224" s="118">
        <v>0</v>
      </c>
      <c r="AC224" s="118">
        <v>275620.05000000005</v>
      </c>
      <c r="AD224" s="118" t="s">
        <v>679</v>
      </c>
      <c r="AE224" s="118">
        <v>209067.94999999995</v>
      </c>
      <c r="AF224" s="118" t="b">
        <v>0</v>
      </c>
      <c r="AG224" s="118">
        <v>275620.05</v>
      </c>
      <c r="AI224" s="118" t="s">
        <v>2048</v>
      </c>
      <c r="AJ224" s="118"/>
    </row>
    <row r="225" spans="1:36" x14ac:dyDescent="0.25">
      <c r="A225" s="118" t="s">
        <v>309</v>
      </c>
      <c r="B225" s="118" t="s">
        <v>2049</v>
      </c>
      <c r="C225" s="118" t="s">
        <v>2050</v>
      </c>
      <c r="D225" s="118" t="s">
        <v>2051</v>
      </c>
      <c r="E225" s="118" t="s">
        <v>2052</v>
      </c>
      <c r="F225" s="118" t="s">
        <v>822</v>
      </c>
      <c r="G225" s="118" t="s">
        <v>685</v>
      </c>
      <c r="H225" s="118" t="s">
        <v>685</v>
      </c>
      <c r="I225" s="118">
        <v>5798</v>
      </c>
      <c r="J225" s="118">
        <v>511196</v>
      </c>
      <c r="K225" s="118">
        <v>49939</v>
      </c>
      <c r="L225" s="118">
        <v>93838</v>
      </c>
      <c r="M225" s="118">
        <v>16875.68</v>
      </c>
      <c r="N225" s="118">
        <v>160652.68</v>
      </c>
      <c r="O225" s="118">
        <v>350543.32</v>
      </c>
      <c r="P225" s="118" t="s">
        <v>685</v>
      </c>
      <c r="Q225" s="118" t="s">
        <v>2053</v>
      </c>
      <c r="R225" s="118">
        <v>75901.350000000079</v>
      </c>
      <c r="S225" s="118" t="s">
        <v>685</v>
      </c>
      <c r="T225" s="118" t="s">
        <v>2054</v>
      </c>
      <c r="U225" s="118">
        <v>12850.745000000001</v>
      </c>
      <c r="V225" s="118" t="s">
        <v>685</v>
      </c>
      <c r="W225" s="118" t="s">
        <v>2055</v>
      </c>
      <c r="X225" s="118">
        <v>72468.244999999981</v>
      </c>
      <c r="Y225" s="118">
        <v>0</v>
      </c>
      <c r="Z225" s="118">
        <v>0</v>
      </c>
      <c r="AA225" s="118">
        <v>0</v>
      </c>
      <c r="AB225" s="118">
        <v>35839.909999999974</v>
      </c>
      <c r="AC225" s="118">
        <v>125380.43000000008</v>
      </c>
      <c r="AD225" s="118" t="s">
        <v>679</v>
      </c>
      <c r="AE225" s="118">
        <v>35272.249999999913</v>
      </c>
      <c r="AF225" s="118" t="b">
        <v>0</v>
      </c>
      <c r="AG225" s="118">
        <v>125380.43</v>
      </c>
      <c r="AJ225" s="118"/>
    </row>
    <row r="226" spans="1:36" x14ac:dyDescent="0.25">
      <c r="A226" s="118" t="s">
        <v>310</v>
      </c>
      <c r="B226" s="118" t="s">
        <v>2056</v>
      </c>
      <c r="C226" s="118" t="s">
        <v>2057</v>
      </c>
      <c r="D226" s="118" t="s">
        <v>2058</v>
      </c>
      <c r="E226" s="118" t="s">
        <v>2059</v>
      </c>
      <c r="F226" s="118" t="s">
        <v>700</v>
      </c>
      <c r="G226" s="118" t="s">
        <v>685</v>
      </c>
      <c r="H226" s="118" t="s">
        <v>685</v>
      </c>
      <c r="I226" s="118">
        <v>1548</v>
      </c>
      <c r="J226" s="118">
        <v>136484</v>
      </c>
      <c r="K226" s="118">
        <v>10491</v>
      </c>
      <c r="L226" s="118">
        <v>21548</v>
      </c>
      <c r="M226" s="118">
        <v>2563.84</v>
      </c>
      <c r="N226" s="118">
        <v>34602.839999999997</v>
      </c>
      <c r="O226" s="118">
        <v>101881.16</v>
      </c>
      <c r="P226" s="118" t="s">
        <v>685</v>
      </c>
      <c r="Q226" s="118" t="s">
        <v>2060</v>
      </c>
      <c r="R226" s="118">
        <v>1383</v>
      </c>
      <c r="S226" s="118" t="s">
        <v>685</v>
      </c>
      <c r="T226" s="118" t="s">
        <v>2061</v>
      </c>
      <c r="U226" s="118">
        <v>143.14750000000001</v>
      </c>
      <c r="V226" s="118" t="s">
        <v>685</v>
      </c>
      <c r="W226" s="118" t="s">
        <v>2062</v>
      </c>
      <c r="X226" s="118">
        <v>18496.080000000002</v>
      </c>
      <c r="Y226" s="118">
        <v>1154.5474999999999</v>
      </c>
      <c r="Z226" s="118">
        <v>3658.59</v>
      </c>
      <c r="AA226" s="118">
        <v>0</v>
      </c>
      <c r="AB226" s="118">
        <v>854.64750000000004</v>
      </c>
      <c r="AC226" s="118">
        <v>23980.717499999999</v>
      </c>
      <c r="AD226" s="118" t="s">
        <v>679</v>
      </c>
      <c r="AE226" s="118">
        <v>10622.122499999994</v>
      </c>
      <c r="AF226" s="118" t="b">
        <v>0</v>
      </c>
      <c r="AG226" s="118">
        <v>23980.717499999999</v>
      </c>
      <c r="AJ226" s="118"/>
    </row>
    <row r="227" spans="1:36" x14ac:dyDescent="0.25">
      <c r="A227" s="118" t="s">
        <v>311</v>
      </c>
      <c r="B227" s="118" t="s">
        <v>2063</v>
      </c>
      <c r="C227" s="118" t="s">
        <v>2064</v>
      </c>
      <c r="D227" s="118" t="s">
        <v>2065</v>
      </c>
      <c r="E227" s="118" t="s">
        <v>2066</v>
      </c>
      <c r="F227" s="118" t="s">
        <v>761</v>
      </c>
      <c r="G227" s="118" t="s">
        <v>685</v>
      </c>
      <c r="H227" s="118" t="s">
        <v>685</v>
      </c>
      <c r="I227" s="118">
        <v>14041</v>
      </c>
      <c r="J227" s="118">
        <v>1237963</v>
      </c>
      <c r="K227" s="118">
        <v>60242</v>
      </c>
      <c r="L227" s="118">
        <v>109250</v>
      </c>
      <c r="M227" s="118">
        <v>0</v>
      </c>
      <c r="N227" s="118">
        <v>169492</v>
      </c>
      <c r="O227" s="118">
        <v>1068471</v>
      </c>
      <c r="P227" s="118" t="s">
        <v>685</v>
      </c>
      <c r="Q227" s="118" t="s">
        <v>2067</v>
      </c>
      <c r="R227" s="118">
        <v>63022.44</v>
      </c>
      <c r="S227" s="118" t="s">
        <v>685</v>
      </c>
      <c r="T227" s="118" t="s">
        <v>2068</v>
      </c>
      <c r="U227" s="118">
        <v>43259.197500000002</v>
      </c>
      <c r="V227" s="118" t="s">
        <v>685</v>
      </c>
      <c r="W227" s="118" t="s">
        <v>2069</v>
      </c>
      <c r="X227" s="118">
        <v>80669.110000000015</v>
      </c>
      <c r="Y227" s="118">
        <v>58886.719999999994</v>
      </c>
      <c r="Z227" s="118">
        <v>56344.4</v>
      </c>
      <c r="AA227" s="118">
        <v>0</v>
      </c>
      <c r="AB227" s="118">
        <v>129821.22750000002</v>
      </c>
      <c r="AC227" s="118">
        <v>172360.64</v>
      </c>
      <c r="AD227" s="118" t="s">
        <v>679</v>
      </c>
      <c r="AE227" s="118">
        <v>-2868.640000000014</v>
      </c>
      <c r="AF227" s="118" t="b">
        <v>0</v>
      </c>
      <c r="AG227" s="118">
        <v>172360.63999999998</v>
      </c>
      <c r="AJ227" s="118"/>
    </row>
    <row r="228" spans="1:36" x14ac:dyDescent="0.25">
      <c r="A228" s="118" t="s">
        <v>312</v>
      </c>
      <c r="B228" s="118" t="s">
        <v>2070</v>
      </c>
      <c r="C228" s="118" t="s">
        <v>2071</v>
      </c>
      <c r="D228" s="118" t="s">
        <v>2072</v>
      </c>
      <c r="E228" s="118" t="s">
        <v>2073</v>
      </c>
      <c r="F228" s="118" t="s">
        <v>708</v>
      </c>
      <c r="G228" s="118" t="s">
        <v>685</v>
      </c>
      <c r="H228" s="118" t="s">
        <v>676</v>
      </c>
      <c r="I228" s="118">
        <v>12309</v>
      </c>
      <c r="J228" s="118">
        <v>1085256</v>
      </c>
      <c r="K228" s="118">
        <v>126442</v>
      </c>
      <c r="L228" s="118">
        <v>179853</v>
      </c>
      <c r="M228" s="118">
        <v>0</v>
      </c>
      <c r="N228" s="118">
        <v>306295</v>
      </c>
      <c r="O228" s="118">
        <v>778961</v>
      </c>
      <c r="P228" s="118" t="s">
        <v>685</v>
      </c>
      <c r="Q228" s="118" t="s">
        <v>2074</v>
      </c>
      <c r="R228" s="118">
        <v>53355.06</v>
      </c>
      <c r="S228" s="118" t="s">
        <v>685</v>
      </c>
      <c r="T228" s="118" t="s">
        <v>2075</v>
      </c>
      <c r="U228" s="118">
        <v>87035.347500000033</v>
      </c>
      <c r="V228" s="118" t="s">
        <v>685</v>
      </c>
      <c r="W228" s="118" t="s">
        <v>2076</v>
      </c>
      <c r="X228" s="118">
        <v>94878.847499999989</v>
      </c>
      <c r="Y228" s="118">
        <v>96001.250000000015</v>
      </c>
      <c r="Z228" s="118">
        <v>65458.46</v>
      </c>
      <c r="AA228" s="118">
        <v>0</v>
      </c>
      <c r="AB228" s="118">
        <v>44885.765000000007</v>
      </c>
      <c r="AC228" s="118">
        <v>351843.2</v>
      </c>
      <c r="AD228" s="118" t="s">
        <v>679</v>
      </c>
      <c r="AE228" s="118">
        <v>-45548.200000000019</v>
      </c>
      <c r="AF228" s="118" t="b">
        <v>0</v>
      </c>
      <c r="AG228" s="118">
        <v>351843.19999999995</v>
      </c>
      <c r="AJ228" s="118"/>
    </row>
    <row r="229" spans="1:36" x14ac:dyDescent="0.25">
      <c r="A229" s="118" t="s">
        <v>313</v>
      </c>
      <c r="B229" s="118" t="s">
        <v>2077</v>
      </c>
      <c r="C229" s="118" t="s">
        <v>2078</v>
      </c>
      <c r="D229" s="118" t="s">
        <v>2079</v>
      </c>
      <c r="E229" s="118" t="s">
        <v>2080</v>
      </c>
      <c r="F229" s="118" t="s">
        <v>761</v>
      </c>
      <c r="G229" s="118" t="s">
        <v>685</v>
      </c>
      <c r="H229" s="118" t="s">
        <v>685</v>
      </c>
      <c r="I229" s="118">
        <v>4963</v>
      </c>
      <c r="J229" s="118">
        <v>437576</v>
      </c>
      <c r="K229" s="118">
        <v>35286</v>
      </c>
      <c r="L229" s="118">
        <v>108253</v>
      </c>
      <c r="M229" s="118">
        <v>253866.35</v>
      </c>
      <c r="N229" s="118">
        <v>397405.35</v>
      </c>
      <c r="O229" s="118">
        <v>40170.650000000023</v>
      </c>
      <c r="P229" s="118" t="s">
        <v>685</v>
      </c>
      <c r="Q229" s="118" t="s">
        <v>2081</v>
      </c>
      <c r="R229" s="118">
        <v>53941.89</v>
      </c>
      <c r="S229" s="118" t="s">
        <v>685</v>
      </c>
      <c r="T229" s="118" t="s">
        <v>2082</v>
      </c>
      <c r="U229" s="118">
        <v>31906.04749999999</v>
      </c>
      <c r="V229" s="118" t="s">
        <v>685</v>
      </c>
      <c r="W229" s="118" t="s">
        <v>2083</v>
      </c>
      <c r="X229" s="118">
        <v>91212.82</v>
      </c>
      <c r="Y229" s="118">
        <v>95626.96</v>
      </c>
      <c r="Z229" s="118">
        <v>0</v>
      </c>
      <c r="AA229" s="118">
        <v>0</v>
      </c>
      <c r="AB229" s="118">
        <v>24643.877499999995</v>
      </c>
      <c r="AC229" s="118">
        <v>248043.84000000003</v>
      </c>
      <c r="AD229" s="118" t="s">
        <v>679</v>
      </c>
      <c r="AE229" s="118">
        <v>149361.50999999995</v>
      </c>
      <c r="AF229" s="118" t="b">
        <v>0</v>
      </c>
      <c r="AG229" s="118">
        <v>248043.83999999997</v>
      </c>
      <c r="AI229" s="118" t="s">
        <v>2084</v>
      </c>
      <c r="AJ229" s="118"/>
    </row>
    <row r="230" spans="1:36" x14ac:dyDescent="0.25">
      <c r="A230" s="118" t="s">
        <v>314</v>
      </c>
      <c r="B230" s="118" t="s">
        <v>2085</v>
      </c>
      <c r="C230" s="118" t="s">
        <v>2086</v>
      </c>
      <c r="D230" s="118" t="s">
        <v>2087</v>
      </c>
      <c r="E230" s="118" t="s">
        <v>2088</v>
      </c>
      <c r="F230" s="118" t="s">
        <v>723</v>
      </c>
      <c r="G230" s="118" t="s">
        <v>685</v>
      </c>
      <c r="H230" s="118" t="s">
        <v>685</v>
      </c>
      <c r="I230" s="118">
        <v>53278</v>
      </c>
      <c r="J230" s="118">
        <v>4697399</v>
      </c>
      <c r="K230" s="118">
        <v>534594</v>
      </c>
      <c r="L230" s="118">
        <v>1920819</v>
      </c>
      <c r="M230" s="118">
        <v>1324244.77</v>
      </c>
      <c r="N230" s="118">
        <v>3779657.77</v>
      </c>
      <c r="O230" s="118">
        <v>917741.23</v>
      </c>
      <c r="P230" s="118" t="s">
        <v>685</v>
      </c>
      <c r="Q230" s="118" t="s">
        <v>2089</v>
      </c>
      <c r="R230" s="118">
        <v>714153.05999999994</v>
      </c>
      <c r="S230" s="118" t="s">
        <v>685</v>
      </c>
      <c r="T230" s="118" t="s">
        <v>2090</v>
      </c>
      <c r="U230" s="118">
        <v>528799.00249999994</v>
      </c>
      <c r="V230" s="118" t="s">
        <v>685</v>
      </c>
      <c r="W230" s="118" t="s">
        <v>2091</v>
      </c>
      <c r="X230" s="118">
        <v>722434.94499999995</v>
      </c>
      <c r="Y230" s="118">
        <v>403960.52</v>
      </c>
      <c r="Z230" s="118">
        <v>1992615.0000000005</v>
      </c>
      <c r="AA230" s="118">
        <v>0</v>
      </c>
      <c r="AB230" s="118">
        <v>581357.51750000019</v>
      </c>
      <c r="AC230" s="118">
        <v>3780605.01</v>
      </c>
      <c r="AD230" s="118" t="s">
        <v>679</v>
      </c>
      <c r="AE230" s="118">
        <v>-947.23999999975797</v>
      </c>
      <c r="AF230" s="118" t="b">
        <v>0</v>
      </c>
      <c r="AG230" s="118">
        <v>3780605.0099999993</v>
      </c>
      <c r="AJ230" s="118"/>
    </row>
    <row r="231" spans="1:36" x14ac:dyDescent="0.25">
      <c r="A231" s="118" t="s">
        <v>315</v>
      </c>
      <c r="B231" s="118" t="s">
        <v>2092</v>
      </c>
      <c r="C231" s="118" t="s">
        <v>2093</v>
      </c>
      <c r="D231" s="118" t="s">
        <v>2094</v>
      </c>
      <c r="E231" s="118" t="s">
        <v>2095</v>
      </c>
      <c r="F231" s="118" t="s">
        <v>731</v>
      </c>
      <c r="G231" s="118" t="s">
        <v>685</v>
      </c>
      <c r="H231" s="118" t="s">
        <v>685</v>
      </c>
      <c r="I231" s="118">
        <v>1322</v>
      </c>
      <c r="J231" s="118">
        <v>116558</v>
      </c>
      <c r="K231" s="118">
        <v>8596</v>
      </c>
      <c r="L231" s="118">
        <v>3911</v>
      </c>
      <c r="M231" s="118">
        <v>94214.05</v>
      </c>
      <c r="N231" s="118">
        <v>106721.05</v>
      </c>
      <c r="O231" s="118">
        <v>9836.9499999999971</v>
      </c>
      <c r="P231" s="118" t="s">
        <v>685</v>
      </c>
      <c r="Q231" s="118" t="s">
        <v>2096</v>
      </c>
      <c r="R231" s="118">
        <v>18410.25</v>
      </c>
      <c r="S231" s="118" t="s">
        <v>685</v>
      </c>
      <c r="T231" s="118" t="s">
        <v>2097</v>
      </c>
      <c r="U231" s="118">
        <v>4074.8124999999991</v>
      </c>
      <c r="V231" s="118" t="s">
        <v>685</v>
      </c>
      <c r="W231" s="118" t="s">
        <v>2098</v>
      </c>
      <c r="X231" s="118">
        <v>69277.83</v>
      </c>
      <c r="Y231" s="118">
        <v>5014.1200000000008</v>
      </c>
      <c r="Z231" s="118">
        <v>11433.77</v>
      </c>
      <c r="AA231" s="118">
        <v>4455.26</v>
      </c>
      <c r="AB231" s="118">
        <v>10786.4925</v>
      </c>
      <c r="AC231" s="118">
        <v>101879.55</v>
      </c>
      <c r="AD231" s="118">
        <v>1.4551915228366852E-11</v>
      </c>
      <c r="AE231" s="118">
        <v>4841.5000000000146</v>
      </c>
      <c r="AF231" s="118" t="b">
        <v>0</v>
      </c>
      <c r="AG231" s="118">
        <v>97424.29</v>
      </c>
      <c r="AJ231" s="118"/>
    </row>
    <row r="232" spans="1:36" x14ac:dyDescent="0.25">
      <c r="A232" s="118" t="s">
        <v>316</v>
      </c>
      <c r="B232" s="118" t="s">
        <v>673</v>
      </c>
      <c r="C232" s="118" t="s">
        <v>673</v>
      </c>
      <c r="D232" s="118" t="s">
        <v>673</v>
      </c>
      <c r="E232" s="118" t="s">
        <v>2099</v>
      </c>
      <c r="F232" s="118" t="s">
        <v>675</v>
      </c>
      <c r="G232" s="118" t="s">
        <v>676</v>
      </c>
      <c r="H232" s="118" t="s">
        <v>676</v>
      </c>
      <c r="I232" s="118">
        <v>18448</v>
      </c>
      <c r="J232" s="118">
        <v>0</v>
      </c>
      <c r="K232" s="118">
        <v>0</v>
      </c>
      <c r="L232" s="118">
        <v>0</v>
      </c>
      <c r="M232" s="118">
        <v>0</v>
      </c>
      <c r="N232" s="118">
        <v>0</v>
      </c>
      <c r="O232" s="118">
        <v>0</v>
      </c>
      <c r="P232" s="118" t="s">
        <v>677</v>
      </c>
      <c r="Q232" s="118" t="s">
        <v>678</v>
      </c>
      <c r="R232" s="118">
        <v>0</v>
      </c>
      <c r="S232" s="118" t="s">
        <v>677</v>
      </c>
      <c r="T232" s="118" t="s">
        <v>678</v>
      </c>
      <c r="U232" s="118">
        <v>0</v>
      </c>
      <c r="V232" s="118" t="s">
        <v>677</v>
      </c>
      <c r="W232" s="118" t="s">
        <v>678</v>
      </c>
      <c r="X232" s="118">
        <v>0</v>
      </c>
      <c r="Y232" s="118">
        <v>0</v>
      </c>
      <c r="Z232" s="118">
        <v>0</v>
      </c>
      <c r="AA232" s="118">
        <v>0</v>
      </c>
      <c r="AB232" s="118">
        <v>0</v>
      </c>
      <c r="AC232" s="118">
        <v>0</v>
      </c>
      <c r="AD232" s="118" t="s">
        <v>679</v>
      </c>
      <c r="AE232" s="118">
        <v>0</v>
      </c>
      <c r="AF232" s="118" t="b">
        <v>0</v>
      </c>
      <c r="AG232" s="118" t="s">
        <v>673</v>
      </c>
      <c r="AJ232" s="118"/>
    </row>
    <row r="233" spans="1:36" x14ac:dyDescent="0.25">
      <c r="A233" s="118" t="s">
        <v>317</v>
      </c>
      <c r="B233" s="118" t="s">
        <v>2100</v>
      </c>
      <c r="C233" s="118" t="s">
        <v>2101</v>
      </c>
      <c r="D233" s="118" t="s">
        <v>2102</v>
      </c>
      <c r="E233" s="118" t="s">
        <v>2103</v>
      </c>
      <c r="F233" s="118" t="s">
        <v>684</v>
      </c>
      <c r="G233" s="118" t="s">
        <v>676</v>
      </c>
      <c r="H233" s="118" t="s">
        <v>685</v>
      </c>
      <c r="I233" s="118">
        <v>12161</v>
      </c>
      <c r="J233" s="118">
        <v>1072208</v>
      </c>
      <c r="K233" s="118">
        <v>0</v>
      </c>
      <c r="L233" s="118">
        <v>233566</v>
      </c>
      <c r="M233" s="118">
        <v>0</v>
      </c>
      <c r="N233" s="118">
        <v>233566</v>
      </c>
      <c r="O233" s="118">
        <v>838642</v>
      </c>
      <c r="P233" s="118" t="s">
        <v>685</v>
      </c>
      <c r="Q233" s="118" t="s">
        <v>2104</v>
      </c>
      <c r="R233" s="118">
        <v>28675.139999999992</v>
      </c>
      <c r="S233" s="118" t="s">
        <v>685</v>
      </c>
      <c r="T233" s="118" t="s">
        <v>2105</v>
      </c>
      <c r="U233" s="118">
        <v>30021.320000000003</v>
      </c>
      <c r="V233" s="118" t="s">
        <v>685</v>
      </c>
      <c r="W233" s="118" t="s">
        <v>2106</v>
      </c>
      <c r="X233" s="118">
        <v>134429.80249999999</v>
      </c>
      <c r="Y233" s="118">
        <v>0</v>
      </c>
      <c r="Z233" s="118">
        <v>4575.2299999999996</v>
      </c>
      <c r="AA233" s="118">
        <v>0</v>
      </c>
      <c r="AB233" s="118">
        <v>36052.382499999985</v>
      </c>
      <c r="AC233" s="118">
        <v>161649.11000000002</v>
      </c>
      <c r="AD233" s="118" t="s">
        <v>679</v>
      </c>
      <c r="AE233" s="118">
        <v>71916.889999999985</v>
      </c>
      <c r="AF233" s="118" t="b">
        <v>0</v>
      </c>
      <c r="AG233" s="118">
        <v>161649.11000000002</v>
      </c>
      <c r="AJ233" s="118"/>
    </row>
    <row r="234" spans="1:36" x14ac:dyDescent="0.25">
      <c r="A234" s="118" t="s">
        <v>318</v>
      </c>
      <c r="B234" s="118" t="s">
        <v>2107</v>
      </c>
      <c r="C234" s="118" t="s">
        <v>2108</v>
      </c>
      <c r="D234" s="118" t="s">
        <v>2109</v>
      </c>
      <c r="E234" s="118" t="s">
        <v>2110</v>
      </c>
      <c r="F234" s="118" t="s">
        <v>700</v>
      </c>
      <c r="G234" s="118" t="s">
        <v>685</v>
      </c>
      <c r="H234" s="118" t="s">
        <v>685</v>
      </c>
      <c r="I234" s="118">
        <v>837</v>
      </c>
      <c r="J234" s="118">
        <v>73796</v>
      </c>
      <c r="K234" s="118">
        <v>37775</v>
      </c>
      <c r="L234" s="118">
        <v>0</v>
      </c>
      <c r="M234" s="118">
        <v>4170</v>
      </c>
      <c r="N234" s="118">
        <v>41945</v>
      </c>
      <c r="O234" s="118">
        <v>31851</v>
      </c>
      <c r="P234" s="118" t="s">
        <v>685</v>
      </c>
      <c r="Q234" s="118" t="s">
        <v>2111</v>
      </c>
      <c r="R234" s="118">
        <v>2517</v>
      </c>
      <c r="S234" s="118" t="s">
        <v>685</v>
      </c>
      <c r="T234" s="118" t="s">
        <v>2112</v>
      </c>
      <c r="U234" s="118">
        <v>310</v>
      </c>
      <c r="V234" s="118" t="s">
        <v>685</v>
      </c>
      <c r="W234" s="118" t="s">
        <v>2113</v>
      </c>
      <c r="X234" s="118">
        <v>15595.04</v>
      </c>
      <c r="Y234" s="118">
        <v>11122.9</v>
      </c>
      <c r="Z234" s="118">
        <v>4000</v>
      </c>
      <c r="AA234" s="118">
        <v>0</v>
      </c>
      <c r="AB234" s="118">
        <v>0</v>
      </c>
      <c r="AC234" s="118">
        <v>33544.94</v>
      </c>
      <c r="AD234" s="118" t="s">
        <v>679</v>
      </c>
      <c r="AE234" s="118">
        <v>8400.0599999999977</v>
      </c>
      <c r="AF234" s="118" t="b">
        <v>0</v>
      </c>
      <c r="AG234" s="118">
        <v>33544.94</v>
      </c>
      <c r="AJ234" s="118"/>
    </row>
    <row r="235" spans="1:36" x14ac:dyDescent="0.25">
      <c r="A235" s="118" t="s">
        <v>319</v>
      </c>
      <c r="B235" s="118" t="s">
        <v>2114</v>
      </c>
      <c r="C235" s="118" t="s">
        <v>2115</v>
      </c>
      <c r="D235" s="118" t="s">
        <v>2116</v>
      </c>
      <c r="E235" s="118" t="s">
        <v>2117</v>
      </c>
      <c r="F235" s="118" t="s">
        <v>761</v>
      </c>
      <c r="G235" s="118" t="s">
        <v>676</v>
      </c>
      <c r="H235" s="118" t="s">
        <v>685</v>
      </c>
      <c r="I235" s="118">
        <v>1253</v>
      </c>
      <c r="J235" s="118">
        <v>110474</v>
      </c>
      <c r="K235" s="118">
        <v>0</v>
      </c>
      <c r="L235" s="118">
        <v>35772</v>
      </c>
      <c r="M235" s="118">
        <v>0</v>
      </c>
      <c r="N235" s="118">
        <v>35772</v>
      </c>
      <c r="O235" s="118">
        <v>74702</v>
      </c>
      <c r="P235" s="118" t="s">
        <v>769</v>
      </c>
      <c r="Q235" s="118" t="s">
        <v>678</v>
      </c>
      <c r="R235" s="118">
        <v>0</v>
      </c>
      <c r="S235" s="118" t="s">
        <v>685</v>
      </c>
      <c r="T235" s="118" t="s">
        <v>2118</v>
      </c>
      <c r="U235" s="118">
        <v>17094.53</v>
      </c>
      <c r="V235" s="118" t="s">
        <v>676</v>
      </c>
      <c r="W235" s="118">
        <v>0</v>
      </c>
      <c r="X235" s="118">
        <v>0</v>
      </c>
      <c r="Y235" s="118">
        <v>0</v>
      </c>
      <c r="Z235" s="118">
        <v>0</v>
      </c>
      <c r="AA235" s="118">
        <v>0</v>
      </c>
      <c r="AB235" s="118">
        <v>0</v>
      </c>
      <c r="AC235" s="118">
        <v>17094.53</v>
      </c>
      <c r="AD235" s="118" t="s">
        <v>679</v>
      </c>
      <c r="AE235" s="118">
        <v>18677.47</v>
      </c>
      <c r="AF235" s="118" t="b">
        <v>0</v>
      </c>
      <c r="AG235" s="118">
        <v>17094.53</v>
      </c>
      <c r="AJ235" s="118"/>
    </row>
    <row r="236" spans="1:36" x14ac:dyDescent="0.25">
      <c r="A236" s="118" t="s">
        <v>320</v>
      </c>
      <c r="B236" s="118" t="s">
        <v>2119</v>
      </c>
      <c r="C236" s="118" t="s">
        <v>2120</v>
      </c>
      <c r="D236" s="118" t="s">
        <v>2121</v>
      </c>
      <c r="E236" s="118" t="s">
        <v>2122</v>
      </c>
      <c r="F236" s="118" t="s">
        <v>761</v>
      </c>
      <c r="G236" s="118" t="s">
        <v>676</v>
      </c>
      <c r="H236" s="118" t="s">
        <v>685</v>
      </c>
      <c r="I236" s="118">
        <v>1751</v>
      </c>
      <c r="J236" s="118">
        <v>154382</v>
      </c>
      <c r="K236" s="118">
        <v>0</v>
      </c>
      <c r="L236" s="118">
        <v>24545</v>
      </c>
      <c r="M236" s="118">
        <v>0</v>
      </c>
      <c r="N236" s="118">
        <v>24545</v>
      </c>
      <c r="O236" s="118">
        <v>129837</v>
      </c>
      <c r="P236" s="118" t="s">
        <v>769</v>
      </c>
      <c r="Q236" s="118" t="s">
        <v>678</v>
      </c>
      <c r="R236" s="118">
        <v>0</v>
      </c>
      <c r="S236" s="118" t="s">
        <v>685</v>
      </c>
      <c r="T236" s="118" t="s">
        <v>2123</v>
      </c>
      <c r="U236" s="118">
        <v>0</v>
      </c>
      <c r="V236" s="118" t="s">
        <v>685</v>
      </c>
      <c r="W236" s="118" t="s">
        <v>2123</v>
      </c>
      <c r="X236" s="118">
        <v>2323.2024999999999</v>
      </c>
      <c r="Y236" s="118">
        <v>0</v>
      </c>
      <c r="Z236" s="118">
        <v>0</v>
      </c>
      <c r="AA236" s="118">
        <v>0</v>
      </c>
      <c r="AB236" s="118">
        <v>2066.4124999999995</v>
      </c>
      <c r="AC236" s="118">
        <v>256.79000000000042</v>
      </c>
      <c r="AD236" s="118" t="s">
        <v>679</v>
      </c>
      <c r="AE236" s="118">
        <v>24288.21</v>
      </c>
      <c r="AF236" s="118" t="b">
        <v>0</v>
      </c>
      <c r="AG236" s="118">
        <v>256.78999999999996</v>
      </c>
      <c r="AJ236" s="118"/>
    </row>
    <row r="237" spans="1:36" x14ac:dyDescent="0.25">
      <c r="A237" s="118" t="s">
        <v>321</v>
      </c>
      <c r="B237" s="118" t="s">
        <v>2124</v>
      </c>
      <c r="C237" s="118" t="s">
        <v>2125</v>
      </c>
      <c r="D237" s="118" t="s">
        <v>2126</v>
      </c>
      <c r="E237" s="118" t="s">
        <v>2127</v>
      </c>
      <c r="F237" s="118" t="s">
        <v>700</v>
      </c>
      <c r="G237" s="118" t="s">
        <v>685</v>
      </c>
      <c r="H237" s="118" t="s">
        <v>685</v>
      </c>
      <c r="I237" s="118">
        <v>42533</v>
      </c>
      <c r="J237" s="118">
        <v>3750037</v>
      </c>
      <c r="K237" s="118">
        <v>900000</v>
      </c>
      <c r="L237" s="118">
        <v>0</v>
      </c>
      <c r="M237" s="118">
        <v>0</v>
      </c>
      <c r="N237" s="118">
        <v>900000</v>
      </c>
      <c r="O237" s="118">
        <v>2850037</v>
      </c>
      <c r="P237" s="118" t="s">
        <v>685</v>
      </c>
      <c r="Q237" s="118" t="s">
        <v>2128</v>
      </c>
      <c r="R237" s="118">
        <v>357605.92</v>
      </c>
      <c r="S237" s="118" t="s">
        <v>685</v>
      </c>
      <c r="T237" s="118" t="s">
        <v>2129</v>
      </c>
      <c r="U237" s="118">
        <v>57495.540000000015</v>
      </c>
      <c r="V237" s="118" t="s">
        <v>685</v>
      </c>
      <c r="W237" s="118" t="s">
        <v>2130</v>
      </c>
      <c r="X237" s="118">
        <v>69892.200000000012</v>
      </c>
      <c r="Y237" s="118">
        <v>170975.18</v>
      </c>
      <c r="Z237" s="118">
        <v>72626.26999999999</v>
      </c>
      <c r="AA237" s="118">
        <v>0</v>
      </c>
      <c r="AB237" s="118">
        <v>1721.9400000000005</v>
      </c>
      <c r="AC237" s="118">
        <v>726873.17000000016</v>
      </c>
      <c r="AD237" s="118" t="s">
        <v>679</v>
      </c>
      <c r="AE237" s="118">
        <v>173126.82999999984</v>
      </c>
      <c r="AF237" s="118" t="b">
        <v>0</v>
      </c>
      <c r="AG237" s="118">
        <v>726873.17</v>
      </c>
      <c r="AI237" s="118" t="s">
        <v>1577</v>
      </c>
      <c r="AJ237" s="118"/>
    </row>
    <row r="238" spans="1:36" x14ac:dyDescent="0.25">
      <c r="A238" s="118" t="s">
        <v>322</v>
      </c>
      <c r="B238" s="118" t="s">
        <v>2131</v>
      </c>
      <c r="C238" s="118" t="s">
        <v>2132</v>
      </c>
      <c r="D238" s="118" t="s">
        <v>2133</v>
      </c>
      <c r="E238" s="118" t="s">
        <v>2134</v>
      </c>
      <c r="F238" s="118" t="s">
        <v>731</v>
      </c>
      <c r="G238" s="118" t="s">
        <v>685</v>
      </c>
      <c r="H238" s="118" t="s">
        <v>685</v>
      </c>
      <c r="I238" s="118">
        <v>664</v>
      </c>
      <c r="J238" s="118">
        <v>58543</v>
      </c>
      <c r="K238" s="118">
        <v>4856</v>
      </c>
      <c r="L238" s="118">
        <v>23692</v>
      </c>
      <c r="M238" s="118">
        <v>29212</v>
      </c>
      <c r="N238" s="118">
        <v>57760</v>
      </c>
      <c r="O238" s="118">
        <v>783</v>
      </c>
      <c r="P238" s="118" t="s">
        <v>685</v>
      </c>
      <c r="Q238" s="118" t="s">
        <v>2135</v>
      </c>
      <c r="R238" s="118">
        <v>4224</v>
      </c>
      <c r="S238" s="118" t="s">
        <v>685</v>
      </c>
      <c r="T238" s="118" t="s">
        <v>2136</v>
      </c>
      <c r="U238" s="118">
        <v>2316.5050000000001</v>
      </c>
      <c r="V238" s="118" t="s">
        <v>685</v>
      </c>
      <c r="W238" s="118" t="s">
        <v>2137</v>
      </c>
      <c r="X238" s="118">
        <v>12572</v>
      </c>
      <c r="Y238" s="118">
        <v>13274.85</v>
      </c>
      <c r="Z238" s="118">
        <v>3618.21</v>
      </c>
      <c r="AA238" s="118">
        <v>0</v>
      </c>
      <c r="AB238" s="118">
        <v>4376.5050000000001</v>
      </c>
      <c r="AC238" s="118">
        <v>31629.06</v>
      </c>
      <c r="AD238" s="118" t="s">
        <v>679</v>
      </c>
      <c r="AE238" s="118">
        <v>26130.94</v>
      </c>
      <c r="AF238" s="118" t="b">
        <v>0</v>
      </c>
      <c r="AG238" s="118">
        <v>31629.06</v>
      </c>
      <c r="AJ238" s="118"/>
    </row>
    <row r="239" spans="1:36" x14ac:dyDescent="0.25">
      <c r="A239" s="118" t="s">
        <v>323</v>
      </c>
      <c r="B239" s="118" t="s">
        <v>2138</v>
      </c>
      <c r="C239" s="118" t="s">
        <v>2139</v>
      </c>
      <c r="D239" s="118" t="s">
        <v>2140</v>
      </c>
      <c r="E239" s="118" t="s">
        <v>2141</v>
      </c>
      <c r="F239" s="118" t="s">
        <v>809</v>
      </c>
      <c r="G239" s="118" t="s">
        <v>685</v>
      </c>
      <c r="H239" s="118" t="s">
        <v>685</v>
      </c>
      <c r="I239" s="118">
        <v>9230</v>
      </c>
      <c r="J239" s="118">
        <v>813788</v>
      </c>
      <c r="K239" s="118">
        <v>138733</v>
      </c>
      <c r="L239" s="118">
        <v>537802</v>
      </c>
      <c r="M239" s="118">
        <v>0</v>
      </c>
      <c r="N239" s="118">
        <v>676535</v>
      </c>
      <c r="O239" s="118">
        <v>137253</v>
      </c>
      <c r="P239" s="118" t="s">
        <v>685</v>
      </c>
      <c r="Q239" s="118" t="s">
        <v>2142</v>
      </c>
      <c r="R239" s="118">
        <v>150447.01625000004</v>
      </c>
      <c r="S239" s="118" t="s">
        <v>685</v>
      </c>
      <c r="T239" s="118" t="s">
        <v>2143</v>
      </c>
      <c r="U239" s="118">
        <v>132940.44500000001</v>
      </c>
      <c r="V239" s="118" t="s">
        <v>685</v>
      </c>
      <c r="W239" s="118" t="s">
        <v>2144</v>
      </c>
      <c r="X239" s="118">
        <v>247989.28</v>
      </c>
      <c r="Y239" s="118">
        <v>141659.12000000002</v>
      </c>
      <c r="Z239" s="118">
        <v>136902.60999999999</v>
      </c>
      <c r="AA239" s="118">
        <v>0</v>
      </c>
      <c r="AB239" s="118">
        <v>40928.85125</v>
      </c>
      <c r="AC239" s="118">
        <v>769009.62000000011</v>
      </c>
      <c r="AD239" s="118" t="s">
        <v>679</v>
      </c>
      <c r="AE239" s="118">
        <v>-92474.620000000112</v>
      </c>
      <c r="AF239" s="118" t="b">
        <v>0</v>
      </c>
      <c r="AG239" s="118">
        <v>769009.62000000011</v>
      </c>
      <c r="AJ239" s="118"/>
    </row>
    <row r="240" spans="1:36" x14ac:dyDescent="0.25">
      <c r="A240" s="118" t="s">
        <v>324</v>
      </c>
      <c r="B240" s="118" t="s">
        <v>673</v>
      </c>
      <c r="C240" s="118" t="s">
        <v>673</v>
      </c>
      <c r="D240" s="118" t="s">
        <v>673</v>
      </c>
      <c r="E240" s="118" t="s">
        <v>675</v>
      </c>
      <c r="F240" s="118" t="s">
        <v>675</v>
      </c>
      <c r="G240" s="118" t="s">
        <v>676</v>
      </c>
      <c r="H240" s="118" t="s">
        <v>676</v>
      </c>
      <c r="I240" s="118">
        <v>60803</v>
      </c>
      <c r="J240" s="118">
        <v>0</v>
      </c>
      <c r="K240" s="118">
        <v>0</v>
      </c>
      <c r="L240" s="118">
        <v>0</v>
      </c>
      <c r="M240" s="118">
        <v>0</v>
      </c>
      <c r="N240" s="118">
        <v>0</v>
      </c>
      <c r="O240" s="118">
        <v>0</v>
      </c>
      <c r="P240" s="118" t="s">
        <v>677</v>
      </c>
      <c r="Q240" s="118" t="s">
        <v>678</v>
      </c>
      <c r="R240" s="118">
        <v>0</v>
      </c>
      <c r="S240" s="118" t="s">
        <v>677</v>
      </c>
      <c r="T240" s="118" t="s">
        <v>678</v>
      </c>
      <c r="U240" s="118">
        <v>0</v>
      </c>
      <c r="V240" s="118" t="s">
        <v>677</v>
      </c>
      <c r="W240" s="118" t="s">
        <v>678</v>
      </c>
      <c r="X240" s="118">
        <v>0</v>
      </c>
      <c r="Y240" s="118">
        <v>0</v>
      </c>
      <c r="Z240" s="118">
        <v>0</v>
      </c>
      <c r="AA240" s="118">
        <v>0</v>
      </c>
      <c r="AB240" s="118">
        <v>0</v>
      </c>
      <c r="AC240" s="118">
        <v>0</v>
      </c>
      <c r="AD240" s="118" t="s">
        <v>679</v>
      </c>
      <c r="AE240" s="118">
        <v>0</v>
      </c>
      <c r="AF240" s="118" t="b">
        <v>0</v>
      </c>
      <c r="AG240" s="118" t="s">
        <v>673</v>
      </c>
      <c r="AJ240" s="118"/>
    </row>
    <row r="241" spans="1:36" x14ac:dyDescent="0.25">
      <c r="A241" s="118" t="s">
        <v>325</v>
      </c>
      <c r="B241" s="118" t="s">
        <v>673</v>
      </c>
      <c r="C241" s="118" t="s">
        <v>673</v>
      </c>
      <c r="D241" s="118" t="s">
        <v>673</v>
      </c>
      <c r="E241" s="118" t="s">
        <v>2145</v>
      </c>
      <c r="F241" s="118" t="s">
        <v>675</v>
      </c>
      <c r="G241" s="118" t="s">
        <v>676</v>
      </c>
      <c r="H241" s="118" t="s">
        <v>676</v>
      </c>
      <c r="I241" s="118">
        <v>2985</v>
      </c>
      <c r="J241" s="118">
        <v>0</v>
      </c>
      <c r="K241" s="118">
        <v>0</v>
      </c>
      <c r="L241" s="118">
        <v>0</v>
      </c>
      <c r="M241" s="118">
        <v>0</v>
      </c>
      <c r="N241" s="118">
        <v>0</v>
      </c>
      <c r="O241" s="118">
        <v>0</v>
      </c>
      <c r="P241" s="118" t="s">
        <v>677</v>
      </c>
      <c r="Q241" s="118" t="s">
        <v>678</v>
      </c>
      <c r="R241" s="118">
        <v>0</v>
      </c>
      <c r="S241" s="118" t="s">
        <v>677</v>
      </c>
      <c r="T241" s="118" t="s">
        <v>678</v>
      </c>
      <c r="U241" s="118">
        <v>0</v>
      </c>
      <c r="V241" s="118" t="s">
        <v>677</v>
      </c>
      <c r="W241" s="118" t="s">
        <v>678</v>
      </c>
      <c r="X241" s="118">
        <v>0</v>
      </c>
      <c r="Y241" s="118">
        <v>0</v>
      </c>
      <c r="Z241" s="118">
        <v>0</v>
      </c>
      <c r="AA241" s="118">
        <v>0</v>
      </c>
      <c r="AB241" s="118">
        <v>0</v>
      </c>
      <c r="AC241" s="118">
        <v>0</v>
      </c>
      <c r="AD241" s="118" t="s">
        <v>679</v>
      </c>
      <c r="AE241" s="118">
        <v>0</v>
      </c>
      <c r="AF241" s="118" t="b">
        <v>0</v>
      </c>
      <c r="AG241" s="118" t="s">
        <v>673</v>
      </c>
      <c r="AJ241" s="118"/>
    </row>
    <row r="242" spans="1:36" x14ac:dyDescent="0.25">
      <c r="A242" s="118" t="s">
        <v>326</v>
      </c>
      <c r="B242" s="118" t="s">
        <v>2146</v>
      </c>
      <c r="C242" s="118" t="s">
        <v>2147</v>
      </c>
      <c r="D242" s="118" t="s">
        <v>2148</v>
      </c>
      <c r="E242" s="118" t="s">
        <v>2149</v>
      </c>
      <c r="F242" s="118" t="s">
        <v>761</v>
      </c>
      <c r="G242" s="118" t="s">
        <v>676</v>
      </c>
      <c r="H242" s="118" t="s">
        <v>685</v>
      </c>
      <c r="I242" s="118">
        <v>3478</v>
      </c>
      <c r="J242" s="118">
        <v>306647</v>
      </c>
      <c r="K242" s="118">
        <v>0</v>
      </c>
      <c r="L242" s="118">
        <v>111307</v>
      </c>
      <c r="M242" s="118">
        <v>51263.35</v>
      </c>
      <c r="N242" s="118">
        <v>162570.35</v>
      </c>
      <c r="O242" s="118">
        <v>144076.65</v>
      </c>
      <c r="P242" s="118" t="s">
        <v>769</v>
      </c>
      <c r="Q242" s="118" t="s">
        <v>678</v>
      </c>
      <c r="R242" s="118">
        <v>0</v>
      </c>
      <c r="S242" s="118" t="s">
        <v>685</v>
      </c>
      <c r="T242" s="118" t="s">
        <v>2150</v>
      </c>
      <c r="U242" s="118">
        <v>43325.739999999991</v>
      </c>
      <c r="V242" s="118" t="s">
        <v>685</v>
      </c>
      <c r="W242" s="118" t="s">
        <v>2151</v>
      </c>
      <c r="X242" s="118">
        <v>31281.19</v>
      </c>
      <c r="Y242" s="118">
        <v>51209.95</v>
      </c>
      <c r="Z242" s="118">
        <v>-30922.32</v>
      </c>
      <c r="AA242" s="118">
        <v>107598.1</v>
      </c>
      <c r="AB242" s="118">
        <v>7813.8100000000013</v>
      </c>
      <c r="AC242" s="118">
        <v>194678.85</v>
      </c>
      <c r="AD242" s="118">
        <v>0</v>
      </c>
      <c r="AE242" s="118">
        <v>-32108.5</v>
      </c>
      <c r="AF242" s="118" t="b">
        <v>0</v>
      </c>
      <c r="AG242" s="118">
        <v>193492.74</v>
      </c>
      <c r="AJ242" s="118"/>
    </row>
    <row r="243" spans="1:36" x14ac:dyDescent="0.25">
      <c r="A243" s="118" t="s">
        <v>327</v>
      </c>
      <c r="B243" s="118" t="s">
        <v>2152</v>
      </c>
      <c r="C243" s="118" t="s">
        <v>2153</v>
      </c>
      <c r="D243" s="118" t="s">
        <v>2154</v>
      </c>
      <c r="E243" s="118" t="s">
        <v>2155</v>
      </c>
      <c r="F243" s="118" t="s">
        <v>822</v>
      </c>
      <c r="G243" s="118" t="s">
        <v>685</v>
      </c>
      <c r="H243" s="118" t="s">
        <v>685</v>
      </c>
      <c r="I243" s="118">
        <v>2960</v>
      </c>
      <c r="J243" s="118">
        <v>320655</v>
      </c>
      <c r="K243" s="118">
        <v>0</v>
      </c>
      <c r="L243" s="118">
        <v>157173</v>
      </c>
      <c r="M243" s="118">
        <v>163482</v>
      </c>
      <c r="N243" s="118">
        <v>320655</v>
      </c>
      <c r="O243" s="118">
        <v>0</v>
      </c>
      <c r="P243" s="118" t="s">
        <v>685</v>
      </c>
      <c r="Q243" s="118" t="s">
        <v>2156</v>
      </c>
      <c r="R243" s="118">
        <v>157172.57500000007</v>
      </c>
      <c r="S243" s="118" t="s">
        <v>2157</v>
      </c>
      <c r="T243" s="118" t="s">
        <v>678</v>
      </c>
      <c r="U243" s="118">
        <v>0</v>
      </c>
      <c r="V243" s="118" t="s">
        <v>685</v>
      </c>
      <c r="W243" s="118" t="s">
        <v>2158</v>
      </c>
      <c r="X243" s="118">
        <v>163481.93999999997</v>
      </c>
      <c r="Y243" s="118">
        <v>0</v>
      </c>
      <c r="Z243" s="118">
        <v>0</v>
      </c>
      <c r="AA243" s="118">
        <v>0</v>
      </c>
      <c r="AB243" s="118">
        <v>15508.665000000001</v>
      </c>
      <c r="AC243" s="118">
        <v>305145.85000000003</v>
      </c>
      <c r="AD243" s="118" t="s">
        <v>679</v>
      </c>
      <c r="AE243" s="118">
        <v>15509.149999999963</v>
      </c>
      <c r="AF243" s="118" t="b">
        <v>0</v>
      </c>
      <c r="AG243" s="118">
        <v>305145.84999999998</v>
      </c>
      <c r="AJ243" s="118"/>
    </row>
    <row r="244" spans="1:36" x14ac:dyDescent="0.25">
      <c r="A244" s="118" t="s">
        <v>328</v>
      </c>
      <c r="B244" s="118" t="s">
        <v>2159</v>
      </c>
      <c r="C244" s="118" t="s">
        <v>2160</v>
      </c>
      <c r="D244" s="118" t="s">
        <v>2161</v>
      </c>
      <c r="E244" s="118" t="s">
        <v>2162</v>
      </c>
      <c r="F244" s="118" t="s">
        <v>809</v>
      </c>
      <c r="G244" s="118" t="s">
        <v>685</v>
      </c>
      <c r="H244" s="118" t="s">
        <v>685</v>
      </c>
      <c r="I244" s="118">
        <v>94580</v>
      </c>
      <c r="J244" s="118">
        <v>8338902</v>
      </c>
      <c r="K244" s="118">
        <v>6712184</v>
      </c>
      <c r="L244" s="118">
        <v>0</v>
      </c>
      <c r="M244" s="118">
        <v>1626719</v>
      </c>
      <c r="N244" s="118">
        <v>8338903</v>
      </c>
      <c r="O244" s="118">
        <v>-1</v>
      </c>
      <c r="P244" s="118" t="s">
        <v>685</v>
      </c>
      <c r="Q244" s="118" t="s">
        <v>2163</v>
      </c>
      <c r="R244" s="118">
        <v>4799112.71</v>
      </c>
      <c r="S244" s="118" t="s">
        <v>685</v>
      </c>
      <c r="T244" s="118" t="s">
        <v>2164</v>
      </c>
      <c r="U244" s="118">
        <v>2456274.2400000002</v>
      </c>
      <c r="V244" s="118" t="s">
        <v>685</v>
      </c>
      <c r="W244" s="118" t="s">
        <v>2165</v>
      </c>
      <c r="X244" s="118">
        <v>947784.07499999995</v>
      </c>
      <c r="Y244" s="118">
        <v>1100410</v>
      </c>
      <c r="Z244" s="118">
        <v>192563</v>
      </c>
      <c r="AA244" s="118">
        <v>0</v>
      </c>
      <c r="AB244" s="118">
        <v>5089386.0250000004</v>
      </c>
      <c r="AC244" s="118">
        <v>4406758</v>
      </c>
      <c r="AD244" s="118" t="s">
        <v>679</v>
      </c>
      <c r="AE244" s="118">
        <v>3932145</v>
      </c>
      <c r="AF244" s="118" t="b">
        <v>0</v>
      </c>
      <c r="AG244" s="118">
        <v>4406758</v>
      </c>
      <c r="AI244" s="118" t="s">
        <v>1577</v>
      </c>
      <c r="AJ244" s="118"/>
    </row>
    <row r="245" spans="1:36" x14ac:dyDescent="0.25">
      <c r="A245" s="118" t="s">
        <v>329</v>
      </c>
      <c r="B245" s="118" t="s">
        <v>2166</v>
      </c>
      <c r="C245" s="118" t="s">
        <v>2167</v>
      </c>
      <c r="D245" s="118" t="s">
        <v>2168</v>
      </c>
      <c r="E245" s="118" t="s">
        <v>2169</v>
      </c>
      <c r="F245" s="118" t="s">
        <v>809</v>
      </c>
      <c r="G245" s="118" t="s">
        <v>685</v>
      </c>
      <c r="H245" s="118" t="s">
        <v>685</v>
      </c>
      <c r="I245" s="118">
        <v>34398</v>
      </c>
      <c r="J245" s="118">
        <v>3032793</v>
      </c>
      <c r="K245" s="118">
        <v>554276</v>
      </c>
      <c r="L245" s="118">
        <v>2035160</v>
      </c>
      <c r="M245" s="118">
        <v>100398.39</v>
      </c>
      <c r="N245" s="118">
        <v>2689834.39</v>
      </c>
      <c r="O245" s="118">
        <v>342958.60999999987</v>
      </c>
      <c r="P245" s="118" t="s">
        <v>685</v>
      </c>
      <c r="Q245" s="118" t="s">
        <v>2170</v>
      </c>
      <c r="R245" s="118">
        <v>626918.94999999995</v>
      </c>
      <c r="S245" s="118" t="s">
        <v>685</v>
      </c>
      <c r="T245" s="118" t="s">
        <v>2171</v>
      </c>
      <c r="U245" s="118">
        <v>163328.67750000008</v>
      </c>
      <c r="V245" s="118" t="s">
        <v>685</v>
      </c>
      <c r="W245" s="118" t="s">
        <v>2172</v>
      </c>
      <c r="X245" s="118">
        <v>1240897.1375000009</v>
      </c>
      <c r="Y245" s="118">
        <v>0</v>
      </c>
      <c r="Z245" s="118">
        <v>496751.21000000014</v>
      </c>
      <c r="AA245" s="118">
        <v>0</v>
      </c>
      <c r="AB245" s="118">
        <v>248833.90499999991</v>
      </c>
      <c r="AC245" s="118">
        <v>2279062.0700000012</v>
      </c>
      <c r="AD245" s="118" t="s">
        <v>679</v>
      </c>
      <c r="AE245" s="118">
        <v>410772.3199999989</v>
      </c>
      <c r="AF245" s="118" t="b">
        <v>0</v>
      </c>
      <c r="AG245" s="118">
        <v>2279062.0699999998</v>
      </c>
      <c r="AJ245" s="118"/>
    </row>
    <row r="246" spans="1:36" x14ac:dyDescent="0.25">
      <c r="A246" s="118" t="s">
        <v>330</v>
      </c>
      <c r="B246" s="118" t="s">
        <v>2173</v>
      </c>
      <c r="C246" s="118" t="s">
        <v>2174</v>
      </c>
      <c r="D246" s="118" t="s">
        <v>2175</v>
      </c>
      <c r="E246" s="118" t="s">
        <v>2176</v>
      </c>
      <c r="F246" s="118" t="s">
        <v>693</v>
      </c>
      <c r="G246" s="118" t="s">
        <v>685</v>
      </c>
      <c r="H246" s="118" t="s">
        <v>676</v>
      </c>
      <c r="I246" s="118">
        <v>14313</v>
      </c>
      <c r="J246" s="118">
        <v>1261944</v>
      </c>
      <c r="K246" s="118">
        <v>59000</v>
      </c>
      <c r="L246" s="118">
        <v>0</v>
      </c>
      <c r="M246" s="118">
        <v>82625.69</v>
      </c>
      <c r="N246" s="118">
        <v>141625.69</v>
      </c>
      <c r="O246" s="118">
        <v>1120318.31</v>
      </c>
      <c r="P246" s="118" t="s">
        <v>685</v>
      </c>
      <c r="Q246" s="118" t="s">
        <v>2177</v>
      </c>
      <c r="R246" s="118">
        <v>44603.57</v>
      </c>
      <c r="S246" s="118" t="s">
        <v>676</v>
      </c>
      <c r="T246" s="118">
        <v>0</v>
      </c>
      <c r="U246" s="118">
        <v>0</v>
      </c>
      <c r="V246" s="118" t="s">
        <v>676</v>
      </c>
      <c r="W246" s="118">
        <v>0</v>
      </c>
      <c r="X246" s="118">
        <v>0</v>
      </c>
      <c r="Y246" s="118">
        <v>0</v>
      </c>
      <c r="Z246" s="118">
        <v>29828.589999999993</v>
      </c>
      <c r="AA246" s="118">
        <v>0</v>
      </c>
      <c r="AB246" s="118">
        <v>41564.779999999992</v>
      </c>
      <c r="AC246" s="118">
        <v>32867.379999999997</v>
      </c>
      <c r="AD246" s="118" t="s">
        <v>679</v>
      </c>
      <c r="AE246" s="118">
        <v>108758.31</v>
      </c>
      <c r="AF246" s="118" t="b">
        <v>0</v>
      </c>
      <c r="AG246" s="118">
        <v>32867.379999999997</v>
      </c>
      <c r="AJ246" s="118"/>
    </row>
    <row r="247" spans="1:36" x14ac:dyDescent="0.25">
      <c r="A247" s="118" t="s">
        <v>331</v>
      </c>
      <c r="B247" s="118" t="s">
        <v>2178</v>
      </c>
      <c r="C247" s="118" t="s">
        <v>2179</v>
      </c>
      <c r="D247" s="118" t="s">
        <v>2180</v>
      </c>
      <c r="E247" s="118" t="s">
        <v>2181</v>
      </c>
      <c r="F247" s="118" t="s">
        <v>684</v>
      </c>
      <c r="G247" s="118" t="s">
        <v>676</v>
      </c>
      <c r="H247" s="118" t="s">
        <v>685</v>
      </c>
      <c r="I247" s="118">
        <v>25337</v>
      </c>
      <c r="J247" s="118">
        <v>2233905</v>
      </c>
      <c r="K247" s="118">
        <v>0</v>
      </c>
      <c r="L247" s="118">
        <v>910672</v>
      </c>
      <c r="M247" s="118">
        <v>0</v>
      </c>
      <c r="N247" s="118">
        <v>910672</v>
      </c>
      <c r="O247" s="118">
        <v>1323233</v>
      </c>
      <c r="P247" s="118" t="s">
        <v>769</v>
      </c>
      <c r="Q247" s="118" t="s">
        <v>678</v>
      </c>
      <c r="R247" s="118">
        <v>0</v>
      </c>
      <c r="S247" s="118" t="s">
        <v>685</v>
      </c>
      <c r="T247" s="118" t="s">
        <v>2182</v>
      </c>
      <c r="U247" s="118">
        <v>895207.39500000002</v>
      </c>
      <c r="V247" s="118" t="s">
        <v>685</v>
      </c>
      <c r="W247" s="118" t="s">
        <v>2183</v>
      </c>
      <c r="X247" s="118">
        <v>176306.56999999998</v>
      </c>
      <c r="Y247" s="118">
        <v>0</v>
      </c>
      <c r="Z247" s="118">
        <v>630177.69249999989</v>
      </c>
      <c r="AA247" s="118">
        <v>0</v>
      </c>
      <c r="AB247" s="118">
        <v>168051.93500000003</v>
      </c>
      <c r="AC247" s="118">
        <v>1533639.7224999999</v>
      </c>
      <c r="AD247" s="118" t="s">
        <v>679</v>
      </c>
      <c r="AE247" s="118">
        <v>-622967.72249999992</v>
      </c>
      <c r="AF247" s="118" t="b">
        <v>0</v>
      </c>
      <c r="AG247" s="118">
        <v>1533639.7224999999</v>
      </c>
      <c r="AJ247" s="118"/>
    </row>
    <row r="248" spans="1:36" x14ac:dyDescent="0.25">
      <c r="A248" s="118" t="s">
        <v>332</v>
      </c>
      <c r="B248" s="118" t="s">
        <v>2184</v>
      </c>
      <c r="C248" s="118" t="s">
        <v>2185</v>
      </c>
      <c r="D248" s="118" t="s">
        <v>2186</v>
      </c>
      <c r="E248" s="118" t="s">
        <v>2187</v>
      </c>
      <c r="F248" s="118" t="s">
        <v>693</v>
      </c>
      <c r="G248" s="118" t="s">
        <v>685</v>
      </c>
      <c r="H248" s="118" t="s">
        <v>685</v>
      </c>
      <c r="I248" s="118">
        <v>12265</v>
      </c>
      <c r="J248" s="118">
        <v>1081377</v>
      </c>
      <c r="K248" s="118">
        <v>426487</v>
      </c>
      <c r="L248" s="118">
        <v>561607</v>
      </c>
      <c r="M248" s="118">
        <v>0</v>
      </c>
      <c r="N248" s="118">
        <v>988094</v>
      </c>
      <c r="O248" s="118">
        <v>93283</v>
      </c>
      <c r="P248" s="118" t="s">
        <v>685</v>
      </c>
      <c r="Q248" s="118" t="s">
        <v>2188</v>
      </c>
      <c r="R248" s="118">
        <v>30975.542499999996</v>
      </c>
      <c r="S248" s="118" t="s">
        <v>685</v>
      </c>
      <c r="T248" s="118" t="s">
        <v>2189</v>
      </c>
      <c r="U248" s="118">
        <v>32508.798249999996</v>
      </c>
      <c r="V248" s="118" t="s">
        <v>685</v>
      </c>
      <c r="W248" s="118" t="s">
        <v>2190</v>
      </c>
      <c r="X248" s="118">
        <v>323499.7900000001</v>
      </c>
      <c r="Y248" s="118">
        <v>41981.109999999979</v>
      </c>
      <c r="Z248" s="118">
        <v>51321.50999999998</v>
      </c>
      <c r="AA248" s="118">
        <v>0</v>
      </c>
      <c r="AB248" s="118">
        <v>12583.240750000004</v>
      </c>
      <c r="AC248" s="118">
        <v>467703.51</v>
      </c>
      <c r="AD248" s="118" t="s">
        <v>679</v>
      </c>
      <c r="AE248" s="118">
        <v>520390.49</v>
      </c>
      <c r="AF248" s="118" t="b">
        <v>0</v>
      </c>
      <c r="AG248" s="118">
        <v>467703.51000000007</v>
      </c>
      <c r="AJ248" s="118"/>
    </row>
    <row r="249" spans="1:36" x14ac:dyDescent="0.25">
      <c r="A249" s="118" t="s">
        <v>333</v>
      </c>
      <c r="B249" s="118" t="s">
        <v>2191</v>
      </c>
      <c r="C249" s="118" t="s">
        <v>2192</v>
      </c>
      <c r="D249" s="118" t="s">
        <v>2193</v>
      </c>
      <c r="E249" s="118" t="s">
        <v>2194</v>
      </c>
      <c r="F249" s="118" t="s">
        <v>919</v>
      </c>
      <c r="G249" s="118" t="s">
        <v>685</v>
      </c>
      <c r="H249" s="118" t="s">
        <v>685</v>
      </c>
      <c r="I249" s="118">
        <v>53821</v>
      </c>
      <c r="J249" s="118">
        <v>4745274</v>
      </c>
      <c r="K249" s="118">
        <v>416145</v>
      </c>
      <c r="L249" s="118">
        <v>1750799</v>
      </c>
      <c r="M249" s="118">
        <v>2578321.2999999998</v>
      </c>
      <c r="N249" s="118">
        <v>4745265.3</v>
      </c>
      <c r="O249" s="118">
        <v>8.7000000001862645</v>
      </c>
      <c r="P249" s="118" t="s">
        <v>685</v>
      </c>
      <c r="Q249" s="118" t="s">
        <v>2195</v>
      </c>
      <c r="R249" s="118">
        <v>366912.91499999998</v>
      </c>
      <c r="S249" s="118" t="s">
        <v>685</v>
      </c>
      <c r="T249" s="118" t="s">
        <v>2196</v>
      </c>
      <c r="U249" s="118">
        <v>179090.20499999999</v>
      </c>
      <c r="V249" s="118" t="s">
        <v>685</v>
      </c>
      <c r="W249" s="118" t="s">
        <v>2197</v>
      </c>
      <c r="X249" s="118">
        <v>2533469.07375</v>
      </c>
      <c r="Y249" s="118">
        <v>349522.75883112062</v>
      </c>
      <c r="Z249" s="118">
        <v>1742647.9961688789</v>
      </c>
      <c r="AA249" s="118">
        <v>0</v>
      </c>
      <c r="AB249" s="118">
        <v>426377.64874999993</v>
      </c>
      <c r="AC249" s="118">
        <v>4745265.3</v>
      </c>
      <c r="AD249" s="118" t="s">
        <v>679</v>
      </c>
      <c r="AE249" s="118">
        <v>0</v>
      </c>
      <c r="AF249" s="118" t="b">
        <v>0</v>
      </c>
      <c r="AG249" s="118">
        <v>4745265.3002000004</v>
      </c>
      <c r="AJ249" s="118"/>
    </row>
    <row r="250" spans="1:36" x14ac:dyDescent="0.25">
      <c r="A250" s="118" t="s">
        <v>334</v>
      </c>
      <c r="B250" s="118" t="s">
        <v>2198</v>
      </c>
      <c r="C250" s="118" t="s">
        <v>2199</v>
      </c>
      <c r="D250" s="118" t="s">
        <v>2200</v>
      </c>
      <c r="E250" s="118" t="s">
        <v>2201</v>
      </c>
      <c r="F250" s="118" t="s">
        <v>700</v>
      </c>
      <c r="G250" s="118" t="s">
        <v>685</v>
      </c>
      <c r="H250" s="118" t="s">
        <v>685</v>
      </c>
      <c r="I250" s="118">
        <v>1422</v>
      </c>
      <c r="J250" s="118">
        <v>125374</v>
      </c>
      <c r="K250" s="118">
        <v>17625</v>
      </c>
      <c r="L250" s="118">
        <v>29800</v>
      </c>
      <c r="M250" s="118">
        <v>0</v>
      </c>
      <c r="N250" s="118">
        <v>47425</v>
      </c>
      <c r="O250" s="118">
        <v>77949</v>
      </c>
      <c r="P250" s="118" t="s">
        <v>685</v>
      </c>
      <c r="Q250" s="118" t="s">
        <v>2202</v>
      </c>
      <c r="R250" s="118">
        <v>17916.480000000003</v>
      </c>
      <c r="S250" s="118" t="s">
        <v>685</v>
      </c>
      <c r="T250" s="118" t="s">
        <v>2203</v>
      </c>
      <c r="U250" s="118">
        <v>313.41999999999996</v>
      </c>
      <c r="V250" s="118" t="s">
        <v>685</v>
      </c>
      <c r="W250" s="118" t="s">
        <v>2204</v>
      </c>
      <c r="X250" s="118">
        <v>202.83500000000001</v>
      </c>
      <c r="Y250" s="118">
        <v>0</v>
      </c>
      <c r="Z250" s="118">
        <v>0</v>
      </c>
      <c r="AA250" s="118">
        <v>0</v>
      </c>
      <c r="AB250" s="118">
        <v>2816.6850000000004</v>
      </c>
      <c r="AC250" s="118">
        <v>15616.05</v>
      </c>
      <c r="AD250" s="118" t="s">
        <v>679</v>
      </c>
      <c r="AE250" s="118">
        <v>31808.95</v>
      </c>
      <c r="AF250" s="118" t="b">
        <v>0</v>
      </c>
      <c r="AG250" s="118">
        <v>15616.05</v>
      </c>
      <c r="AJ250" s="118"/>
    </row>
    <row r="251" spans="1:36" x14ac:dyDescent="0.25">
      <c r="A251" s="118" t="s">
        <v>335</v>
      </c>
      <c r="B251" s="118" t="s">
        <v>673</v>
      </c>
      <c r="C251" s="118" t="s">
        <v>673</v>
      </c>
      <c r="D251" s="118" t="s">
        <v>673</v>
      </c>
      <c r="E251" s="118" t="s">
        <v>2205</v>
      </c>
      <c r="F251" s="118" t="s">
        <v>675</v>
      </c>
      <c r="G251" s="118" t="s">
        <v>676</v>
      </c>
      <c r="H251" s="118" t="s">
        <v>676</v>
      </c>
      <c r="I251" s="118">
        <v>5628</v>
      </c>
      <c r="J251" s="118">
        <v>0</v>
      </c>
      <c r="K251" s="118">
        <v>0</v>
      </c>
      <c r="L251" s="118">
        <v>0</v>
      </c>
      <c r="M251" s="118">
        <v>0</v>
      </c>
      <c r="N251" s="118">
        <v>0</v>
      </c>
      <c r="O251" s="118">
        <v>0</v>
      </c>
      <c r="P251" s="118" t="s">
        <v>677</v>
      </c>
      <c r="Q251" s="118" t="s">
        <v>678</v>
      </c>
      <c r="R251" s="118">
        <v>0</v>
      </c>
      <c r="S251" s="118" t="s">
        <v>677</v>
      </c>
      <c r="T251" s="118" t="s">
        <v>678</v>
      </c>
      <c r="U251" s="118">
        <v>0</v>
      </c>
      <c r="V251" s="118" t="s">
        <v>677</v>
      </c>
      <c r="W251" s="118" t="s">
        <v>678</v>
      </c>
      <c r="X251" s="118">
        <v>0</v>
      </c>
      <c r="Y251" s="118">
        <v>0</v>
      </c>
      <c r="Z251" s="118">
        <v>0</v>
      </c>
      <c r="AA251" s="118">
        <v>0</v>
      </c>
      <c r="AB251" s="118">
        <v>0</v>
      </c>
      <c r="AC251" s="118">
        <v>0</v>
      </c>
      <c r="AD251" s="118" t="s">
        <v>679</v>
      </c>
      <c r="AE251" s="118">
        <v>0</v>
      </c>
      <c r="AF251" s="118" t="b">
        <v>0</v>
      </c>
      <c r="AG251" s="118" t="s">
        <v>673</v>
      </c>
      <c r="AJ251" s="118"/>
    </row>
    <row r="252" spans="1:36" x14ac:dyDescent="0.25">
      <c r="A252" s="118" t="s">
        <v>336</v>
      </c>
      <c r="B252" s="118" t="s">
        <v>673</v>
      </c>
      <c r="C252" s="118" t="s">
        <v>673</v>
      </c>
      <c r="D252" s="118" t="s">
        <v>673</v>
      </c>
      <c r="E252" s="118" t="s">
        <v>2206</v>
      </c>
      <c r="F252" s="118" t="s">
        <v>675</v>
      </c>
      <c r="G252" s="118" t="s">
        <v>676</v>
      </c>
      <c r="H252" s="118" t="s">
        <v>676</v>
      </c>
      <c r="I252" s="118">
        <v>17960</v>
      </c>
      <c r="J252" s="118">
        <v>0</v>
      </c>
      <c r="K252" s="118">
        <v>0</v>
      </c>
      <c r="L252" s="118">
        <v>0</v>
      </c>
      <c r="M252" s="118">
        <v>0</v>
      </c>
      <c r="N252" s="118">
        <v>0</v>
      </c>
      <c r="O252" s="118">
        <v>0</v>
      </c>
      <c r="P252" s="118" t="s">
        <v>677</v>
      </c>
      <c r="Q252" s="118" t="s">
        <v>678</v>
      </c>
      <c r="R252" s="118">
        <v>0</v>
      </c>
      <c r="S252" s="118" t="s">
        <v>677</v>
      </c>
      <c r="T252" s="118" t="s">
        <v>678</v>
      </c>
      <c r="U252" s="118">
        <v>0</v>
      </c>
      <c r="V252" s="118" t="s">
        <v>677</v>
      </c>
      <c r="W252" s="118" t="s">
        <v>678</v>
      </c>
      <c r="X252" s="118">
        <v>0</v>
      </c>
      <c r="Y252" s="118">
        <v>0</v>
      </c>
      <c r="Z252" s="118">
        <v>0</v>
      </c>
      <c r="AA252" s="118">
        <v>0</v>
      </c>
      <c r="AB252" s="118">
        <v>0</v>
      </c>
      <c r="AC252" s="118">
        <v>0</v>
      </c>
      <c r="AD252" s="118" t="s">
        <v>679</v>
      </c>
      <c r="AE252" s="118">
        <v>0</v>
      </c>
      <c r="AF252" s="118" t="b">
        <v>0</v>
      </c>
      <c r="AG252" s="118" t="s">
        <v>673</v>
      </c>
      <c r="AJ252" s="118"/>
    </row>
    <row r="253" spans="1:36" x14ac:dyDescent="0.25">
      <c r="A253" s="118" t="s">
        <v>337</v>
      </c>
      <c r="B253" s="118" t="s">
        <v>2207</v>
      </c>
      <c r="C253" s="118" t="s">
        <v>2208</v>
      </c>
      <c r="D253" s="118" t="s">
        <v>2209</v>
      </c>
      <c r="E253" s="118" t="s">
        <v>2210</v>
      </c>
      <c r="F253" s="118" t="s">
        <v>723</v>
      </c>
      <c r="G253" s="118" t="s">
        <v>685</v>
      </c>
      <c r="H253" s="118" t="s">
        <v>685</v>
      </c>
      <c r="I253" s="118">
        <v>7295</v>
      </c>
      <c r="J253" s="118">
        <v>643183</v>
      </c>
      <c r="K253" s="118">
        <v>59050</v>
      </c>
      <c r="L253" s="118">
        <v>80211</v>
      </c>
      <c r="M253" s="118">
        <v>233847.47</v>
      </c>
      <c r="N253" s="118">
        <v>373108.47</v>
      </c>
      <c r="O253" s="118">
        <v>270074.53000000003</v>
      </c>
      <c r="P253" s="118" t="s">
        <v>685</v>
      </c>
      <c r="Q253" s="118" t="s">
        <v>2211</v>
      </c>
      <c r="R253" s="118">
        <v>0</v>
      </c>
      <c r="S253" s="118" t="s">
        <v>685</v>
      </c>
      <c r="T253" s="118" t="s">
        <v>2212</v>
      </c>
      <c r="U253" s="118">
        <v>0</v>
      </c>
      <c r="V253" s="118" t="s">
        <v>685</v>
      </c>
      <c r="W253" s="118" t="s">
        <v>749</v>
      </c>
      <c r="X253" s="118">
        <v>0</v>
      </c>
      <c r="Y253" s="118">
        <v>10471.01</v>
      </c>
      <c r="Z253" s="118">
        <v>250257.50000000003</v>
      </c>
      <c r="AA253" s="118">
        <v>0</v>
      </c>
      <c r="AB253" s="118">
        <v>0</v>
      </c>
      <c r="AC253" s="118">
        <v>260728.51000000004</v>
      </c>
      <c r="AD253" s="118" t="s">
        <v>679</v>
      </c>
      <c r="AE253" s="118">
        <v>112379.95999999992</v>
      </c>
      <c r="AF253" s="118" t="b">
        <v>0</v>
      </c>
      <c r="AG253" s="118">
        <v>260728.51</v>
      </c>
      <c r="AI253" s="118" t="s">
        <v>2026</v>
      </c>
      <c r="AJ253" s="118"/>
    </row>
    <row r="254" spans="1:36" x14ac:dyDescent="0.25">
      <c r="A254" s="118" t="s">
        <v>338</v>
      </c>
      <c r="B254" s="118" t="s">
        <v>2213</v>
      </c>
      <c r="C254" s="118" t="s">
        <v>2214</v>
      </c>
      <c r="D254" s="118" t="s">
        <v>2215</v>
      </c>
      <c r="E254" s="118" t="s">
        <v>2216</v>
      </c>
      <c r="F254" s="118" t="s">
        <v>774</v>
      </c>
      <c r="G254" s="118" t="s">
        <v>685</v>
      </c>
      <c r="H254" s="118" t="s">
        <v>685</v>
      </c>
      <c r="I254" s="118">
        <v>394</v>
      </c>
      <c r="J254" s="118">
        <v>34738</v>
      </c>
      <c r="K254" s="118">
        <v>10075</v>
      </c>
      <c r="L254" s="118">
        <v>0</v>
      </c>
      <c r="M254" s="118">
        <v>1633</v>
      </c>
      <c r="N254" s="118">
        <v>11708</v>
      </c>
      <c r="O254" s="118">
        <v>23030</v>
      </c>
      <c r="P254" s="118" t="s">
        <v>685</v>
      </c>
      <c r="Q254" s="118" t="s">
        <v>2217</v>
      </c>
      <c r="R254" s="118">
        <v>3024.1899999999987</v>
      </c>
      <c r="S254" s="118" t="s">
        <v>685</v>
      </c>
      <c r="T254" s="118" t="s">
        <v>2218</v>
      </c>
      <c r="U254" s="118">
        <v>301.61</v>
      </c>
      <c r="V254" s="118" t="s">
        <v>685</v>
      </c>
      <c r="W254" s="118" t="s">
        <v>2219</v>
      </c>
      <c r="X254" s="118">
        <v>236</v>
      </c>
      <c r="Y254" s="118">
        <v>2405.4300000000003</v>
      </c>
      <c r="Z254" s="118">
        <v>0</v>
      </c>
      <c r="AA254" s="118">
        <v>0</v>
      </c>
      <c r="AB254" s="118">
        <v>0</v>
      </c>
      <c r="AC254" s="118">
        <v>5967.23</v>
      </c>
      <c r="AD254" s="118" t="s">
        <v>679</v>
      </c>
      <c r="AE254" s="118">
        <v>5740.77</v>
      </c>
      <c r="AF254" s="118" t="b">
        <v>0</v>
      </c>
      <c r="AG254" s="118">
        <v>5967.2300000000005</v>
      </c>
      <c r="AH254" s="118" t="s">
        <v>685</v>
      </c>
      <c r="AJ254" s="118"/>
    </row>
    <row r="255" spans="1:36" x14ac:dyDescent="0.25">
      <c r="A255" s="118" t="s">
        <v>339</v>
      </c>
      <c r="B255" s="118" t="s">
        <v>2220</v>
      </c>
      <c r="C255" s="118" t="s">
        <v>2221</v>
      </c>
      <c r="D255" s="118" t="s">
        <v>2222</v>
      </c>
      <c r="E255" s="118" t="s">
        <v>2223</v>
      </c>
      <c r="F255" s="118" t="s">
        <v>723</v>
      </c>
      <c r="G255" s="118" t="s">
        <v>685</v>
      </c>
      <c r="H255" s="118" t="s">
        <v>685</v>
      </c>
      <c r="I255" s="118">
        <v>6358</v>
      </c>
      <c r="J255" s="118">
        <v>560570</v>
      </c>
      <c r="K255" s="118">
        <v>46001</v>
      </c>
      <c r="L255" s="118">
        <v>99359</v>
      </c>
      <c r="M255" s="118">
        <v>0</v>
      </c>
      <c r="N255" s="118">
        <v>145360</v>
      </c>
      <c r="O255" s="118">
        <v>415210</v>
      </c>
      <c r="P255" s="118" t="s">
        <v>685</v>
      </c>
      <c r="Q255" s="118" t="s">
        <v>2224</v>
      </c>
      <c r="R255" s="118">
        <v>33997.740000000005</v>
      </c>
      <c r="S255" s="118" t="s">
        <v>685</v>
      </c>
      <c r="T255" s="118" t="s">
        <v>2225</v>
      </c>
      <c r="U255" s="118">
        <v>13934.887500000001</v>
      </c>
      <c r="V255" s="118" t="s">
        <v>685</v>
      </c>
      <c r="W255" s="118" t="s">
        <v>2226</v>
      </c>
      <c r="X255" s="118">
        <v>26349.915000000005</v>
      </c>
      <c r="Y255" s="118">
        <v>8254.89</v>
      </c>
      <c r="Z255" s="118">
        <v>41265.12000000001</v>
      </c>
      <c r="AA255" s="118">
        <v>0</v>
      </c>
      <c r="AB255" s="118">
        <v>2716.75</v>
      </c>
      <c r="AC255" s="118">
        <v>121085.80250000002</v>
      </c>
      <c r="AD255" s="118" t="s">
        <v>679</v>
      </c>
      <c r="AE255" s="118">
        <v>24274.19749999998</v>
      </c>
      <c r="AF255" s="118" t="b">
        <v>0</v>
      </c>
      <c r="AG255" s="118">
        <v>121085.80250000001</v>
      </c>
      <c r="AJ255" s="118"/>
    </row>
    <row r="256" spans="1:36" x14ac:dyDescent="0.25">
      <c r="A256" s="118" t="s">
        <v>340</v>
      </c>
      <c r="B256" s="118" t="s">
        <v>2227</v>
      </c>
      <c r="C256" s="118" t="s">
        <v>2228</v>
      </c>
      <c r="D256" s="118" t="s">
        <v>2229</v>
      </c>
      <c r="E256" s="118" t="s">
        <v>2230</v>
      </c>
      <c r="F256" s="118" t="s">
        <v>761</v>
      </c>
      <c r="G256" s="118" t="s">
        <v>685</v>
      </c>
      <c r="H256" s="118" t="s">
        <v>685</v>
      </c>
      <c r="I256" s="118">
        <v>1276</v>
      </c>
      <c r="J256" s="118">
        <v>112502</v>
      </c>
      <c r="K256" s="118">
        <v>96368</v>
      </c>
      <c r="L256" s="118">
        <v>10370</v>
      </c>
      <c r="M256" s="118">
        <v>5764</v>
      </c>
      <c r="N256" s="118">
        <v>112502</v>
      </c>
      <c r="O256" s="118">
        <v>0</v>
      </c>
      <c r="P256" s="118" t="s">
        <v>685</v>
      </c>
      <c r="Q256" s="118" t="s">
        <v>2231</v>
      </c>
      <c r="R256" s="118">
        <v>2554</v>
      </c>
      <c r="S256" s="118" t="s">
        <v>685</v>
      </c>
      <c r="T256" s="118" t="s">
        <v>2232</v>
      </c>
      <c r="U256" s="118">
        <v>11727.274999999998</v>
      </c>
      <c r="V256" s="118" t="s">
        <v>685</v>
      </c>
      <c r="W256" s="118" t="s">
        <v>2233</v>
      </c>
      <c r="X256" s="118">
        <v>19233.080000000002</v>
      </c>
      <c r="Y256" s="118">
        <v>43853.03</v>
      </c>
      <c r="Z256" s="118">
        <v>2260.5500000000002</v>
      </c>
      <c r="AA256" s="118">
        <v>0</v>
      </c>
      <c r="AB256" s="118">
        <v>7605.3649999999998</v>
      </c>
      <c r="AC256" s="118">
        <v>72022.569999999992</v>
      </c>
      <c r="AD256" s="118" t="s">
        <v>679</v>
      </c>
      <c r="AE256" s="118">
        <v>40479.430000000008</v>
      </c>
      <c r="AF256" s="118" t="b">
        <v>0</v>
      </c>
      <c r="AG256" s="118">
        <v>72022.569999999992</v>
      </c>
      <c r="AJ256" s="118"/>
    </row>
    <row r="257" spans="1:36" x14ac:dyDescent="0.25">
      <c r="A257" s="118" t="s">
        <v>341</v>
      </c>
      <c r="B257" s="118" t="s">
        <v>2234</v>
      </c>
      <c r="C257" s="118" t="s">
        <v>2235</v>
      </c>
      <c r="D257" s="118" t="s">
        <v>2236</v>
      </c>
      <c r="E257" s="118" t="s">
        <v>2237</v>
      </c>
      <c r="F257" s="118" t="s">
        <v>708</v>
      </c>
      <c r="G257" s="118" t="s">
        <v>676</v>
      </c>
      <c r="H257" s="118" t="s">
        <v>685</v>
      </c>
      <c r="I257" s="118">
        <v>1802</v>
      </c>
      <c r="J257" s="118">
        <v>158878</v>
      </c>
      <c r="K257" s="118">
        <v>0</v>
      </c>
      <c r="L257" s="118">
        <v>56250</v>
      </c>
      <c r="M257" s="118">
        <v>0</v>
      </c>
      <c r="N257" s="118">
        <v>56250</v>
      </c>
      <c r="O257" s="118">
        <v>102628</v>
      </c>
      <c r="P257" s="118" t="s">
        <v>769</v>
      </c>
      <c r="Q257" s="118" t="s">
        <v>678</v>
      </c>
      <c r="R257" s="118">
        <v>0</v>
      </c>
      <c r="S257" s="118" t="s">
        <v>685</v>
      </c>
      <c r="T257" s="118" t="s">
        <v>2238</v>
      </c>
      <c r="U257" s="118">
        <v>0</v>
      </c>
      <c r="V257" s="118" t="s">
        <v>685</v>
      </c>
      <c r="W257" s="118" t="s">
        <v>749</v>
      </c>
      <c r="X257" s="118">
        <v>0</v>
      </c>
      <c r="Y257" s="118">
        <v>0</v>
      </c>
      <c r="Z257" s="118">
        <v>15262.76</v>
      </c>
      <c r="AA257" s="118">
        <v>0</v>
      </c>
      <c r="AB257" s="118">
        <v>0</v>
      </c>
      <c r="AC257" s="118">
        <v>15262.76</v>
      </c>
      <c r="AD257" s="118" t="s">
        <v>679</v>
      </c>
      <c r="AE257" s="118">
        <v>40987.24</v>
      </c>
      <c r="AF257" s="118" t="b">
        <v>0</v>
      </c>
      <c r="AG257" s="118">
        <v>15262.76</v>
      </c>
      <c r="AJ257" s="118"/>
    </row>
    <row r="258" spans="1:36" x14ac:dyDescent="0.25">
      <c r="A258" s="118" t="s">
        <v>342</v>
      </c>
      <c r="B258" s="118" t="s">
        <v>2239</v>
      </c>
      <c r="C258" s="118" t="s">
        <v>2240</v>
      </c>
      <c r="D258" s="118" t="s">
        <v>2241</v>
      </c>
      <c r="E258" s="118" t="s">
        <v>2242</v>
      </c>
      <c r="F258" s="118" t="s">
        <v>761</v>
      </c>
      <c r="G258" s="118" t="s">
        <v>685</v>
      </c>
      <c r="H258" s="118" t="s">
        <v>685</v>
      </c>
      <c r="I258" s="118">
        <v>8846</v>
      </c>
      <c r="J258" s="118">
        <v>779932</v>
      </c>
      <c r="K258" s="118">
        <v>193862</v>
      </c>
      <c r="L258" s="118">
        <v>231400</v>
      </c>
      <c r="M258" s="118">
        <v>0</v>
      </c>
      <c r="N258" s="118">
        <v>425262</v>
      </c>
      <c r="O258" s="118">
        <v>354670</v>
      </c>
      <c r="P258" s="118" t="s">
        <v>685</v>
      </c>
      <c r="Q258" s="118" t="s">
        <v>2243</v>
      </c>
      <c r="R258" s="118">
        <v>54403.94</v>
      </c>
      <c r="S258" s="118" t="s">
        <v>685</v>
      </c>
      <c r="T258" s="118" t="s">
        <v>2244</v>
      </c>
      <c r="U258" s="118">
        <v>88563.020000000019</v>
      </c>
      <c r="V258" s="118" t="s">
        <v>685</v>
      </c>
      <c r="W258" s="118" t="s">
        <v>2245</v>
      </c>
      <c r="X258" s="118">
        <v>157594.58249999996</v>
      </c>
      <c r="Y258" s="118">
        <v>0</v>
      </c>
      <c r="Z258" s="118">
        <v>0</v>
      </c>
      <c r="AA258" s="118">
        <v>0</v>
      </c>
      <c r="AB258" s="118">
        <v>57244.562500000007</v>
      </c>
      <c r="AC258" s="118">
        <v>243316.98</v>
      </c>
      <c r="AD258" s="118" t="s">
        <v>679</v>
      </c>
      <c r="AE258" s="118">
        <v>181945.02</v>
      </c>
      <c r="AF258" s="118" t="b">
        <v>0</v>
      </c>
      <c r="AG258" s="118">
        <v>243316.98</v>
      </c>
      <c r="AJ258" s="118"/>
    </row>
    <row r="259" spans="1:36" x14ac:dyDescent="0.25">
      <c r="A259" s="118" t="s">
        <v>343</v>
      </c>
      <c r="B259" s="118" t="s">
        <v>2246</v>
      </c>
      <c r="C259" s="118" t="s">
        <v>2247</v>
      </c>
      <c r="D259" s="118" t="s">
        <v>2248</v>
      </c>
      <c r="E259" s="118" t="s">
        <v>2249</v>
      </c>
      <c r="F259" s="118" t="s">
        <v>723</v>
      </c>
      <c r="G259" s="118" t="s">
        <v>685</v>
      </c>
      <c r="H259" s="118" t="s">
        <v>685</v>
      </c>
      <c r="I259" s="118">
        <v>43559</v>
      </c>
      <c r="J259" s="118">
        <v>3840497</v>
      </c>
      <c r="K259" s="118">
        <v>500000</v>
      </c>
      <c r="L259" s="118">
        <v>0</v>
      </c>
      <c r="M259" s="118">
        <v>1386479.6675</v>
      </c>
      <c r="N259" s="118">
        <v>1886479.6675</v>
      </c>
      <c r="O259" s="118">
        <v>1954017.3325</v>
      </c>
      <c r="P259" s="118" t="s">
        <v>676</v>
      </c>
      <c r="Q259" s="118">
        <v>0</v>
      </c>
      <c r="R259" s="118">
        <v>0</v>
      </c>
      <c r="S259" s="118" t="s">
        <v>685</v>
      </c>
      <c r="T259" s="118" t="s">
        <v>2250</v>
      </c>
      <c r="U259" s="118">
        <v>1134734.0925</v>
      </c>
      <c r="V259" s="118" t="s">
        <v>685</v>
      </c>
      <c r="W259" s="118" t="s">
        <v>2251</v>
      </c>
      <c r="X259" s="118">
        <v>1310566.7299999995</v>
      </c>
      <c r="Y259" s="118">
        <v>396758.55</v>
      </c>
      <c r="Z259" s="118">
        <v>-496298.32000000018</v>
      </c>
      <c r="AA259" s="118">
        <v>0</v>
      </c>
      <c r="AB259" s="118">
        <v>459280.50250000006</v>
      </c>
      <c r="AC259" s="118">
        <v>1886480.5499999991</v>
      </c>
      <c r="AD259" s="118" t="s">
        <v>679</v>
      </c>
      <c r="AE259" s="118">
        <v>-0.88249999936670065</v>
      </c>
      <c r="AF259" s="118" t="b">
        <v>0</v>
      </c>
      <c r="AG259" s="118">
        <v>1886480.55</v>
      </c>
      <c r="AJ259" s="118"/>
    </row>
    <row r="260" spans="1:36" x14ac:dyDescent="0.25">
      <c r="A260" s="118" t="s">
        <v>344</v>
      </c>
      <c r="B260" s="118" t="s">
        <v>2252</v>
      </c>
      <c r="C260" s="118" t="s">
        <v>2253</v>
      </c>
      <c r="D260" s="118" t="s">
        <v>2254</v>
      </c>
      <c r="E260" s="118" t="s">
        <v>2255</v>
      </c>
      <c r="F260" s="118" t="s">
        <v>723</v>
      </c>
      <c r="G260" s="118" t="s">
        <v>685</v>
      </c>
      <c r="H260" s="118" t="s">
        <v>685</v>
      </c>
      <c r="I260" s="118">
        <v>9489</v>
      </c>
      <c r="J260" s="118">
        <v>836623</v>
      </c>
      <c r="K260" s="118">
        <v>145000</v>
      </c>
      <c r="L260" s="118">
        <v>55000</v>
      </c>
      <c r="M260" s="118">
        <v>100000</v>
      </c>
      <c r="N260" s="118">
        <v>300000</v>
      </c>
      <c r="O260" s="118">
        <v>536623</v>
      </c>
      <c r="P260" s="118" t="s">
        <v>685</v>
      </c>
      <c r="Q260" s="118" t="s">
        <v>2256</v>
      </c>
      <c r="R260" s="118">
        <v>43138.92</v>
      </c>
      <c r="S260" s="118" t="s">
        <v>685</v>
      </c>
      <c r="T260" s="118" t="s">
        <v>2257</v>
      </c>
      <c r="U260" s="118">
        <v>44221.277500000011</v>
      </c>
      <c r="V260" s="118" t="s">
        <v>685</v>
      </c>
      <c r="W260" s="118" t="s">
        <v>2258</v>
      </c>
      <c r="X260" s="118">
        <v>49727.714999999997</v>
      </c>
      <c r="Y260" s="118">
        <v>69381.219999999987</v>
      </c>
      <c r="Z260" s="118">
        <v>73652.98000000001</v>
      </c>
      <c r="AA260" s="118">
        <v>0</v>
      </c>
      <c r="AB260" s="118">
        <v>49884.622500000019</v>
      </c>
      <c r="AC260" s="118">
        <v>230237.49</v>
      </c>
      <c r="AD260" s="118" t="s">
        <v>679</v>
      </c>
      <c r="AE260" s="118">
        <v>69762.50999999998</v>
      </c>
      <c r="AF260" s="118" t="b">
        <v>0</v>
      </c>
      <c r="AG260" s="118">
        <v>230237.49</v>
      </c>
      <c r="AJ260" s="118"/>
    </row>
    <row r="261" spans="1:36" x14ac:dyDescent="0.25">
      <c r="A261" s="118" t="s">
        <v>345</v>
      </c>
      <c r="B261" s="118">
        <v>52186715</v>
      </c>
      <c r="C261" s="118" t="s">
        <v>2259</v>
      </c>
      <c r="D261" s="118" t="s">
        <v>2260</v>
      </c>
      <c r="E261" s="118" t="s">
        <v>2261</v>
      </c>
      <c r="F261" s="118" t="s">
        <v>700</v>
      </c>
      <c r="G261" s="118" t="s">
        <v>685</v>
      </c>
      <c r="H261" s="118" t="s">
        <v>676</v>
      </c>
      <c r="I261" s="118">
        <v>895</v>
      </c>
      <c r="J261" s="118">
        <v>78910</v>
      </c>
      <c r="K261" s="118">
        <v>14000</v>
      </c>
      <c r="L261" s="118">
        <v>0</v>
      </c>
      <c r="M261" s="118">
        <v>16340.37</v>
      </c>
      <c r="N261" s="118">
        <v>30340.370000000003</v>
      </c>
      <c r="O261" s="118">
        <v>48569.63</v>
      </c>
      <c r="P261" s="118" t="s">
        <v>676</v>
      </c>
      <c r="Q261" s="118">
        <v>0</v>
      </c>
      <c r="R261" s="118">
        <v>0</v>
      </c>
      <c r="S261" s="118" t="s">
        <v>685</v>
      </c>
      <c r="T261" s="118" t="s">
        <v>2262</v>
      </c>
      <c r="U261" s="118">
        <v>8170.48</v>
      </c>
      <c r="V261" s="118" t="s">
        <v>676</v>
      </c>
      <c r="W261" s="118">
        <v>0</v>
      </c>
      <c r="X261" s="118">
        <v>0</v>
      </c>
      <c r="Y261" s="118">
        <v>0</v>
      </c>
      <c r="Z261" s="118">
        <v>5830.16</v>
      </c>
      <c r="AA261" s="118">
        <v>0</v>
      </c>
      <c r="AB261" s="118">
        <v>0</v>
      </c>
      <c r="AC261" s="118">
        <v>14000.64</v>
      </c>
      <c r="AD261" s="118" t="s">
        <v>679</v>
      </c>
      <c r="AE261" s="118">
        <v>16339.730000000003</v>
      </c>
      <c r="AF261" s="118" t="b">
        <v>0</v>
      </c>
      <c r="AG261" s="118">
        <v>17554.41</v>
      </c>
      <c r="AJ261" s="118"/>
    </row>
    <row r="262" spans="1:36" x14ac:dyDescent="0.25">
      <c r="A262" s="118" t="s">
        <v>346</v>
      </c>
      <c r="B262" s="118" t="s">
        <v>2263</v>
      </c>
      <c r="C262" s="118" t="s">
        <v>2264</v>
      </c>
      <c r="D262" s="118" t="s">
        <v>2265</v>
      </c>
      <c r="E262" s="118" t="s">
        <v>2266</v>
      </c>
      <c r="F262" s="118" t="s">
        <v>822</v>
      </c>
      <c r="G262" s="118" t="s">
        <v>685</v>
      </c>
      <c r="H262" s="118" t="s">
        <v>685</v>
      </c>
      <c r="I262" s="118">
        <v>20226</v>
      </c>
      <c r="J262" s="118">
        <v>1783280</v>
      </c>
      <c r="K262" s="118">
        <v>796795</v>
      </c>
      <c r="L262" s="118">
        <v>986485</v>
      </c>
      <c r="M262" s="118">
        <v>0</v>
      </c>
      <c r="N262" s="118">
        <v>1783280</v>
      </c>
      <c r="O262" s="118">
        <v>0</v>
      </c>
      <c r="P262" s="118" t="s">
        <v>685</v>
      </c>
      <c r="Q262" s="118" t="s">
        <v>2267</v>
      </c>
      <c r="R262" s="118">
        <v>257859.59299999996</v>
      </c>
      <c r="S262" s="118" t="s">
        <v>685</v>
      </c>
      <c r="T262" s="118" t="s">
        <v>2268</v>
      </c>
      <c r="U262" s="118">
        <v>496348.68750000029</v>
      </c>
      <c r="V262" s="118" t="s">
        <v>685</v>
      </c>
      <c r="W262" s="118" t="s">
        <v>2269</v>
      </c>
      <c r="X262" s="118">
        <v>504302.39</v>
      </c>
      <c r="Y262" s="118">
        <v>25340.919999999995</v>
      </c>
      <c r="Z262" s="118">
        <v>51965.74</v>
      </c>
      <c r="AA262" s="118">
        <v>0</v>
      </c>
      <c r="AB262" s="118">
        <v>238010.77749999971</v>
      </c>
      <c r="AC262" s="118">
        <v>1097806.5530000003</v>
      </c>
      <c r="AD262" s="118" t="s">
        <v>679</v>
      </c>
      <c r="AE262" s="118">
        <v>685473.44699999969</v>
      </c>
      <c r="AF262" s="118" t="b">
        <v>0</v>
      </c>
      <c r="AG262" s="118">
        <v>1097806.5529999998</v>
      </c>
      <c r="AJ262" s="118"/>
    </row>
    <row r="263" spans="1:36" x14ac:dyDescent="0.25">
      <c r="A263" s="118" t="s">
        <v>347</v>
      </c>
      <c r="B263" s="118" t="s">
        <v>2270</v>
      </c>
      <c r="C263" s="118" t="s">
        <v>2271</v>
      </c>
      <c r="D263" s="118" t="s">
        <v>2272</v>
      </c>
      <c r="E263" s="118" t="s">
        <v>2273</v>
      </c>
      <c r="F263" s="118" t="s">
        <v>723</v>
      </c>
      <c r="G263" s="118" t="s">
        <v>685</v>
      </c>
      <c r="H263" s="118" t="s">
        <v>685</v>
      </c>
      <c r="I263" s="118">
        <v>28385</v>
      </c>
      <c r="J263" s="118">
        <v>2502641</v>
      </c>
      <c r="K263" s="118">
        <v>1044085</v>
      </c>
      <c r="L263" s="118">
        <v>1428449</v>
      </c>
      <c r="M263" s="118">
        <v>0</v>
      </c>
      <c r="N263" s="118">
        <v>2472534</v>
      </c>
      <c r="O263" s="118">
        <v>30107</v>
      </c>
      <c r="P263" s="118" t="s">
        <v>685</v>
      </c>
      <c r="Q263" s="118" t="s">
        <v>2274</v>
      </c>
      <c r="R263" s="118">
        <v>234045.07000000009</v>
      </c>
      <c r="S263" s="118" t="s">
        <v>685</v>
      </c>
      <c r="T263" s="118" t="s">
        <v>2275</v>
      </c>
      <c r="U263" s="118">
        <v>0</v>
      </c>
      <c r="V263" s="118" t="s">
        <v>685</v>
      </c>
      <c r="W263" s="118" t="s">
        <v>2276</v>
      </c>
      <c r="X263" s="118">
        <v>0</v>
      </c>
      <c r="Y263" s="118">
        <v>423310.66</v>
      </c>
      <c r="Z263" s="118">
        <v>0</v>
      </c>
      <c r="AA263" s="118">
        <v>0</v>
      </c>
      <c r="AB263" s="118">
        <v>202326.06999999992</v>
      </c>
      <c r="AC263" s="118">
        <v>455029.66</v>
      </c>
      <c r="AD263" s="118" t="s">
        <v>679</v>
      </c>
      <c r="AE263" s="118">
        <v>2017504.34</v>
      </c>
      <c r="AF263" s="118" t="b">
        <v>0</v>
      </c>
      <c r="AG263" s="118">
        <v>455029.66</v>
      </c>
      <c r="AJ263" s="118"/>
    </row>
    <row r="264" spans="1:36" x14ac:dyDescent="0.25">
      <c r="A264" s="118" t="s">
        <v>348</v>
      </c>
      <c r="B264" s="118" t="s">
        <v>2277</v>
      </c>
      <c r="C264" s="118" t="s">
        <v>2278</v>
      </c>
      <c r="D264" s="118" t="s">
        <v>2279</v>
      </c>
      <c r="E264" s="118" t="s">
        <v>2280</v>
      </c>
      <c r="F264" s="118" t="s">
        <v>700</v>
      </c>
      <c r="G264" s="118" t="s">
        <v>676</v>
      </c>
      <c r="H264" s="118" t="s">
        <v>685</v>
      </c>
      <c r="I264" s="118">
        <v>683</v>
      </c>
      <c r="J264" s="118">
        <v>60219</v>
      </c>
      <c r="K264" s="118">
        <v>0</v>
      </c>
      <c r="L264" s="118">
        <v>5684</v>
      </c>
      <c r="M264" s="118">
        <v>0</v>
      </c>
      <c r="N264" s="118">
        <v>5684</v>
      </c>
      <c r="O264" s="118">
        <v>54535</v>
      </c>
      <c r="P264" s="118" t="s">
        <v>769</v>
      </c>
      <c r="Q264" s="118" t="s">
        <v>678</v>
      </c>
      <c r="R264" s="118">
        <v>0</v>
      </c>
      <c r="S264" s="118" t="s">
        <v>685</v>
      </c>
      <c r="T264" s="118" t="s">
        <v>2281</v>
      </c>
      <c r="U264" s="118">
        <v>5983.5</v>
      </c>
      <c r="V264" s="118" t="s">
        <v>676</v>
      </c>
      <c r="W264" s="118">
        <v>0</v>
      </c>
      <c r="X264" s="118">
        <v>0</v>
      </c>
      <c r="Y264" s="118">
        <v>0</v>
      </c>
      <c r="Z264" s="118">
        <v>0</v>
      </c>
      <c r="AA264" s="118">
        <v>0</v>
      </c>
      <c r="AB264" s="118">
        <v>0</v>
      </c>
      <c r="AC264" s="118">
        <v>5983.5</v>
      </c>
      <c r="AD264" s="118" t="s">
        <v>679</v>
      </c>
      <c r="AE264" s="118">
        <v>-299.5</v>
      </c>
      <c r="AF264" s="118" t="b">
        <v>0</v>
      </c>
      <c r="AG264" s="118">
        <v>5983.5</v>
      </c>
      <c r="AJ264" s="118"/>
    </row>
    <row r="265" spans="1:36" x14ac:dyDescent="0.25">
      <c r="A265" s="118" t="s">
        <v>349</v>
      </c>
      <c r="B265" s="118" t="s">
        <v>673</v>
      </c>
      <c r="C265" s="118" t="s">
        <v>673</v>
      </c>
      <c r="D265" s="118" t="s">
        <v>673</v>
      </c>
      <c r="E265" s="118" t="s">
        <v>2282</v>
      </c>
      <c r="F265" s="118" t="s">
        <v>675</v>
      </c>
      <c r="G265" s="118" t="s">
        <v>676</v>
      </c>
      <c r="H265" s="118" t="s">
        <v>676</v>
      </c>
      <c r="I265" s="118">
        <v>18834</v>
      </c>
      <c r="J265" s="118">
        <v>0</v>
      </c>
      <c r="K265" s="118">
        <v>0</v>
      </c>
      <c r="L265" s="118">
        <v>0</v>
      </c>
      <c r="M265" s="118">
        <v>0</v>
      </c>
      <c r="N265" s="118">
        <v>0</v>
      </c>
      <c r="O265" s="118">
        <v>0</v>
      </c>
      <c r="P265" s="118" t="s">
        <v>677</v>
      </c>
      <c r="Q265" s="118" t="s">
        <v>678</v>
      </c>
      <c r="R265" s="118">
        <v>0</v>
      </c>
      <c r="S265" s="118" t="s">
        <v>677</v>
      </c>
      <c r="T265" s="118" t="s">
        <v>678</v>
      </c>
      <c r="U265" s="118">
        <v>0</v>
      </c>
      <c r="V265" s="118" t="s">
        <v>677</v>
      </c>
      <c r="W265" s="118" t="s">
        <v>678</v>
      </c>
      <c r="X265" s="118">
        <v>0</v>
      </c>
      <c r="Y265" s="118">
        <v>0</v>
      </c>
      <c r="Z265" s="118">
        <v>0</v>
      </c>
      <c r="AA265" s="118">
        <v>0</v>
      </c>
      <c r="AB265" s="118">
        <v>0</v>
      </c>
      <c r="AC265" s="118">
        <v>0</v>
      </c>
      <c r="AD265" s="118" t="s">
        <v>679</v>
      </c>
      <c r="AE265" s="118">
        <v>0</v>
      </c>
      <c r="AF265" s="118" t="b">
        <v>0</v>
      </c>
      <c r="AG265" s="118" t="s">
        <v>673</v>
      </c>
      <c r="AJ265" s="118"/>
    </row>
    <row r="266" spans="1:36" x14ac:dyDescent="0.25">
      <c r="A266" s="118" t="s">
        <v>350</v>
      </c>
      <c r="B266" s="118" t="s">
        <v>2283</v>
      </c>
      <c r="C266" s="118" t="s">
        <v>2284</v>
      </c>
      <c r="D266" s="118" t="s">
        <v>2285</v>
      </c>
      <c r="E266" s="118" t="s">
        <v>2286</v>
      </c>
      <c r="F266" s="118" t="s">
        <v>693</v>
      </c>
      <c r="G266" s="118" t="s">
        <v>685</v>
      </c>
      <c r="H266" s="118" t="s">
        <v>685</v>
      </c>
      <c r="I266" s="118">
        <v>15702</v>
      </c>
      <c r="J266" s="118">
        <v>1384409</v>
      </c>
      <c r="K266" s="118">
        <v>63875</v>
      </c>
      <c r="L266" s="118">
        <v>769753</v>
      </c>
      <c r="M266" s="118">
        <v>531876.68000000005</v>
      </c>
      <c r="N266" s="118">
        <v>1365504.6800000002</v>
      </c>
      <c r="O266" s="118">
        <v>18904.319999999832</v>
      </c>
      <c r="P266" s="118" t="s">
        <v>685</v>
      </c>
      <c r="Q266" s="118" t="s">
        <v>2287</v>
      </c>
      <c r="R266" s="118">
        <v>3003.46</v>
      </c>
      <c r="S266" s="118" t="s">
        <v>685</v>
      </c>
      <c r="T266" s="118" t="s">
        <v>2288</v>
      </c>
      <c r="U266" s="118">
        <v>152784.10999999999</v>
      </c>
      <c r="V266" s="118" t="s">
        <v>685</v>
      </c>
      <c r="W266" s="118" t="s">
        <v>2289</v>
      </c>
      <c r="X266" s="118">
        <v>711604.8899999999</v>
      </c>
      <c r="Y266" s="118">
        <v>0</v>
      </c>
      <c r="Z266" s="118">
        <v>204364.32</v>
      </c>
      <c r="AA266" s="118">
        <v>0</v>
      </c>
      <c r="AB266" s="118">
        <v>0</v>
      </c>
      <c r="AC266" s="118">
        <v>1071756.7799999998</v>
      </c>
      <c r="AD266" s="118" t="s">
        <v>679</v>
      </c>
      <c r="AE266" s="118">
        <v>293747.90000000037</v>
      </c>
      <c r="AF266" s="118" t="b">
        <v>0</v>
      </c>
      <c r="AG266" s="118">
        <v>1071756.78</v>
      </c>
      <c r="AJ266" s="118"/>
    </row>
    <row r="267" spans="1:36" x14ac:dyDescent="0.25">
      <c r="A267" s="118" t="s">
        <v>351</v>
      </c>
      <c r="B267" s="118" t="s">
        <v>2290</v>
      </c>
      <c r="C267" s="118" t="s">
        <v>2291</v>
      </c>
      <c r="D267" s="118" t="s">
        <v>2292</v>
      </c>
      <c r="E267" s="118" t="s">
        <v>2293</v>
      </c>
      <c r="F267" s="118" t="s">
        <v>809</v>
      </c>
      <c r="G267" s="118" t="s">
        <v>685</v>
      </c>
      <c r="H267" s="118" t="s">
        <v>685</v>
      </c>
      <c r="I267" s="118">
        <v>18943</v>
      </c>
      <c r="J267" s="118">
        <v>1670161</v>
      </c>
      <c r="K267" s="118">
        <v>157651</v>
      </c>
      <c r="L267" s="118">
        <v>937920</v>
      </c>
      <c r="M267" s="118">
        <v>0</v>
      </c>
      <c r="N267" s="118">
        <v>1095571</v>
      </c>
      <c r="O267" s="118">
        <v>574590</v>
      </c>
      <c r="P267" s="118" t="s">
        <v>685</v>
      </c>
      <c r="Q267" s="118" t="s">
        <v>2294</v>
      </c>
      <c r="R267" s="118">
        <v>114171.735</v>
      </c>
      <c r="S267" s="118" t="s">
        <v>685</v>
      </c>
      <c r="T267" s="118" t="s">
        <v>2295</v>
      </c>
      <c r="U267" s="118">
        <v>202970.80249999999</v>
      </c>
      <c r="V267" s="118" t="s">
        <v>685</v>
      </c>
      <c r="W267" s="118" t="s">
        <v>2296</v>
      </c>
      <c r="X267" s="118">
        <v>1142683.0225</v>
      </c>
      <c r="Y267" s="118">
        <v>0</v>
      </c>
      <c r="Z267" s="118">
        <v>0</v>
      </c>
      <c r="AA267" s="118">
        <v>0</v>
      </c>
      <c r="AB267" s="118">
        <v>219678.80249999993</v>
      </c>
      <c r="AC267" s="118">
        <v>1240146.7575000001</v>
      </c>
      <c r="AD267" s="118" t="s">
        <v>679</v>
      </c>
      <c r="AE267" s="118">
        <v>-144575.75750000009</v>
      </c>
      <c r="AF267" s="118" t="b">
        <v>0</v>
      </c>
      <c r="AG267" s="118">
        <v>1240146.7574999998</v>
      </c>
      <c r="AJ267" s="118"/>
    </row>
    <row r="268" spans="1:36" x14ac:dyDescent="0.25">
      <c r="A268" s="118" t="s">
        <v>352</v>
      </c>
      <c r="B268" s="118" t="s">
        <v>2297</v>
      </c>
      <c r="C268" s="118" t="s">
        <v>2298</v>
      </c>
      <c r="D268" s="118" t="s">
        <v>2299</v>
      </c>
      <c r="E268" s="118" t="s">
        <v>2300</v>
      </c>
      <c r="F268" s="118" t="s">
        <v>700</v>
      </c>
      <c r="G268" s="118" t="s">
        <v>676</v>
      </c>
      <c r="H268" s="118" t="s">
        <v>685</v>
      </c>
      <c r="I268" s="118">
        <v>3152</v>
      </c>
      <c r="J268" s="118">
        <v>277905</v>
      </c>
      <c r="K268" s="118">
        <v>0</v>
      </c>
      <c r="L268" s="118">
        <v>43526</v>
      </c>
      <c r="M268" s="118">
        <v>8504.4699999999993</v>
      </c>
      <c r="N268" s="118">
        <v>52030.47</v>
      </c>
      <c r="O268" s="118">
        <v>225874.53</v>
      </c>
      <c r="P268" s="118" t="s">
        <v>769</v>
      </c>
      <c r="Q268" s="118" t="s">
        <v>678</v>
      </c>
      <c r="R268" s="118">
        <v>0</v>
      </c>
      <c r="S268" s="118" t="s">
        <v>685</v>
      </c>
      <c r="T268" s="118" t="s">
        <v>2301</v>
      </c>
      <c r="U268" s="118">
        <v>43522.930000000008</v>
      </c>
      <c r="V268" s="118" t="s">
        <v>685</v>
      </c>
      <c r="W268" s="118" t="s">
        <v>749</v>
      </c>
      <c r="X268" s="118">
        <v>0</v>
      </c>
      <c r="Y268" s="118">
        <v>0</v>
      </c>
      <c r="Z268" s="118">
        <v>0</v>
      </c>
      <c r="AA268" s="118">
        <v>0</v>
      </c>
      <c r="AB268" s="118">
        <v>28921.53</v>
      </c>
      <c r="AC268" s="118">
        <v>14601.400000000009</v>
      </c>
      <c r="AD268" s="118" t="s">
        <v>679</v>
      </c>
      <c r="AE268" s="118">
        <v>37429.069999999992</v>
      </c>
      <c r="AF268" s="118" t="b">
        <v>0</v>
      </c>
      <c r="AG268" s="118">
        <v>14601.4</v>
      </c>
      <c r="AJ268" s="118"/>
    </row>
    <row r="269" spans="1:36" x14ac:dyDescent="0.25">
      <c r="A269" s="118" t="s">
        <v>353</v>
      </c>
      <c r="B269" s="118" t="s">
        <v>2302</v>
      </c>
      <c r="C269" s="118" t="s">
        <v>2303</v>
      </c>
      <c r="D269" s="118" t="s">
        <v>2304</v>
      </c>
      <c r="E269" s="118" t="s">
        <v>2305</v>
      </c>
      <c r="F269" s="118" t="s">
        <v>774</v>
      </c>
      <c r="G269" s="118" t="s">
        <v>685</v>
      </c>
      <c r="H269" s="118" t="s">
        <v>685</v>
      </c>
      <c r="I269" s="118">
        <v>1861</v>
      </c>
      <c r="J269" s="118">
        <v>164080</v>
      </c>
      <c r="K269" s="118">
        <v>7870</v>
      </c>
      <c r="L269" s="118">
        <v>60986</v>
      </c>
      <c r="M269" s="118">
        <v>6313</v>
      </c>
      <c r="N269" s="118">
        <v>75169</v>
      </c>
      <c r="O269" s="118">
        <v>88911</v>
      </c>
      <c r="P269" s="118" t="s">
        <v>685</v>
      </c>
      <c r="Q269" s="118" t="s">
        <v>2306</v>
      </c>
      <c r="R269" s="118">
        <v>6933.2074999999995</v>
      </c>
      <c r="S269" s="118" t="s">
        <v>685</v>
      </c>
      <c r="T269" s="118" t="s">
        <v>2307</v>
      </c>
      <c r="U269" s="118">
        <v>3063.62</v>
      </c>
      <c r="V269" s="118" t="s">
        <v>685</v>
      </c>
      <c r="W269" s="118" t="s">
        <v>2308</v>
      </c>
      <c r="X269" s="118">
        <v>5819</v>
      </c>
      <c r="Y269" s="118">
        <v>7832.9</v>
      </c>
      <c r="Z269" s="118">
        <v>7487.36</v>
      </c>
      <c r="AA269" s="118">
        <v>0</v>
      </c>
      <c r="AB269" s="118">
        <v>1089.4775</v>
      </c>
      <c r="AC269" s="118">
        <v>30046.61</v>
      </c>
      <c r="AD269" s="118" t="s">
        <v>679</v>
      </c>
      <c r="AE269" s="118">
        <v>45122.39</v>
      </c>
      <c r="AF269" s="118" t="b">
        <v>0</v>
      </c>
      <c r="AG269" s="118">
        <v>30046.610000000004</v>
      </c>
      <c r="AJ269" s="118"/>
    </row>
    <row r="270" spans="1:36" x14ac:dyDescent="0.25">
      <c r="A270" s="118" t="s">
        <v>354</v>
      </c>
      <c r="B270" s="118" t="s">
        <v>2309</v>
      </c>
      <c r="C270" s="118" t="s">
        <v>2310</v>
      </c>
      <c r="D270" s="118" t="s">
        <v>2311</v>
      </c>
      <c r="E270" s="118" t="s">
        <v>2312</v>
      </c>
      <c r="F270" s="118" t="s">
        <v>684</v>
      </c>
      <c r="G270" s="118" t="s">
        <v>685</v>
      </c>
      <c r="H270" s="118" t="s">
        <v>685</v>
      </c>
      <c r="I270" s="118">
        <v>4341</v>
      </c>
      <c r="J270" s="118">
        <v>382736</v>
      </c>
      <c r="K270" s="118">
        <v>55847</v>
      </c>
      <c r="L270" s="118">
        <v>290000</v>
      </c>
      <c r="M270" s="118">
        <v>36888.86</v>
      </c>
      <c r="N270" s="118">
        <v>382735.86</v>
      </c>
      <c r="O270" s="118">
        <v>0.14000000001396984</v>
      </c>
      <c r="P270" s="118" t="s">
        <v>685</v>
      </c>
      <c r="Q270" s="118" t="s">
        <v>2313</v>
      </c>
      <c r="R270" s="118">
        <v>119196.76999999996</v>
      </c>
      <c r="S270" s="118" t="s">
        <v>685</v>
      </c>
      <c r="T270" s="118" t="s">
        <v>2314</v>
      </c>
      <c r="U270" s="118">
        <v>95749.529999999984</v>
      </c>
      <c r="V270" s="118" t="s">
        <v>685</v>
      </c>
      <c r="W270" s="118" t="s">
        <v>2315</v>
      </c>
      <c r="X270" s="118">
        <v>152581.03999999998</v>
      </c>
      <c r="Y270" s="118">
        <v>2398.5700000000002</v>
      </c>
      <c r="Z270" s="118">
        <v>0</v>
      </c>
      <c r="AA270" s="118">
        <v>36888.95000000007</v>
      </c>
      <c r="AB270" s="118">
        <v>24078.999999999985</v>
      </c>
      <c r="AC270" s="118">
        <v>382735.86</v>
      </c>
      <c r="AD270" s="118">
        <v>0</v>
      </c>
      <c r="AE270" s="118">
        <v>0</v>
      </c>
      <c r="AF270" s="118" t="b">
        <v>0</v>
      </c>
      <c r="AG270" s="118">
        <v>345846.91000000003</v>
      </c>
      <c r="AJ270" s="118"/>
    </row>
    <row r="271" spans="1:36" x14ac:dyDescent="0.25">
      <c r="A271" s="118" t="s">
        <v>355</v>
      </c>
      <c r="B271" s="118" t="s">
        <v>2316</v>
      </c>
      <c r="C271" s="118" t="s">
        <v>2317</v>
      </c>
      <c r="D271" s="118" t="s">
        <v>2318</v>
      </c>
      <c r="E271" s="118" t="s">
        <v>2319</v>
      </c>
      <c r="F271" s="118" t="s">
        <v>684</v>
      </c>
      <c r="G271" s="118" t="s">
        <v>685</v>
      </c>
      <c r="H271" s="118" t="s">
        <v>685</v>
      </c>
      <c r="I271" s="118">
        <v>7649</v>
      </c>
      <c r="J271" s="118">
        <v>674395</v>
      </c>
      <c r="K271" s="118">
        <v>32067</v>
      </c>
      <c r="L271" s="118">
        <v>535118</v>
      </c>
      <c r="M271" s="118">
        <v>0</v>
      </c>
      <c r="N271" s="118">
        <v>567185</v>
      </c>
      <c r="O271" s="118">
        <v>107210</v>
      </c>
      <c r="P271" s="118" t="s">
        <v>685</v>
      </c>
      <c r="Q271" s="118" t="s">
        <v>2320</v>
      </c>
      <c r="R271" s="118">
        <v>7854.4</v>
      </c>
      <c r="S271" s="118" t="s">
        <v>685</v>
      </c>
      <c r="T271" s="118" t="s">
        <v>2321</v>
      </c>
      <c r="U271" s="118">
        <v>20683.661250000001</v>
      </c>
      <c r="V271" s="118" t="s">
        <v>685</v>
      </c>
      <c r="W271" s="118" t="s">
        <v>2322</v>
      </c>
      <c r="X271" s="118">
        <v>224042.33767499999</v>
      </c>
      <c r="Y271" s="118">
        <v>45557.118199999997</v>
      </c>
      <c r="Z271" s="118">
        <v>22856.52</v>
      </c>
      <c r="AA271" s="118">
        <v>0</v>
      </c>
      <c r="AB271" s="118">
        <v>38284.583724999997</v>
      </c>
      <c r="AC271" s="118">
        <v>282709.45340000006</v>
      </c>
      <c r="AD271" s="118" t="s">
        <v>679</v>
      </c>
      <c r="AE271" s="118">
        <v>284475.54659999994</v>
      </c>
      <c r="AF271" s="118" t="b">
        <v>0</v>
      </c>
      <c r="AG271" s="118">
        <v>282709.45340000006</v>
      </c>
      <c r="AJ271" s="118"/>
    </row>
    <row r="272" spans="1:36" x14ac:dyDescent="0.25">
      <c r="A272" s="118" t="s">
        <v>356</v>
      </c>
      <c r="B272" s="118" t="s">
        <v>2323</v>
      </c>
      <c r="C272" s="118" t="s">
        <v>2324</v>
      </c>
      <c r="D272" s="118" t="s">
        <v>2325</v>
      </c>
      <c r="E272" s="118" t="s">
        <v>2326</v>
      </c>
      <c r="F272" s="118" t="s">
        <v>761</v>
      </c>
      <c r="G272" s="118" t="s">
        <v>685</v>
      </c>
      <c r="H272" s="118" t="s">
        <v>685</v>
      </c>
      <c r="I272" s="118">
        <v>37973</v>
      </c>
      <c r="J272" s="118">
        <v>3347993</v>
      </c>
      <c r="K272" s="118">
        <v>918844</v>
      </c>
      <c r="L272" s="118">
        <v>1085750</v>
      </c>
      <c r="M272" s="118">
        <v>584711.92000000004</v>
      </c>
      <c r="N272" s="118">
        <v>2589305.92</v>
      </c>
      <c r="O272" s="118">
        <v>758687.08</v>
      </c>
      <c r="P272" s="118" t="s">
        <v>685</v>
      </c>
      <c r="Q272" s="118" t="s">
        <v>2327</v>
      </c>
      <c r="R272" s="118">
        <v>170432.04999999978</v>
      </c>
      <c r="S272" s="118" t="s">
        <v>685</v>
      </c>
      <c r="T272" s="118" t="s">
        <v>2328</v>
      </c>
      <c r="U272" s="118">
        <v>675328.87249999994</v>
      </c>
      <c r="V272" s="118" t="s">
        <v>685</v>
      </c>
      <c r="W272" s="118" t="s">
        <v>2329</v>
      </c>
      <c r="X272" s="118">
        <v>770787.64</v>
      </c>
      <c r="Y272" s="118">
        <v>364902.2</v>
      </c>
      <c r="Z272" s="118">
        <v>613170.83999999985</v>
      </c>
      <c r="AA272" s="118">
        <v>0</v>
      </c>
      <c r="AB272" s="118">
        <v>42688.062500000022</v>
      </c>
      <c r="AC272" s="118">
        <v>2551933.5399999996</v>
      </c>
      <c r="AD272" s="118" t="s">
        <v>679</v>
      </c>
      <c r="AE272" s="118">
        <v>37372.380000000354</v>
      </c>
      <c r="AF272" s="118" t="b">
        <v>0</v>
      </c>
      <c r="AG272" s="118">
        <v>2551933.5400000005</v>
      </c>
      <c r="AJ272" s="118"/>
    </row>
    <row r="273" spans="1:36" x14ac:dyDescent="0.25">
      <c r="A273" s="118" t="s">
        <v>357</v>
      </c>
      <c r="B273" s="118" t="s">
        <v>2330</v>
      </c>
      <c r="C273" s="118" t="s">
        <v>2331</v>
      </c>
      <c r="D273" s="118" t="s">
        <v>2332</v>
      </c>
      <c r="E273" s="118" t="s">
        <v>2333</v>
      </c>
      <c r="F273" s="118" t="s">
        <v>774</v>
      </c>
      <c r="G273" s="118" t="s">
        <v>685</v>
      </c>
      <c r="H273" s="118" t="s">
        <v>685</v>
      </c>
      <c r="I273" s="118">
        <v>1774</v>
      </c>
      <c r="J273" s="118">
        <v>156410</v>
      </c>
      <c r="K273" s="118">
        <v>9001</v>
      </c>
      <c r="L273" s="118">
        <v>122472</v>
      </c>
      <c r="M273" s="118">
        <v>0</v>
      </c>
      <c r="N273" s="118">
        <v>131473</v>
      </c>
      <c r="O273" s="118">
        <v>24937</v>
      </c>
      <c r="P273" s="118" t="s">
        <v>685</v>
      </c>
      <c r="Q273" s="118" t="s">
        <v>2334</v>
      </c>
      <c r="R273" s="118">
        <v>12219.89</v>
      </c>
      <c r="S273" s="118" t="s">
        <v>685</v>
      </c>
      <c r="T273" s="118" t="s">
        <v>2335</v>
      </c>
      <c r="U273" s="118">
        <v>34148.78</v>
      </c>
      <c r="V273" s="118" t="s">
        <v>685</v>
      </c>
      <c r="W273" s="118" t="s">
        <v>749</v>
      </c>
      <c r="X273" s="118">
        <v>0</v>
      </c>
      <c r="Y273" s="118">
        <v>0</v>
      </c>
      <c r="Z273" s="118">
        <v>0</v>
      </c>
      <c r="AA273" s="118">
        <v>0</v>
      </c>
      <c r="AB273" s="118">
        <v>3283.2200000000003</v>
      </c>
      <c r="AC273" s="118">
        <v>43085.45</v>
      </c>
      <c r="AD273" s="118" t="s">
        <v>679</v>
      </c>
      <c r="AE273" s="118">
        <v>88387.55</v>
      </c>
      <c r="AF273" s="118" t="b">
        <v>0</v>
      </c>
      <c r="AG273" s="118">
        <v>43085.45</v>
      </c>
      <c r="AJ273" s="118"/>
    </row>
    <row r="274" spans="1:36" x14ac:dyDescent="0.25">
      <c r="A274" s="118" t="s">
        <v>358</v>
      </c>
      <c r="B274" s="118" t="s">
        <v>2336</v>
      </c>
      <c r="C274" s="118" t="s">
        <v>2337</v>
      </c>
      <c r="D274" s="118" t="s">
        <v>2338</v>
      </c>
      <c r="E274" s="118" t="s">
        <v>2339</v>
      </c>
      <c r="F274" s="118" t="s">
        <v>693</v>
      </c>
      <c r="G274" s="118" t="s">
        <v>685</v>
      </c>
      <c r="H274" s="118" t="s">
        <v>676</v>
      </c>
      <c r="I274" s="118">
        <v>18181</v>
      </c>
      <c r="J274" s="118">
        <v>1602977</v>
      </c>
      <c r="K274" s="118">
        <v>443000</v>
      </c>
      <c r="L274" s="118">
        <v>0</v>
      </c>
      <c r="M274" s="118">
        <v>0</v>
      </c>
      <c r="N274" s="118">
        <v>443000</v>
      </c>
      <c r="O274" s="118">
        <v>1159977</v>
      </c>
      <c r="P274" s="118" t="s">
        <v>685</v>
      </c>
      <c r="Q274" s="118" t="s">
        <v>2340</v>
      </c>
      <c r="R274" s="118">
        <v>0</v>
      </c>
      <c r="S274" s="118" t="s">
        <v>685</v>
      </c>
      <c r="T274" s="118" t="s">
        <v>2341</v>
      </c>
      <c r="U274" s="118">
        <v>22485.569999999996</v>
      </c>
      <c r="V274" s="118" t="s">
        <v>685</v>
      </c>
      <c r="W274" s="118" t="s">
        <v>2342</v>
      </c>
      <c r="X274" s="118">
        <v>82125.530000000013</v>
      </c>
      <c r="Y274" s="118">
        <v>121283.3</v>
      </c>
      <c r="Z274" s="118">
        <v>174609.42</v>
      </c>
      <c r="AA274" s="118">
        <v>0</v>
      </c>
      <c r="AB274" s="118">
        <v>0</v>
      </c>
      <c r="AC274" s="118">
        <v>400503.82000000007</v>
      </c>
      <c r="AD274" s="118" t="s">
        <v>679</v>
      </c>
      <c r="AE274" s="118">
        <v>42496.179999999935</v>
      </c>
      <c r="AF274" s="118" t="b">
        <v>0</v>
      </c>
      <c r="AG274" s="118">
        <v>400503.82000000007</v>
      </c>
      <c r="AJ274" s="118"/>
    </row>
    <row r="275" spans="1:36" x14ac:dyDescent="0.25">
      <c r="A275" s="118" t="s">
        <v>359</v>
      </c>
      <c r="B275" s="118" t="s">
        <v>2343</v>
      </c>
      <c r="C275" s="118" t="s">
        <v>2344</v>
      </c>
      <c r="D275" s="118" t="s">
        <v>2345</v>
      </c>
      <c r="E275" s="118" t="s">
        <v>2346</v>
      </c>
      <c r="F275" s="118" t="s">
        <v>684</v>
      </c>
      <c r="G275" s="118" t="s">
        <v>676</v>
      </c>
      <c r="H275" s="118" t="s">
        <v>685</v>
      </c>
      <c r="I275" s="118">
        <v>81562</v>
      </c>
      <c r="J275" s="118">
        <v>7191135</v>
      </c>
      <c r="K275" s="118">
        <v>0</v>
      </c>
      <c r="L275" s="118">
        <v>7191135</v>
      </c>
      <c r="M275" s="118">
        <v>0</v>
      </c>
      <c r="N275" s="118">
        <v>7191135</v>
      </c>
      <c r="O275" s="118">
        <v>0</v>
      </c>
      <c r="P275" s="118" t="s">
        <v>769</v>
      </c>
      <c r="Q275" s="118" t="s">
        <v>678</v>
      </c>
      <c r="R275" s="118">
        <v>0</v>
      </c>
      <c r="S275" s="118" t="s">
        <v>685</v>
      </c>
      <c r="T275" s="118" t="s">
        <v>2347</v>
      </c>
      <c r="U275" s="118">
        <v>124155.48</v>
      </c>
      <c r="V275" s="118" t="s">
        <v>685</v>
      </c>
      <c r="W275" s="118" t="s">
        <v>2348</v>
      </c>
      <c r="X275" s="118">
        <v>1218343.2199999995</v>
      </c>
      <c r="Y275" s="118">
        <v>3803937.29</v>
      </c>
      <c r="Z275" s="118">
        <v>619219.12</v>
      </c>
      <c r="AA275" s="118">
        <v>0</v>
      </c>
      <c r="AB275" s="118">
        <v>0</v>
      </c>
      <c r="AC275" s="118">
        <v>5765655.1099999994</v>
      </c>
      <c r="AD275" s="118" t="s">
        <v>679</v>
      </c>
      <c r="AE275" s="118">
        <v>1425479.8900000006</v>
      </c>
      <c r="AF275" s="118" t="b">
        <v>0</v>
      </c>
      <c r="AG275" s="118">
        <v>5765655.1100000003</v>
      </c>
      <c r="AJ275" s="118"/>
    </row>
    <row r="276" spans="1:36" x14ac:dyDescent="0.25">
      <c r="A276" s="118" t="s">
        <v>360</v>
      </c>
      <c r="B276" s="118" t="s">
        <v>2349</v>
      </c>
      <c r="C276" s="118" t="s">
        <v>2350</v>
      </c>
      <c r="D276" s="118" t="s">
        <v>2351</v>
      </c>
      <c r="E276" s="118" t="s">
        <v>2352</v>
      </c>
      <c r="F276" s="118" t="s">
        <v>731</v>
      </c>
      <c r="G276" s="118" t="s">
        <v>685</v>
      </c>
      <c r="H276" s="118" t="s">
        <v>676</v>
      </c>
      <c r="I276" s="118">
        <v>17806</v>
      </c>
      <c r="J276" s="118">
        <v>1569914</v>
      </c>
      <c r="K276" s="118">
        <v>681413</v>
      </c>
      <c r="L276" s="118">
        <v>0</v>
      </c>
      <c r="M276" s="118">
        <v>0</v>
      </c>
      <c r="N276" s="118">
        <v>681413</v>
      </c>
      <c r="O276" s="118">
        <v>888501</v>
      </c>
      <c r="P276" s="118" t="s">
        <v>685</v>
      </c>
      <c r="Q276" s="118" t="s">
        <v>2353</v>
      </c>
      <c r="R276" s="118">
        <v>53465.269999999982</v>
      </c>
      <c r="S276" s="118" t="s">
        <v>685</v>
      </c>
      <c r="T276" s="118" t="s">
        <v>2354</v>
      </c>
      <c r="U276" s="118">
        <v>331564.29799999984</v>
      </c>
      <c r="V276" s="118" t="s">
        <v>685</v>
      </c>
      <c r="W276" s="118" t="s">
        <v>2355</v>
      </c>
      <c r="X276" s="118">
        <v>88717.892500000016</v>
      </c>
      <c r="Y276" s="118">
        <v>0</v>
      </c>
      <c r="Z276" s="118">
        <v>45750.890000000007</v>
      </c>
      <c r="AA276" s="118">
        <v>0</v>
      </c>
      <c r="AB276" s="118">
        <v>63046.152499999989</v>
      </c>
      <c r="AC276" s="118">
        <v>456452.19799999986</v>
      </c>
      <c r="AD276" s="118" t="s">
        <v>679</v>
      </c>
      <c r="AE276" s="118">
        <v>224960.80200000017</v>
      </c>
      <c r="AF276" s="118" t="b">
        <v>0</v>
      </c>
      <c r="AG276" s="118">
        <v>456452.19799999997</v>
      </c>
      <c r="AJ276" s="118"/>
    </row>
    <row r="277" spans="1:36" x14ac:dyDescent="0.25">
      <c r="A277" s="118" t="s">
        <v>361</v>
      </c>
      <c r="B277" s="118" t="s">
        <v>2356</v>
      </c>
      <c r="C277" s="118" t="s">
        <v>2357</v>
      </c>
      <c r="D277" s="118" t="s">
        <v>2358</v>
      </c>
      <c r="E277" s="118" t="s">
        <v>2359</v>
      </c>
      <c r="F277" s="118" t="s">
        <v>731</v>
      </c>
      <c r="G277" s="118" t="s">
        <v>685</v>
      </c>
      <c r="H277" s="118" t="s">
        <v>685</v>
      </c>
      <c r="I277" s="118">
        <v>6196</v>
      </c>
      <c r="J277" s="118">
        <v>546287</v>
      </c>
      <c r="K277" s="118">
        <v>223430</v>
      </c>
      <c r="L277" s="118">
        <v>0</v>
      </c>
      <c r="M277" s="118">
        <v>309874</v>
      </c>
      <c r="N277" s="118">
        <v>533304</v>
      </c>
      <c r="O277" s="118">
        <v>12983</v>
      </c>
      <c r="P277" s="118" t="s">
        <v>676</v>
      </c>
      <c r="Q277" s="118">
        <v>0</v>
      </c>
      <c r="R277" s="118">
        <v>0</v>
      </c>
      <c r="S277" s="118" t="s">
        <v>685</v>
      </c>
      <c r="T277" s="118" t="s">
        <v>2360</v>
      </c>
      <c r="U277" s="118">
        <v>27001.519999999997</v>
      </c>
      <c r="V277" s="118" t="s">
        <v>685</v>
      </c>
      <c r="W277" s="118" t="s">
        <v>2361</v>
      </c>
      <c r="X277" s="118">
        <v>40278.467499999999</v>
      </c>
      <c r="Y277" s="118">
        <v>0</v>
      </c>
      <c r="Z277" s="118">
        <v>0</v>
      </c>
      <c r="AA277" s="118">
        <v>0</v>
      </c>
      <c r="AB277" s="118">
        <v>19131.247500000001</v>
      </c>
      <c r="AC277" s="118">
        <v>48148.739999999991</v>
      </c>
      <c r="AD277" s="118" t="s">
        <v>679</v>
      </c>
      <c r="AE277" s="118">
        <v>485155.26</v>
      </c>
      <c r="AF277" s="118" t="b">
        <v>0</v>
      </c>
      <c r="AG277" s="118">
        <v>48148.740000000005</v>
      </c>
      <c r="AJ277" s="118"/>
    </row>
    <row r="278" spans="1:36" x14ac:dyDescent="0.25">
      <c r="A278" s="118" t="s">
        <v>362</v>
      </c>
      <c r="B278" s="118" t="s">
        <v>2362</v>
      </c>
      <c r="C278" s="118" t="s">
        <v>2363</v>
      </c>
      <c r="D278" s="118" t="s">
        <v>2364</v>
      </c>
      <c r="E278" s="118" t="s">
        <v>2365</v>
      </c>
      <c r="F278" s="118" t="s">
        <v>761</v>
      </c>
      <c r="G278" s="118" t="s">
        <v>676</v>
      </c>
      <c r="H278" s="118" t="s">
        <v>685</v>
      </c>
      <c r="I278" s="118">
        <v>10169</v>
      </c>
      <c r="J278" s="118">
        <v>896577</v>
      </c>
      <c r="K278" s="118">
        <v>0</v>
      </c>
      <c r="L278" s="118">
        <v>55487</v>
      </c>
      <c r="M278" s="118">
        <v>213068.95</v>
      </c>
      <c r="N278" s="118">
        <v>268555.95</v>
      </c>
      <c r="O278" s="118">
        <v>628021.05000000005</v>
      </c>
      <c r="P278" s="118" t="s">
        <v>769</v>
      </c>
      <c r="Q278" s="118" t="s">
        <v>678</v>
      </c>
      <c r="R278" s="118">
        <v>0</v>
      </c>
      <c r="S278" s="118" t="s">
        <v>685</v>
      </c>
      <c r="T278" s="118" t="s">
        <v>2366</v>
      </c>
      <c r="U278" s="118">
        <v>52699.634999999987</v>
      </c>
      <c r="V278" s="118" t="s">
        <v>685</v>
      </c>
      <c r="W278" s="118" t="s">
        <v>2367</v>
      </c>
      <c r="X278" s="118">
        <v>56293.619999999981</v>
      </c>
      <c r="Y278" s="118">
        <v>86396.37</v>
      </c>
      <c r="Z278" s="118">
        <v>123702.66000000002</v>
      </c>
      <c r="AA278" s="118">
        <v>0</v>
      </c>
      <c r="AB278" s="118">
        <v>27816.914999999997</v>
      </c>
      <c r="AC278" s="118">
        <v>291275.37</v>
      </c>
      <c r="AD278" s="118" t="s">
        <v>679</v>
      </c>
      <c r="AE278" s="118">
        <v>-22719.419999999984</v>
      </c>
      <c r="AF278" s="118" t="b">
        <v>0</v>
      </c>
      <c r="AG278" s="118">
        <v>291275.37</v>
      </c>
      <c r="AJ278" s="118"/>
    </row>
    <row r="279" spans="1:36" x14ac:dyDescent="0.25">
      <c r="A279" s="118" t="s">
        <v>363</v>
      </c>
      <c r="B279" s="118" t="s">
        <v>2368</v>
      </c>
      <c r="C279" s="118" t="s">
        <v>2369</v>
      </c>
      <c r="D279" s="118" t="s">
        <v>2370</v>
      </c>
      <c r="E279" s="118" t="s">
        <v>2371</v>
      </c>
      <c r="F279" s="118" t="s">
        <v>761</v>
      </c>
      <c r="G279" s="118" t="s">
        <v>685</v>
      </c>
      <c r="H279" s="118" t="s">
        <v>685</v>
      </c>
      <c r="I279" s="118">
        <v>16931</v>
      </c>
      <c r="J279" s="118">
        <v>1492768</v>
      </c>
      <c r="K279" s="118">
        <v>140539</v>
      </c>
      <c r="L279" s="118">
        <v>893662</v>
      </c>
      <c r="M279" s="118">
        <v>0</v>
      </c>
      <c r="N279" s="118">
        <v>1034201</v>
      </c>
      <c r="O279" s="118">
        <v>458567</v>
      </c>
      <c r="P279" s="118" t="s">
        <v>685</v>
      </c>
      <c r="Q279" s="118" t="s">
        <v>2372</v>
      </c>
      <c r="R279" s="118">
        <v>30124.400000000001</v>
      </c>
      <c r="S279" s="118" t="s">
        <v>685</v>
      </c>
      <c r="T279" s="118" t="s">
        <v>2373</v>
      </c>
      <c r="U279" s="118">
        <v>504304.71249999991</v>
      </c>
      <c r="V279" s="118" t="s">
        <v>685</v>
      </c>
      <c r="W279" s="118" t="s">
        <v>2374</v>
      </c>
      <c r="X279" s="118">
        <v>315666.54499999998</v>
      </c>
      <c r="Y279" s="118">
        <v>232640</v>
      </c>
      <c r="Z279" s="118">
        <v>29375</v>
      </c>
      <c r="AA279" s="118">
        <v>0</v>
      </c>
      <c r="AB279" s="118">
        <v>149866.47750000001</v>
      </c>
      <c r="AC279" s="118">
        <v>962244.18</v>
      </c>
      <c r="AD279" s="118" t="s">
        <v>679</v>
      </c>
      <c r="AE279" s="118">
        <v>71956.820000000065</v>
      </c>
      <c r="AF279" s="118" t="b">
        <v>0</v>
      </c>
      <c r="AG279" s="118">
        <v>962244.18</v>
      </c>
      <c r="AJ279" s="118"/>
    </row>
    <row r="280" spans="1:36" x14ac:dyDescent="0.25">
      <c r="A280" s="118" t="s">
        <v>364</v>
      </c>
      <c r="B280" s="118" t="s">
        <v>2375</v>
      </c>
      <c r="C280" s="118" t="s">
        <v>2376</v>
      </c>
      <c r="D280" s="118" t="s">
        <v>2377</v>
      </c>
      <c r="E280" s="118" t="s">
        <v>2378</v>
      </c>
      <c r="F280" s="118" t="s">
        <v>708</v>
      </c>
      <c r="G280" s="118" t="s">
        <v>685</v>
      </c>
      <c r="H280" s="118" t="s">
        <v>685</v>
      </c>
      <c r="I280" s="118">
        <v>9793</v>
      </c>
      <c r="J280" s="118">
        <v>863426</v>
      </c>
      <c r="K280" s="118">
        <v>23508</v>
      </c>
      <c r="L280" s="118">
        <v>45646</v>
      </c>
      <c r="M280" s="118">
        <v>158305.77000000002</v>
      </c>
      <c r="N280" s="118">
        <v>227459.77</v>
      </c>
      <c r="O280" s="118">
        <v>635966.23</v>
      </c>
      <c r="P280" s="118" t="s">
        <v>685</v>
      </c>
      <c r="Q280" s="118" t="s">
        <v>2379</v>
      </c>
      <c r="R280" s="118">
        <v>13780.600000000002</v>
      </c>
      <c r="S280" s="118" t="s">
        <v>685</v>
      </c>
      <c r="T280" s="118" t="s">
        <v>2380</v>
      </c>
      <c r="U280" s="118">
        <v>14781.419999999998</v>
      </c>
      <c r="V280" s="118" t="s">
        <v>685</v>
      </c>
      <c r="W280" s="118" t="s">
        <v>2381</v>
      </c>
      <c r="X280" s="118">
        <v>66485.839999999982</v>
      </c>
      <c r="Y280" s="118">
        <v>18270.97</v>
      </c>
      <c r="Z280" s="118">
        <v>2718.19</v>
      </c>
      <c r="AA280" s="118">
        <v>0</v>
      </c>
      <c r="AB280" s="118">
        <v>6129.76</v>
      </c>
      <c r="AC280" s="118">
        <v>109907.26</v>
      </c>
      <c r="AD280" s="118" t="s">
        <v>679</v>
      </c>
      <c r="AE280" s="118">
        <v>117552.51000000002</v>
      </c>
      <c r="AF280" s="118" t="b">
        <v>0</v>
      </c>
      <c r="AG280" s="118">
        <v>109907.26</v>
      </c>
      <c r="AJ280" s="118"/>
    </row>
    <row r="281" spans="1:36" x14ac:dyDescent="0.25">
      <c r="A281" s="118" t="s">
        <v>365</v>
      </c>
      <c r="B281" s="118" t="s">
        <v>2382</v>
      </c>
      <c r="C281" s="118" t="s">
        <v>2383</v>
      </c>
      <c r="D281" s="118" t="s">
        <v>2384</v>
      </c>
      <c r="E281" s="118" t="s">
        <v>2385</v>
      </c>
      <c r="F281" s="118" t="s">
        <v>761</v>
      </c>
      <c r="G281" s="118" t="s">
        <v>685</v>
      </c>
      <c r="H281" s="118" t="s">
        <v>685</v>
      </c>
      <c r="I281" s="118">
        <v>11971</v>
      </c>
      <c r="J281" s="118">
        <v>1055456</v>
      </c>
      <c r="K281" s="118">
        <v>3182</v>
      </c>
      <c r="L281" s="118">
        <v>92262</v>
      </c>
      <c r="M281" s="118">
        <v>0</v>
      </c>
      <c r="N281" s="118">
        <v>95444</v>
      </c>
      <c r="O281" s="118">
        <v>960012</v>
      </c>
      <c r="P281" s="118" t="s">
        <v>685</v>
      </c>
      <c r="Q281" s="118" t="s">
        <v>2386</v>
      </c>
      <c r="R281" s="118">
        <v>5708.66</v>
      </c>
      <c r="S281" s="118" t="s">
        <v>685</v>
      </c>
      <c r="T281" s="118" t="s">
        <v>2387</v>
      </c>
      <c r="U281" s="118">
        <v>16515.7925</v>
      </c>
      <c r="V281" s="118" t="s">
        <v>685</v>
      </c>
      <c r="W281" s="118" t="s">
        <v>2388</v>
      </c>
      <c r="X281" s="118">
        <v>91519.792500000025</v>
      </c>
      <c r="Y281" s="118">
        <v>46746.27</v>
      </c>
      <c r="Z281" s="118">
        <v>0</v>
      </c>
      <c r="AA281" s="118">
        <v>0</v>
      </c>
      <c r="AB281" s="118">
        <v>29708.805000000011</v>
      </c>
      <c r="AC281" s="118">
        <v>130781.71</v>
      </c>
      <c r="AD281" s="118" t="s">
        <v>679</v>
      </c>
      <c r="AE281" s="118">
        <v>-35337.710000000006</v>
      </c>
      <c r="AF281" s="118" t="b">
        <v>0</v>
      </c>
      <c r="AG281" s="118">
        <v>130781.71</v>
      </c>
      <c r="AJ281" s="118"/>
    </row>
    <row r="282" spans="1:36" x14ac:dyDescent="0.25">
      <c r="A282" s="118" t="s">
        <v>366</v>
      </c>
      <c r="B282" s="118" t="s">
        <v>2389</v>
      </c>
      <c r="C282" s="118" t="s">
        <v>2390</v>
      </c>
      <c r="D282" s="118" t="s">
        <v>2391</v>
      </c>
      <c r="E282" s="118" t="s">
        <v>2392</v>
      </c>
      <c r="F282" s="118" t="s">
        <v>708</v>
      </c>
      <c r="G282" s="118" t="s">
        <v>685</v>
      </c>
      <c r="H282" s="118" t="s">
        <v>685</v>
      </c>
      <c r="I282" s="118">
        <v>155032</v>
      </c>
      <c r="J282" s="118">
        <v>13668817</v>
      </c>
      <c r="K282" s="118">
        <v>6496829</v>
      </c>
      <c r="L282" s="118">
        <v>7171988</v>
      </c>
      <c r="M282" s="118">
        <v>0</v>
      </c>
      <c r="N282" s="118">
        <v>13668817</v>
      </c>
      <c r="O282" s="118">
        <v>0</v>
      </c>
      <c r="P282" s="118" t="s">
        <v>685</v>
      </c>
      <c r="Q282" s="118" t="s">
        <v>2393</v>
      </c>
      <c r="R282" s="118">
        <v>1394979.9225000015</v>
      </c>
      <c r="S282" s="118" t="s">
        <v>685</v>
      </c>
      <c r="T282" s="118" t="s">
        <v>2394</v>
      </c>
      <c r="U282" s="118">
        <v>2375039.12</v>
      </c>
      <c r="V282" s="118" t="s">
        <v>685</v>
      </c>
      <c r="W282" s="118" t="s">
        <v>1514</v>
      </c>
      <c r="X282" s="118">
        <v>0</v>
      </c>
      <c r="Y282" s="118">
        <v>3560034.220000003</v>
      </c>
      <c r="Z282" s="118">
        <v>0</v>
      </c>
      <c r="AA282" s="118">
        <v>2480950.2000000011</v>
      </c>
      <c r="AB282" s="118">
        <v>566571.93249999988</v>
      </c>
      <c r="AC282" s="118">
        <v>9244431.5300000068</v>
      </c>
      <c r="AD282" s="118">
        <v>-1.862645149230957E-9</v>
      </c>
      <c r="AE282" s="118">
        <v>4424385.4699999932</v>
      </c>
      <c r="AF282" s="118" t="b">
        <v>0</v>
      </c>
      <c r="AG282" s="118">
        <v>6763481.330000001</v>
      </c>
      <c r="AJ282" s="118"/>
    </row>
    <row r="283" spans="1:36" x14ac:dyDescent="0.25">
      <c r="A283" s="118" t="s">
        <v>367</v>
      </c>
      <c r="B283" s="118" t="s">
        <v>2395</v>
      </c>
      <c r="C283" s="118" t="s">
        <v>2396</v>
      </c>
      <c r="D283" s="118" t="s">
        <v>2397</v>
      </c>
      <c r="E283" s="118" t="s">
        <v>2398</v>
      </c>
      <c r="F283" s="118" t="s">
        <v>761</v>
      </c>
      <c r="G283" s="118" t="s">
        <v>685</v>
      </c>
      <c r="H283" s="118" t="s">
        <v>685</v>
      </c>
      <c r="I283" s="118">
        <v>8190</v>
      </c>
      <c r="J283" s="118">
        <v>722094</v>
      </c>
      <c r="K283" s="118">
        <v>57000</v>
      </c>
      <c r="L283" s="118">
        <v>47013</v>
      </c>
      <c r="M283" s="118">
        <v>91799.4</v>
      </c>
      <c r="N283" s="118">
        <v>195812.4</v>
      </c>
      <c r="O283" s="118">
        <v>526281.6</v>
      </c>
      <c r="P283" s="118" t="s">
        <v>685</v>
      </c>
      <c r="Q283" s="118" t="s">
        <v>2399</v>
      </c>
      <c r="R283" s="118">
        <v>43075.280000000006</v>
      </c>
      <c r="S283" s="118" t="s">
        <v>685</v>
      </c>
      <c r="T283" s="118" t="s">
        <v>2400</v>
      </c>
      <c r="U283" s="118">
        <v>10237.229999999998</v>
      </c>
      <c r="V283" s="118" t="s">
        <v>685</v>
      </c>
      <c r="W283" s="118" t="s">
        <v>2401</v>
      </c>
      <c r="X283" s="118">
        <v>8137.8299999999981</v>
      </c>
      <c r="Y283" s="118">
        <v>12713.31</v>
      </c>
      <c r="Z283" s="118">
        <v>28595.290000000005</v>
      </c>
      <c r="AA283" s="118">
        <v>89122.08</v>
      </c>
      <c r="AB283" s="118">
        <v>1346.27</v>
      </c>
      <c r="AC283" s="118">
        <v>190534.75000000003</v>
      </c>
      <c r="AD283" s="118">
        <v>-2.9103830456733704E-11</v>
      </c>
      <c r="AE283" s="118">
        <v>5277.6499999999651</v>
      </c>
      <c r="AF283" s="118" t="b">
        <v>0</v>
      </c>
      <c r="AG283" s="118">
        <v>101412.67</v>
      </c>
      <c r="AJ283" s="118"/>
    </row>
    <row r="284" spans="1:36" x14ac:dyDescent="0.25">
      <c r="A284" s="118" t="s">
        <v>368</v>
      </c>
      <c r="B284" s="118" t="s">
        <v>2402</v>
      </c>
      <c r="C284" s="118" t="s">
        <v>2403</v>
      </c>
      <c r="D284" s="118" t="s">
        <v>2404</v>
      </c>
      <c r="E284" s="118" t="s">
        <v>2405</v>
      </c>
      <c r="F284" s="118" t="s">
        <v>700</v>
      </c>
      <c r="G284" s="118" t="s">
        <v>685</v>
      </c>
      <c r="H284" s="118" t="s">
        <v>685</v>
      </c>
      <c r="I284" s="118">
        <v>1903</v>
      </c>
      <c r="J284" s="118">
        <v>167783</v>
      </c>
      <c r="K284" s="118">
        <v>6712</v>
      </c>
      <c r="L284" s="118">
        <v>37980</v>
      </c>
      <c r="M284" s="118">
        <v>104471.54</v>
      </c>
      <c r="N284" s="118">
        <v>149163.53999999998</v>
      </c>
      <c r="O284" s="118">
        <v>18619.460000000021</v>
      </c>
      <c r="P284" s="118" t="s">
        <v>685</v>
      </c>
      <c r="Q284" s="118" t="s">
        <v>2406</v>
      </c>
      <c r="R284" s="118">
        <v>0</v>
      </c>
      <c r="S284" s="118" t="s">
        <v>685</v>
      </c>
      <c r="T284" s="118" t="s">
        <v>2407</v>
      </c>
      <c r="U284" s="118">
        <v>0</v>
      </c>
      <c r="V284" s="118" t="s">
        <v>685</v>
      </c>
      <c r="W284" s="118" t="s">
        <v>2408</v>
      </c>
      <c r="X284" s="118">
        <v>0</v>
      </c>
      <c r="Y284" s="118">
        <v>0</v>
      </c>
      <c r="Z284" s="118">
        <v>0</v>
      </c>
      <c r="AA284" s="118">
        <v>149163.53999999998</v>
      </c>
      <c r="AB284" s="118">
        <v>0</v>
      </c>
      <c r="AC284" s="118">
        <v>149163.53999999998</v>
      </c>
      <c r="AD284" s="118">
        <v>0</v>
      </c>
      <c r="AE284" s="118">
        <v>0</v>
      </c>
      <c r="AF284" s="118" t="b">
        <v>0</v>
      </c>
      <c r="AG284" s="118">
        <v>80750.92</v>
      </c>
      <c r="AI284" s="118" t="s">
        <v>777</v>
      </c>
      <c r="AJ284" s="118"/>
    </row>
    <row r="285" spans="1:36" x14ac:dyDescent="0.25">
      <c r="A285" s="118" t="s">
        <v>369</v>
      </c>
      <c r="B285" s="118" t="s">
        <v>2409</v>
      </c>
      <c r="C285" s="118" t="s">
        <v>2410</v>
      </c>
      <c r="D285" s="118" t="s">
        <v>2411</v>
      </c>
      <c r="E285" s="118" t="s">
        <v>2412</v>
      </c>
      <c r="F285" s="118" t="s">
        <v>684</v>
      </c>
      <c r="G285" s="118" t="s">
        <v>685</v>
      </c>
      <c r="H285" s="118" t="s">
        <v>685</v>
      </c>
      <c r="I285" s="118">
        <v>22729</v>
      </c>
      <c r="J285" s="118">
        <v>2003964</v>
      </c>
      <c r="K285" s="118">
        <v>539768</v>
      </c>
      <c r="L285" s="118">
        <v>1464196</v>
      </c>
      <c r="M285" s="118">
        <v>0</v>
      </c>
      <c r="N285" s="118">
        <v>2003964</v>
      </c>
      <c r="O285" s="118">
        <v>0</v>
      </c>
      <c r="P285" s="118" t="s">
        <v>685</v>
      </c>
      <c r="Q285" s="118" t="s">
        <v>2413</v>
      </c>
      <c r="R285" s="118">
        <v>143447.12499999991</v>
      </c>
      <c r="S285" s="118" t="s">
        <v>685</v>
      </c>
      <c r="T285" s="118" t="s">
        <v>2414</v>
      </c>
      <c r="U285" s="118">
        <v>156040.13629499995</v>
      </c>
      <c r="V285" s="118" t="s">
        <v>685</v>
      </c>
      <c r="W285" s="118" t="s">
        <v>2415</v>
      </c>
      <c r="X285" s="118">
        <v>469188.45000000007</v>
      </c>
      <c r="Y285" s="118">
        <v>582520.02</v>
      </c>
      <c r="Z285" s="118">
        <v>21812.959999999999</v>
      </c>
      <c r="AA285" s="118">
        <v>0</v>
      </c>
      <c r="AB285" s="118">
        <v>92229.721300000019</v>
      </c>
      <c r="AC285" s="118">
        <v>1280778.9699949997</v>
      </c>
      <c r="AD285" s="118" t="s">
        <v>679</v>
      </c>
      <c r="AE285" s="118">
        <v>723185.0300050003</v>
      </c>
      <c r="AF285" s="118" t="b">
        <v>0</v>
      </c>
      <c r="AG285" s="118">
        <v>1280778.97</v>
      </c>
      <c r="AJ285" s="118"/>
    </row>
    <row r="286" spans="1:36" x14ac:dyDescent="0.25">
      <c r="A286" s="118" t="s">
        <v>370</v>
      </c>
      <c r="B286" s="118" t="s">
        <v>2416</v>
      </c>
      <c r="C286" s="118" t="s">
        <v>2417</v>
      </c>
      <c r="D286" s="118" t="s">
        <v>2418</v>
      </c>
      <c r="E286" s="118" t="s">
        <v>2419</v>
      </c>
      <c r="F286" s="118" t="s">
        <v>809</v>
      </c>
      <c r="G286" s="118" t="s">
        <v>676</v>
      </c>
      <c r="H286" s="118" t="s">
        <v>685</v>
      </c>
      <c r="I286" s="118">
        <v>28950</v>
      </c>
      <c r="J286" s="118">
        <v>2552455</v>
      </c>
      <c r="K286" s="118">
        <v>0</v>
      </c>
      <c r="L286" s="118">
        <v>2552455</v>
      </c>
      <c r="M286" s="118">
        <v>0</v>
      </c>
      <c r="N286" s="118">
        <v>2552455</v>
      </c>
      <c r="O286" s="118">
        <v>0</v>
      </c>
      <c r="P286" s="118" t="s">
        <v>769</v>
      </c>
      <c r="Q286" s="118" t="s">
        <v>678</v>
      </c>
      <c r="R286" s="118">
        <v>0</v>
      </c>
      <c r="S286" s="118" t="s">
        <v>685</v>
      </c>
      <c r="T286" s="118" t="s">
        <v>2420</v>
      </c>
      <c r="U286" s="118">
        <v>0</v>
      </c>
      <c r="V286" s="118" t="s">
        <v>685</v>
      </c>
      <c r="W286" s="118" t="s">
        <v>2421</v>
      </c>
      <c r="X286" s="118">
        <v>0</v>
      </c>
      <c r="Y286" s="118">
        <v>0</v>
      </c>
      <c r="Z286" s="118">
        <v>2025911.64</v>
      </c>
      <c r="AA286" s="118">
        <v>0</v>
      </c>
      <c r="AB286" s="118">
        <v>0</v>
      </c>
      <c r="AC286" s="118">
        <v>2025911.64</v>
      </c>
      <c r="AD286" s="118" t="s">
        <v>679</v>
      </c>
      <c r="AE286" s="118">
        <v>526543.3600000001</v>
      </c>
      <c r="AF286" s="118" t="b">
        <v>0</v>
      </c>
      <c r="AG286" s="118">
        <v>2025911.64</v>
      </c>
      <c r="AI286" s="118" t="s">
        <v>2422</v>
      </c>
      <c r="AJ286" s="118"/>
    </row>
    <row r="287" spans="1:36" x14ac:dyDescent="0.25">
      <c r="A287" s="118" t="s">
        <v>371</v>
      </c>
      <c r="B287" s="118" t="s">
        <v>2423</v>
      </c>
      <c r="C287" s="118" t="s">
        <v>2424</v>
      </c>
      <c r="D287" s="118" t="s">
        <v>2425</v>
      </c>
      <c r="E287" s="118" t="s">
        <v>2426</v>
      </c>
      <c r="F287" s="118" t="s">
        <v>684</v>
      </c>
      <c r="G287" s="118" t="s">
        <v>685</v>
      </c>
      <c r="H287" s="118" t="s">
        <v>685</v>
      </c>
      <c r="I287" s="118">
        <v>7214</v>
      </c>
      <c r="J287" s="118">
        <v>636042</v>
      </c>
      <c r="K287" s="118">
        <v>27433</v>
      </c>
      <c r="L287" s="118">
        <v>400328</v>
      </c>
      <c r="M287" s="118">
        <v>148339.79</v>
      </c>
      <c r="N287" s="118">
        <v>576100.79</v>
      </c>
      <c r="O287" s="118">
        <v>59941.209999999963</v>
      </c>
      <c r="P287" s="118" t="s">
        <v>685</v>
      </c>
      <c r="Q287" s="118" t="s">
        <v>2427</v>
      </c>
      <c r="R287" s="118">
        <v>27433.25</v>
      </c>
      <c r="S287" s="118" t="s">
        <v>685</v>
      </c>
      <c r="T287" s="118" t="s">
        <v>2428</v>
      </c>
      <c r="U287" s="118">
        <v>14306.15</v>
      </c>
      <c r="V287" s="118" t="s">
        <v>685</v>
      </c>
      <c r="W287" s="118" t="s">
        <v>2429</v>
      </c>
      <c r="X287" s="118">
        <v>272466.26</v>
      </c>
      <c r="Y287" s="118">
        <v>95139.28</v>
      </c>
      <c r="Z287" s="118">
        <v>96384.74</v>
      </c>
      <c r="AA287" s="118">
        <v>0</v>
      </c>
      <c r="AB287" s="118">
        <v>12023.15</v>
      </c>
      <c r="AC287" s="118">
        <v>493706.53</v>
      </c>
      <c r="AD287" s="118" t="s">
        <v>679</v>
      </c>
      <c r="AE287" s="118">
        <v>82394.260000000009</v>
      </c>
      <c r="AF287" s="118" t="b">
        <v>0</v>
      </c>
      <c r="AG287" s="118">
        <v>493706.53</v>
      </c>
      <c r="AJ287" s="118"/>
    </row>
    <row r="288" spans="1:36" x14ac:dyDescent="0.25">
      <c r="A288" s="118" t="s">
        <v>372</v>
      </c>
      <c r="B288" s="118" t="s">
        <v>2430</v>
      </c>
      <c r="C288" s="118" t="s">
        <v>2431</v>
      </c>
      <c r="D288" s="118" t="s">
        <v>2432</v>
      </c>
      <c r="E288" s="118" t="s">
        <v>2433</v>
      </c>
      <c r="F288" s="118" t="s">
        <v>761</v>
      </c>
      <c r="G288" s="118" t="s">
        <v>676</v>
      </c>
      <c r="H288" s="118" t="s">
        <v>685</v>
      </c>
      <c r="I288" s="118">
        <v>9640</v>
      </c>
      <c r="J288" s="118">
        <v>849937</v>
      </c>
      <c r="K288" s="118">
        <v>0</v>
      </c>
      <c r="L288" s="118">
        <v>227222</v>
      </c>
      <c r="M288" s="118">
        <v>0</v>
      </c>
      <c r="N288" s="118">
        <v>227222</v>
      </c>
      <c r="O288" s="118">
        <v>622715</v>
      </c>
      <c r="P288" s="118" t="s">
        <v>769</v>
      </c>
      <c r="Q288" s="118" t="s">
        <v>678</v>
      </c>
      <c r="R288" s="118">
        <v>0</v>
      </c>
      <c r="S288" s="118" t="s">
        <v>685</v>
      </c>
      <c r="T288" s="118" t="s">
        <v>2434</v>
      </c>
      <c r="U288" s="118">
        <v>151263.75999999995</v>
      </c>
      <c r="V288" s="118" t="s">
        <v>685</v>
      </c>
      <c r="W288" s="118" t="s">
        <v>2435</v>
      </c>
      <c r="X288" s="118">
        <v>320294.20500000002</v>
      </c>
      <c r="Y288" s="118">
        <v>48447.7</v>
      </c>
      <c r="Z288" s="118">
        <v>74434.130000000019</v>
      </c>
      <c r="AA288" s="118">
        <v>0</v>
      </c>
      <c r="AB288" s="118">
        <v>81345.334999999919</v>
      </c>
      <c r="AC288" s="118">
        <v>513094.46000000014</v>
      </c>
      <c r="AD288" s="118" t="s">
        <v>679</v>
      </c>
      <c r="AE288" s="118">
        <v>-285872.46000000014</v>
      </c>
      <c r="AF288" s="118" t="b">
        <v>0</v>
      </c>
      <c r="AG288" s="118">
        <v>513094.46</v>
      </c>
      <c r="AJ288" s="118"/>
    </row>
    <row r="289" spans="1:36" x14ac:dyDescent="0.25">
      <c r="A289" s="118" t="s">
        <v>373</v>
      </c>
      <c r="B289" s="118" t="s">
        <v>2436</v>
      </c>
      <c r="C289" s="118" t="s">
        <v>2437</v>
      </c>
      <c r="D289" s="118" t="s">
        <v>2438</v>
      </c>
      <c r="E289" s="118" t="s">
        <v>2439</v>
      </c>
      <c r="F289" s="118" t="s">
        <v>684</v>
      </c>
      <c r="G289" s="118" t="s">
        <v>685</v>
      </c>
      <c r="H289" s="118" t="s">
        <v>685</v>
      </c>
      <c r="I289" s="118">
        <v>19627</v>
      </c>
      <c r="J289" s="118">
        <v>1730468</v>
      </c>
      <c r="K289" s="118">
        <v>96153</v>
      </c>
      <c r="L289" s="118">
        <v>892531</v>
      </c>
      <c r="M289" s="118">
        <v>0</v>
      </c>
      <c r="N289" s="118">
        <v>988684</v>
      </c>
      <c r="O289" s="118">
        <v>741784</v>
      </c>
      <c r="P289" s="118" t="s">
        <v>676</v>
      </c>
      <c r="Q289" s="118">
        <v>0</v>
      </c>
      <c r="R289" s="118">
        <v>0</v>
      </c>
      <c r="S289" s="118" t="s">
        <v>685</v>
      </c>
      <c r="T289" s="118" t="s">
        <v>2440</v>
      </c>
      <c r="U289" s="118">
        <v>728250.3000000004</v>
      </c>
      <c r="V289" s="118" t="s">
        <v>685</v>
      </c>
      <c r="W289" s="118" t="s">
        <v>2441</v>
      </c>
      <c r="X289" s="118">
        <v>398079.27</v>
      </c>
      <c r="Y289" s="118">
        <v>0</v>
      </c>
      <c r="Z289" s="118">
        <v>0</v>
      </c>
      <c r="AA289" s="118">
        <v>0</v>
      </c>
      <c r="AB289" s="118">
        <v>84757.080000000031</v>
      </c>
      <c r="AC289" s="118">
        <v>1041572.4900000002</v>
      </c>
      <c r="AD289" s="118" t="s">
        <v>679</v>
      </c>
      <c r="AE289" s="118">
        <v>-52888.490000000224</v>
      </c>
      <c r="AF289" s="118" t="b">
        <v>0</v>
      </c>
      <c r="AG289" s="118">
        <v>1041572.49</v>
      </c>
      <c r="AJ289" s="118"/>
    </row>
    <row r="290" spans="1:36" x14ac:dyDescent="0.25">
      <c r="A290" s="118" t="s">
        <v>374</v>
      </c>
      <c r="B290" s="118" t="s">
        <v>2442</v>
      </c>
      <c r="C290" s="118" t="s">
        <v>2443</v>
      </c>
      <c r="D290" s="118" t="s">
        <v>2444</v>
      </c>
      <c r="E290" s="118" t="s">
        <v>2445</v>
      </c>
      <c r="F290" s="118" t="s">
        <v>774</v>
      </c>
      <c r="G290" s="118" t="s">
        <v>685</v>
      </c>
      <c r="H290" s="118" t="s">
        <v>685</v>
      </c>
      <c r="I290" s="118">
        <v>3659</v>
      </c>
      <c r="J290" s="118">
        <v>322606</v>
      </c>
      <c r="K290" s="118">
        <v>58587</v>
      </c>
      <c r="L290" s="118">
        <v>117211</v>
      </c>
      <c r="M290" s="118">
        <v>0</v>
      </c>
      <c r="N290" s="118">
        <v>175798</v>
      </c>
      <c r="O290" s="118">
        <v>146808</v>
      </c>
      <c r="P290" s="118" t="s">
        <v>685</v>
      </c>
      <c r="Q290" s="118" t="s">
        <v>2446</v>
      </c>
      <c r="R290" s="118">
        <v>19893.02</v>
      </c>
      <c r="S290" s="118" t="s">
        <v>685</v>
      </c>
      <c r="T290" s="118" t="s">
        <v>2447</v>
      </c>
      <c r="U290" s="118">
        <v>10955.655000000001</v>
      </c>
      <c r="V290" s="118" t="s">
        <v>685</v>
      </c>
      <c r="W290" s="118" t="s">
        <v>2448</v>
      </c>
      <c r="X290" s="118">
        <v>38588.957499999997</v>
      </c>
      <c r="Y290" s="118">
        <v>30646.320000000003</v>
      </c>
      <c r="Z290" s="118">
        <v>9626.7899999999972</v>
      </c>
      <c r="AA290" s="118">
        <v>43445.71</v>
      </c>
      <c r="AB290" s="118">
        <v>15204.972499999998</v>
      </c>
      <c r="AC290" s="118">
        <v>137951.47999999998</v>
      </c>
      <c r="AD290" s="118">
        <v>2.9103830456733704E-11</v>
      </c>
      <c r="AE290" s="118">
        <v>37846.520000000019</v>
      </c>
      <c r="AF290" s="118" t="b">
        <v>0</v>
      </c>
      <c r="AG290" s="118">
        <v>94505.770000000019</v>
      </c>
      <c r="AJ290" s="118"/>
    </row>
    <row r="291" spans="1:36" x14ac:dyDescent="0.25">
      <c r="A291" s="118" t="s">
        <v>375</v>
      </c>
      <c r="B291" s="118" t="s">
        <v>2449</v>
      </c>
      <c r="C291" s="118" t="s">
        <v>2450</v>
      </c>
      <c r="D291" s="118" t="s">
        <v>2451</v>
      </c>
      <c r="E291" s="118" t="s">
        <v>2452</v>
      </c>
      <c r="F291" s="118" t="s">
        <v>761</v>
      </c>
      <c r="G291" s="118" t="s">
        <v>685</v>
      </c>
      <c r="H291" s="118" t="s">
        <v>685</v>
      </c>
      <c r="I291" s="118">
        <v>9551</v>
      </c>
      <c r="J291" s="118">
        <v>842090</v>
      </c>
      <c r="K291" s="118">
        <v>42567</v>
      </c>
      <c r="L291" s="118">
        <v>144699</v>
      </c>
      <c r="M291" s="118">
        <v>652237.19999999995</v>
      </c>
      <c r="N291" s="118">
        <v>839503.2</v>
      </c>
      <c r="O291" s="118">
        <v>2586.8000000000466</v>
      </c>
      <c r="P291" s="118" t="s">
        <v>685</v>
      </c>
      <c r="Q291" s="118" t="s">
        <v>2453</v>
      </c>
      <c r="R291" s="118">
        <v>45724</v>
      </c>
      <c r="S291" s="118" t="s">
        <v>676</v>
      </c>
      <c r="T291" s="118">
        <v>0</v>
      </c>
      <c r="U291" s="118">
        <v>0</v>
      </c>
      <c r="V291" s="118" t="s">
        <v>685</v>
      </c>
      <c r="W291" s="118" t="s">
        <v>2454</v>
      </c>
      <c r="X291" s="118">
        <v>610289.75</v>
      </c>
      <c r="Y291" s="118">
        <v>0</v>
      </c>
      <c r="Z291" s="118">
        <v>0</v>
      </c>
      <c r="AA291" s="118">
        <v>0</v>
      </c>
      <c r="AB291" s="118">
        <v>13512.75</v>
      </c>
      <c r="AC291" s="118">
        <v>642501</v>
      </c>
      <c r="AD291" s="118" t="s">
        <v>679</v>
      </c>
      <c r="AE291" s="118">
        <v>197002.19999999995</v>
      </c>
      <c r="AF291" s="118" t="b">
        <v>0</v>
      </c>
      <c r="AG291" s="118">
        <v>642501</v>
      </c>
      <c r="AJ291" s="118"/>
    </row>
    <row r="292" spans="1:36" x14ac:dyDescent="0.25">
      <c r="A292" s="118" t="s">
        <v>376</v>
      </c>
      <c r="B292" s="118" t="s">
        <v>2455</v>
      </c>
      <c r="C292" s="118" t="s">
        <v>2456</v>
      </c>
      <c r="D292" s="118" t="s">
        <v>2457</v>
      </c>
      <c r="E292" s="118" t="s">
        <v>2458</v>
      </c>
      <c r="F292" s="118" t="s">
        <v>723</v>
      </c>
      <c r="G292" s="118" t="s">
        <v>685</v>
      </c>
      <c r="H292" s="118" t="s">
        <v>685</v>
      </c>
      <c r="I292" s="118">
        <v>15227</v>
      </c>
      <c r="J292" s="118">
        <v>1342530</v>
      </c>
      <c r="K292" s="118">
        <v>327911</v>
      </c>
      <c r="L292" s="118">
        <v>718587</v>
      </c>
      <c r="M292" s="118">
        <v>0</v>
      </c>
      <c r="N292" s="118">
        <v>1046498</v>
      </c>
      <c r="O292" s="118">
        <v>296032</v>
      </c>
      <c r="P292" s="118" t="s">
        <v>685</v>
      </c>
      <c r="Q292" s="118" t="s">
        <v>2459</v>
      </c>
      <c r="R292" s="118">
        <v>327911.26</v>
      </c>
      <c r="S292" s="118" t="s">
        <v>685</v>
      </c>
      <c r="T292" s="118" t="s">
        <v>2460</v>
      </c>
      <c r="U292" s="118">
        <v>134205.56499999997</v>
      </c>
      <c r="V292" s="118" t="s">
        <v>685</v>
      </c>
      <c r="W292" s="118" t="s">
        <v>2461</v>
      </c>
      <c r="X292" s="118">
        <v>838334.55250000069</v>
      </c>
      <c r="Y292" s="118">
        <v>0</v>
      </c>
      <c r="Z292" s="118">
        <v>0</v>
      </c>
      <c r="AA292" s="118">
        <v>0</v>
      </c>
      <c r="AB292" s="118">
        <v>197566.58749999999</v>
      </c>
      <c r="AC292" s="118">
        <v>1102884.7900000007</v>
      </c>
      <c r="AD292" s="118" t="s">
        <v>679</v>
      </c>
      <c r="AE292" s="118">
        <v>-56386.790000000736</v>
      </c>
      <c r="AF292" s="118" t="b">
        <v>0</v>
      </c>
      <c r="AG292" s="118">
        <v>1102884.79</v>
      </c>
      <c r="AJ292" s="118"/>
    </row>
    <row r="293" spans="1:36" x14ac:dyDescent="0.25">
      <c r="A293" s="118" t="s">
        <v>377</v>
      </c>
      <c r="B293" s="118" t="s">
        <v>2462</v>
      </c>
      <c r="C293" s="118" t="s">
        <v>2463</v>
      </c>
      <c r="D293" s="118" t="s">
        <v>2464</v>
      </c>
      <c r="E293" s="118" t="s">
        <v>2465</v>
      </c>
      <c r="F293" s="118" t="s">
        <v>693</v>
      </c>
      <c r="G293" s="118" t="s">
        <v>685</v>
      </c>
      <c r="H293" s="118" t="s">
        <v>685</v>
      </c>
      <c r="I293" s="118">
        <v>16705</v>
      </c>
      <c r="J293" s="118">
        <v>1472842</v>
      </c>
      <c r="K293" s="118">
        <v>148660</v>
      </c>
      <c r="L293" s="118">
        <v>1324182</v>
      </c>
      <c r="M293" s="118">
        <v>0</v>
      </c>
      <c r="N293" s="118">
        <v>1472842</v>
      </c>
      <c r="O293" s="118">
        <v>0</v>
      </c>
      <c r="P293" s="118" t="s">
        <v>685</v>
      </c>
      <c r="Q293" s="118" t="s">
        <v>2466</v>
      </c>
      <c r="R293" s="118">
        <v>37495.759999999995</v>
      </c>
      <c r="S293" s="118" t="s">
        <v>685</v>
      </c>
      <c r="T293" s="118" t="s">
        <v>2467</v>
      </c>
      <c r="U293" s="118">
        <v>134391.4</v>
      </c>
      <c r="V293" s="118" t="s">
        <v>685</v>
      </c>
      <c r="W293" s="118" t="s">
        <v>2468</v>
      </c>
      <c r="X293" s="118">
        <v>467553.05</v>
      </c>
      <c r="Y293" s="118">
        <v>216393.21</v>
      </c>
      <c r="Z293" s="118">
        <v>110404.4</v>
      </c>
      <c r="AA293" s="118">
        <v>0</v>
      </c>
      <c r="AB293" s="118">
        <v>0</v>
      </c>
      <c r="AC293" s="118">
        <v>966237.82</v>
      </c>
      <c r="AD293" s="118" t="s">
        <v>679</v>
      </c>
      <c r="AE293" s="118">
        <v>506604.18000000005</v>
      </c>
      <c r="AF293" s="118" t="b">
        <v>0</v>
      </c>
      <c r="AG293" s="118">
        <v>966237.82</v>
      </c>
      <c r="AJ293" s="118"/>
    </row>
    <row r="294" spans="1:36" x14ac:dyDescent="0.25">
      <c r="A294" s="118" t="s">
        <v>378</v>
      </c>
      <c r="B294" s="118" t="s">
        <v>2469</v>
      </c>
      <c r="C294" s="118" t="s">
        <v>2470</v>
      </c>
      <c r="D294" s="118" t="s">
        <v>2471</v>
      </c>
      <c r="E294" s="118" t="s">
        <v>2472</v>
      </c>
      <c r="F294" s="118" t="s">
        <v>693</v>
      </c>
      <c r="G294" s="118" t="s">
        <v>685</v>
      </c>
      <c r="H294" s="118" t="s">
        <v>685</v>
      </c>
      <c r="I294" s="118">
        <v>57296</v>
      </c>
      <c r="J294" s="118">
        <v>5051657</v>
      </c>
      <c r="K294" s="118">
        <v>328422</v>
      </c>
      <c r="L294" s="118">
        <v>3610972</v>
      </c>
      <c r="M294" s="118">
        <v>0</v>
      </c>
      <c r="N294" s="118">
        <v>3939394</v>
      </c>
      <c r="O294" s="118">
        <v>1112263</v>
      </c>
      <c r="P294" s="118" t="s">
        <v>685</v>
      </c>
      <c r="Q294" s="118" t="s">
        <v>2473</v>
      </c>
      <c r="R294" s="118">
        <v>384156.45</v>
      </c>
      <c r="S294" s="118" t="s">
        <v>685</v>
      </c>
      <c r="T294" s="118" t="s">
        <v>2474</v>
      </c>
      <c r="U294" s="118">
        <v>534205.22499999986</v>
      </c>
      <c r="V294" s="118" t="s">
        <v>685</v>
      </c>
      <c r="W294" s="118" t="s">
        <v>2475</v>
      </c>
      <c r="X294" s="118">
        <v>373039.17</v>
      </c>
      <c r="Y294" s="118">
        <v>2521908.02</v>
      </c>
      <c r="Z294" s="118">
        <v>490932.86</v>
      </c>
      <c r="AA294" s="118">
        <v>0</v>
      </c>
      <c r="AB294" s="118">
        <v>226869.73500000004</v>
      </c>
      <c r="AC294" s="118">
        <v>4077371.99</v>
      </c>
      <c r="AD294" s="118" t="s">
        <v>679</v>
      </c>
      <c r="AE294" s="118">
        <v>-137977.98999999976</v>
      </c>
      <c r="AF294" s="118" t="b">
        <v>0</v>
      </c>
      <c r="AG294" s="118">
        <v>4077371.99</v>
      </c>
      <c r="AJ294" s="118"/>
    </row>
    <row r="295" spans="1:36" x14ac:dyDescent="0.25">
      <c r="A295" s="118" t="s">
        <v>379</v>
      </c>
      <c r="B295" s="118" t="s">
        <v>2476</v>
      </c>
      <c r="C295" s="118" t="s">
        <v>2477</v>
      </c>
      <c r="D295" s="118" t="s">
        <v>2478</v>
      </c>
      <c r="E295" s="118" t="s">
        <v>2479</v>
      </c>
      <c r="F295" s="118" t="s">
        <v>761</v>
      </c>
      <c r="G295" s="118" t="s">
        <v>685</v>
      </c>
      <c r="H295" s="118" t="s">
        <v>685</v>
      </c>
      <c r="I295" s="118">
        <v>8153</v>
      </c>
      <c r="J295" s="118">
        <v>718831</v>
      </c>
      <c r="K295" s="118">
        <v>0</v>
      </c>
      <c r="L295" s="118">
        <v>229481</v>
      </c>
      <c r="M295" s="118">
        <v>454867.78</v>
      </c>
      <c r="N295" s="118">
        <v>684348.78</v>
      </c>
      <c r="O295" s="118">
        <v>34482.219999999972</v>
      </c>
      <c r="P295" s="118" t="s">
        <v>769</v>
      </c>
      <c r="Q295" s="118" t="s">
        <v>678</v>
      </c>
      <c r="R295" s="118">
        <v>0</v>
      </c>
      <c r="S295" s="118" t="s">
        <v>685</v>
      </c>
      <c r="T295" s="118" t="s">
        <v>2480</v>
      </c>
      <c r="U295" s="118">
        <v>48981.154999999992</v>
      </c>
      <c r="V295" s="118" t="s">
        <v>685</v>
      </c>
      <c r="W295" s="118" t="s">
        <v>2481</v>
      </c>
      <c r="X295" s="118">
        <v>115008.21</v>
      </c>
      <c r="Y295" s="118">
        <v>192265.44000000003</v>
      </c>
      <c r="Z295" s="118">
        <v>245851.5</v>
      </c>
      <c r="AA295" s="118">
        <v>0</v>
      </c>
      <c r="AB295" s="118">
        <v>13673.694999999998</v>
      </c>
      <c r="AC295" s="118">
        <v>588432.6100000001</v>
      </c>
      <c r="AD295" s="118" t="s">
        <v>679</v>
      </c>
      <c r="AE295" s="118">
        <v>95916.169999999925</v>
      </c>
      <c r="AF295" s="118" t="b">
        <v>0</v>
      </c>
      <c r="AG295" s="118">
        <v>588432.61</v>
      </c>
      <c r="AJ295" s="118"/>
    </row>
    <row r="296" spans="1:36" x14ac:dyDescent="0.25">
      <c r="A296" s="118" t="s">
        <v>380</v>
      </c>
      <c r="B296" s="118" t="s">
        <v>2482</v>
      </c>
      <c r="C296" s="118" t="s">
        <v>2483</v>
      </c>
      <c r="D296" s="118" t="s">
        <v>2484</v>
      </c>
      <c r="E296" s="118" t="s">
        <v>2485</v>
      </c>
      <c r="F296" s="118" t="s">
        <v>684</v>
      </c>
      <c r="G296" s="118" t="s">
        <v>685</v>
      </c>
      <c r="H296" s="118" t="s">
        <v>685</v>
      </c>
      <c r="I296" s="118">
        <v>31388</v>
      </c>
      <c r="J296" s="118">
        <v>2767408</v>
      </c>
      <c r="K296" s="118">
        <v>127923</v>
      </c>
      <c r="L296" s="118">
        <v>75433</v>
      </c>
      <c r="M296" s="118">
        <v>766670.14749999996</v>
      </c>
      <c r="N296" s="118">
        <v>970026.14749999996</v>
      </c>
      <c r="O296" s="118">
        <v>1797381.8525</v>
      </c>
      <c r="P296" s="118" t="s">
        <v>685</v>
      </c>
      <c r="Q296" s="118" t="s">
        <v>2486</v>
      </c>
      <c r="R296" s="118">
        <v>160286.33999999997</v>
      </c>
      <c r="S296" s="118" t="s">
        <v>685</v>
      </c>
      <c r="T296" s="118" t="s">
        <v>2487</v>
      </c>
      <c r="U296" s="118">
        <v>47081.975000000006</v>
      </c>
      <c r="V296" s="118" t="s">
        <v>685</v>
      </c>
      <c r="W296" s="118" t="s">
        <v>2488</v>
      </c>
      <c r="X296" s="118">
        <v>30440.39499999999</v>
      </c>
      <c r="Y296" s="118">
        <v>610342.59999999986</v>
      </c>
      <c r="Z296" s="118">
        <v>266024.40999999992</v>
      </c>
      <c r="AA296" s="118">
        <v>0</v>
      </c>
      <c r="AB296" s="118">
        <v>208618.41999999995</v>
      </c>
      <c r="AC296" s="118">
        <v>905557.29999999981</v>
      </c>
      <c r="AD296" s="118" t="s">
        <v>679</v>
      </c>
      <c r="AE296" s="118">
        <v>64468.847500000149</v>
      </c>
      <c r="AF296" s="118" t="b">
        <v>0</v>
      </c>
      <c r="AG296" s="118">
        <v>905557.3</v>
      </c>
      <c r="AJ296" s="118"/>
    </row>
    <row r="297" spans="1:36" x14ac:dyDescent="0.25">
      <c r="A297" s="118" t="s">
        <v>381</v>
      </c>
      <c r="B297" s="118" t="s">
        <v>2489</v>
      </c>
      <c r="C297" s="118" t="s">
        <v>2490</v>
      </c>
      <c r="D297" s="118" t="s">
        <v>2491</v>
      </c>
      <c r="E297" s="118" t="s">
        <v>2492</v>
      </c>
      <c r="F297" s="118" t="s">
        <v>746</v>
      </c>
      <c r="G297" s="118" t="s">
        <v>685</v>
      </c>
      <c r="H297" s="118" t="s">
        <v>685</v>
      </c>
      <c r="I297" s="118">
        <v>4111</v>
      </c>
      <c r="J297" s="118">
        <v>362457</v>
      </c>
      <c r="K297" s="118">
        <v>65080</v>
      </c>
      <c r="L297" s="118">
        <v>42000</v>
      </c>
      <c r="M297" s="118">
        <v>0</v>
      </c>
      <c r="N297" s="118">
        <v>107080</v>
      </c>
      <c r="O297" s="118">
        <v>255377</v>
      </c>
      <c r="P297" s="118" t="s">
        <v>685</v>
      </c>
      <c r="Q297" s="118" t="s">
        <v>2493</v>
      </c>
      <c r="R297" s="118">
        <v>56868.640000000014</v>
      </c>
      <c r="S297" s="118" t="s">
        <v>676</v>
      </c>
      <c r="T297" s="118">
        <v>0</v>
      </c>
      <c r="U297" s="118">
        <v>0</v>
      </c>
      <c r="V297" s="118" t="s">
        <v>685</v>
      </c>
      <c r="W297" s="118" t="s">
        <v>2494</v>
      </c>
      <c r="X297" s="118">
        <v>16287.589999999998</v>
      </c>
      <c r="Y297" s="118">
        <v>0</v>
      </c>
      <c r="Z297" s="118">
        <v>0</v>
      </c>
      <c r="AA297" s="118">
        <v>33923.76999999999</v>
      </c>
      <c r="AB297" s="118">
        <v>0</v>
      </c>
      <c r="AC297" s="118">
        <v>107080</v>
      </c>
      <c r="AD297" s="118">
        <v>0</v>
      </c>
      <c r="AE297" s="118">
        <v>0</v>
      </c>
      <c r="AF297" s="118" t="b">
        <v>0</v>
      </c>
      <c r="AG297" s="118">
        <v>73156.23</v>
      </c>
      <c r="AJ297" s="118"/>
    </row>
    <row r="298" spans="1:36" x14ac:dyDescent="0.25">
      <c r="A298" s="118" t="s">
        <v>382</v>
      </c>
      <c r="B298" s="118" t="s">
        <v>2495</v>
      </c>
      <c r="C298" s="118" t="s">
        <v>2496</v>
      </c>
      <c r="D298" s="118" t="s">
        <v>2497</v>
      </c>
      <c r="E298" s="118" t="s">
        <v>2498</v>
      </c>
      <c r="F298" s="118" t="s">
        <v>708</v>
      </c>
      <c r="G298" s="118" t="s">
        <v>685</v>
      </c>
      <c r="H298" s="118" t="s">
        <v>676</v>
      </c>
      <c r="I298" s="118">
        <v>509</v>
      </c>
      <c r="J298" s="118">
        <v>44877</v>
      </c>
      <c r="K298" s="118">
        <v>12673</v>
      </c>
      <c r="L298" s="118">
        <v>0</v>
      </c>
      <c r="M298" s="118">
        <v>0</v>
      </c>
      <c r="N298" s="118">
        <v>12673</v>
      </c>
      <c r="O298" s="118">
        <v>32204</v>
      </c>
      <c r="P298" s="118" t="s">
        <v>676</v>
      </c>
      <c r="Q298" s="118">
        <v>0</v>
      </c>
      <c r="R298" s="118">
        <v>0</v>
      </c>
      <c r="S298" s="118" t="s">
        <v>685</v>
      </c>
      <c r="T298" s="118" t="s">
        <v>2499</v>
      </c>
      <c r="U298" s="118">
        <v>3055.5099999999989</v>
      </c>
      <c r="V298" s="118" t="s">
        <v>676</v>
      </c>
      <c r="W298" s="118">
        <v>0</v>
      </c>
      <c r="X298" s="118">
        <v>0</v>
      </c>
      <c r="Y298" s="118">
        <v>0</v>
      </c>
      <c r="Z298" s="118">
        <v>10518.55</v>
      </c>
      <c r="AA298" s="118">
        <v>0</v>
      </c>
      <c r="AB298" s="118">
        <v>907.37000000000012</v>
      </c>
      <c r="AC298" s="118">
        <v>12666.689999999997</v>
      </c>
      <c r="AD298" s="118" t="s">
        <v>679</v>
      </c>
      <c r="AE298" s="118">
        <v>6.3100000000031287</v>
      </c>
      <c r="AF298" s="118" t="b">
        <v>0</v>
      </c>
      <c r="AG298" s="118">
        <v>2148.14</v>
      </c>
      <c r="AH298" s="118" t="s">
        <v>685</v>
      </c>
      <c r="AJ298" s="118"/>
    </row>
    <row r="299" spans="1:36" x14ac:dyDescent="0.25">
      <c r="A299" s="118" t="s">
        <v>383</v>
      </c>
      <c r="B299" s="118" t="s">
        <v>2500</v>
      </c>
      <c r="C299" s="118" t="s">
        <v>2501</v>
      </c>
      <c r="D299" s="118" t="s">
        <v>2502</v>
      </c>
      <c r="E299" s="118" t="s">
        <v>2503</v>
      </c>
      <c r="F299" s="118" t="s">
        <v>723</v>
      </c>
      <c r="G299" s="118" t="s">
        <v>685</v>
      </c>
      <c r="H299" s="118" t="s">
        <v>676</v>
      </c>
      <c r="I299" s="118">
        <v>6627</v>
      </c>
      <c r="J299" s="118">
        <v>584287</v>
      </c>
      <c r="K299" s="118">
        <v>584287</v>
      </c>
      <c r="L299" s="118">
        <v>0</v>
      </c>
      <c r="M299" s="118">
        <v>0</v>
      </c>
      <c r="N299" s="118">
        <v>584287</v>
      </c>
      <c r="O299" s="118">
        <v>0</v>
      </c>
      <c r="P299" s="118" t="s">
        <v>685</v>
      </c>
      <c r="Q299" s="118" t="s">
        <v>2504</v>
      </c>
      <c r="R299" s="118">
        <v>26840.375</v>
      </c>
      <c r="S299" s="118" t="s">
        <v>685</v>
      </c>
      <c r="T299" s="118" t="s">
        <v>2505</v>
      </c>
      <c r="U299" s="118">
        <v>38068.964999999997</v>
      </c>
      <c r="V299" s="118" t="s">
        <v>685</v>
      </c>
      <c r="W299" s="118" t="s">
        <v>2506</v>
      </c>
      <c r="X299" s="118">
        <v>420748.19500000001</v>
      </c>
      <c r="Y299" s="118">
        <v>117460.21</v>
      </c>
      <c r="Z299" s="118">
        <v>8891.99</v>
      </c>
      <c r="AA299" s="118">
        <v>0</v>
      </c>
      <c r="AB299" s="118">
        <v>32076.425000000003</v>
      </c>
      <c r="AC299" s="118">
        <v>579933.30999999994</v>
      </c>
      <c r="AD299" s="118" t="s">
        <v>679</v>
      </c>
      <c r="AE299" s="118">
        <v>4353.6900000000605</v>
      </c>
      <c r="AF299" s="118" t="b">
        <v>0</v>
      </c>
      <c r="AG299" s="118">
        <v>579933.31000000006</v>
      </c>
      <c r="AJ299" s="118"/>
    </row>
    <row r="300" spans="1:36" x14ac:dyDescent="0.25">
      <c r="A300" s="118" t="s">
        <v>384</v>
      </c>
      <c r="B300" s="118" t="s">
        <v>2507</v>
      </c>
      <c r="C300" s="118" t="s">
        <v>2508</v>
      </c>
      <c r="D300" s="118" t="s">
        <v>2509</v>
      </c>
      <c r="E300" s="118" t="s">
        <v>2510</v>
      </c>
      <c r="F300" s="118" t="s">
        <v>684</v>
      </c>
      <c r="G300" s="118" t="s">
        <v>685</v>
      </c>
      <c r="H300" s="118" t="s">
        <v>685</v>
      </c>
      <c r="I300" s="118">
        <v>9547</v>
      </c>
      <c r="J300" s="118">
        <v>841737</v>
      </c>
      <c r="K300" s="118">
        <v>260474</v>
      </c>
      <c r="L300" s="118">
        <v>0</v>
      </c>
      <c r="M300" s="118">
        <v>0</v>
      </c>
      <c r="N300" s="118">
        <v>260474</v>
      </c>
      <c r="O300" s="118">
        <v>581263</v>
      </c>
      <c r="P300" s="118" t="s">
        <v>685</v>
      </c>
      <c r="Q300" s="118" t="s">
        <v>2511</v>
      </c>
      <c r="R300" s="118">
        <v>7449.2175000000016</v>
      </c>
      <c r="S300" s="118" t="s">
        <v>685</v>
      </c>
      <c r="T300" s="118" t="s">
        <v>2512</v>
      </c>
      <c r="U300" s="118">
        <v>87931.900000000009</v>
      </c>
      <c r="V300" s="118" t="s">
        <v>685</v>
      </c>
      <c r="W300" s="118" t="s">
        <v>2513</v>
      </c>
      <c r="X300" s="118">
        <v>215879.35100000005</v>
      </c>
      <c r="Y300" s="118">
        <v>0</v>
      </c>
      <c r="Z300" s="118">
        <v>56660.83</v>
      </c>
      <c r="AA300" s="118">
        <v>0</v>
      </c>
      <c r="AB300" s="118">
        <v>15817.262500000004</v>
      </c>
      <c r="AC300" s="118">
        <v>352104.03600000008</v>
      </c>
      <c r="AD300" s="118" t="s">
        <v>679</v>
      </c>
      <c r="AE300" s="118">
        <v>-91630.03600000008</v>
      </c>
      <c r="AF300" s="118" t="b">
        <v>0</v>
      </c>
      <c r="AG300" s="118">
        <v>352104.03600000002</v>
      </c>
      <c r="AJ300" s="118"/>
    </row>
    <row r="301" spans="1:36" x14ac:dyDescent="0.25">
      <c r="A301" s="118" t="s">
        <v>385</v>
      </c>
      <c r="B301" s="118" t="s">
        <v>2514</v>
      </c>
      <c r="C301" s="118" t="s">
        <v>2515</v>
      </c>
      <c r="D301" s="118" t="s">
        <v>2516</v>
      </c>
      <c r="E301" s="118" t="s">
        <v>2517</v>
      </c>
      <c r="F301" s="118" t="s">
        <v>822</v>
      </c>
      <c r="G301" s="118" t="s">
        <v>685</v>
      </c>
      <c r="H301" s="118" t="s">
        <v>685</v>
      </c>
      <c r="I301" s="118">
        <v>1999</v>
      </c>
      <c r="J301" s="118">
        <v>176247</v>
      </c>
      <c r="K301" s="118">
        <v>32990</v>
      </c>
      <c r="L301" s="118">
        <v>45421</v>
      </c>
      <c r="M301" s="118">
        <v>97835.554300000003</v>
      </c>
      <c r="N301" s="118">
        <v>176246.55430000002</v>
      </c>
      <c r="O301" s="118">
        <v>0.44569999998202542</v>
      </c>
      <c r="P301" s="118" t="s">
        <v>685</v>
      </c>
      <c r="Q301" s="118" t="s">
        <v>2518</v>
      </c>
      <c r="R301" s="118">
        <v>36637.089999999989</v>
      </c>
      <c r="S301" s="118" t="s">
        <v>676</v>
      </c>
      <c r="T301" s="118">
        <v>0</v>
      </c>
      <c r="U301" s="118">
        <v>0</v>
      </c>
      <c r="V301" s="118" t="s">
        <v>676</v>
      </c>
      <c r="W301" s="118">
        <v>0</v>
      </c>
      <c r="X301" s="118">
        <v>0</v>
      </c>
      <c r="Y301" s="118">
        <v>0</v>
      </c>
      <c r="Z301" s="118">
        <v>0</v>
      </c>
      <c r="AA301" s="118">
        <v>0</v>
      </c>
      <c r="AB301" s="118">
        <v>5711.95</v>
      </c>
      <c r="AC301" s="118">
        <v>30925.139999999989</v>
      </c>
      <c r="AD301" s="118" t="s">
        <v>679</v>
      </c>
      <c r="AE301" s="118">
        <v>145321.41430000003</v>
      </c>
      <c r="AF301" s="118" t="b">
        <v>0</v>
      </c>
      <c r="AG301" s="118">
        <v>30925.14</v>
      </c>
      <c r="AJ301" s="118"/>
    </row>
    <row r="302" spans="1:36" x14ac:dyDescent="0.25">
      <c r="A302" s="118" t="s">
        <v>386</v>
      </c>
      <c r="B302" s="118" t="s">
        <v>2519</v>
      </c>
      <c r="C302" s="118" t="s">
        <v>2520</v>
      </c>
      <c r="D302" s="118" t="s">
        <v>2521</v>
      </c>
      <c r="E302" s="118" t="s">
        <v>2522</v>
      </c>
      <c r="F302" s="118" t="s">
        <v>684</v>
      </c>
      <c r="G302" s="118" t="s">
        <v>676</v>
      </c>
      <c r="H302" s="118" t="s">
        <v>685</v>
      </c>
      <c r="I302" s="118">
        <v>12418</v>
      </c>
      <c r="J302" s="118">
        <v>1094867</v>
      </c>
      <c r="K302" s="118">
        <v>0</v>
      </c>
      <c r="L302" s="118">
        <v>513605</v>
      </c>
      <c r="M302" s="118">
        <v>0</v>
      </c>
      <c r="N302" s="118">
        <v>513605</v>
      </c>
      <c r="O302" s="118">
        <v>581262</v>
      </c>
      <c r="P302" s="118" t="s">
        <v>769</v>
      </c>
      <c r="Q302" s="118" t="s">
        <v>678</v>
      </c>
      <c r="R302" s="118">
        <v>0</v>
      </c>
      <c r="S302" s="118" t="s">
        <v>676</v>
      </c>
      <c r="T302" s="118">
        <v>0</v>
      </c>
      <c r="U302" s="118">
        <v>0</v>
      </c>
      <c r="V302" s="118" t="s">
        <v>685</v>
      </c>
      <c r="W302" s="118" t="s">
        <v>2523</v>
      </c>
      <c r="X302" s="118">
        <v>453816.26749999978</v>
      </c>
      <c r="Y302" s="118">
        <v>0</v>
      </c>
      <c r="Z302" s="118">
        <v>134359.47999999998</v>
      </c>
      <c r="AA302" s="118">
        <v>0</v>
      </c>
      <c r="AB302" s="118">
        <v>48666.407499999987</v>
      </c>
      <c r="AC302" s="118">
        <v>539509.33999999985</v>
      </c>
      <c r="AD302" s="118" t="s">
        <v>679</v>
      </c>
      <c r="AE302" s="118">
        <v>-25904.339999999851</v>
      </c>
      <c r="AF302" s="118" t="b">
        <v>0</v>
      </c>
      <c r="AG302" s="118">
        <v>539509.34</v>
      </c>
      <c r="AJ302" s="118"/>
    </row>
    <row r="303" spans="1:36" x14ac:dyDescent="0.25">
      <c r="A303" s="118" t="s">
        <v>387</v>
      </c>
      <c r="B303" s="118" t="s">
        <v>2524</v>
      </c>
      <c r="C303" s="118" t="s">
        <v>2525</v>
      </c>
      <c r="D303" s="118" t="s">
        <v>2526</v>
      </c>
      <c r="E303" s="118" t="s">
        <v>2527</v>
      </c>
      <c r="F303" s="118" t="s">
        <v>700</v>
      </c>
      <c r="G303" s="118" t="s">
        <v>676</v>
      </c>
      <c r="H303" s="118" t="s">
        <v>676</v>
      </c>
      <c r="I303" s="118">
        <v>316</v>
      </c>
      <c r="J303" s="118">
        <v>27861</v>
      </c>
      <c r="K303" s="118">
        <v>0</v>
      </c>
      <c r="L303" s="118">
        <v>0</v>
      </c>
      <c r="M303" s="118">
        <v>3131.43</v>
      </c>
      <c r="N303" s="118">
        <v>3131.43</v>
      </c>
      <c r="O303" s="118">
        <v>24729.57</v>
      </c>
      <c r="P303" s="118" t="s">
        <v>1843</v>
      </c>
      <c r="Q303" s="118" t="s">
        <v>678</v>
      </c>
      <c r="R303" s="118">
        <v>0</v>
      </c>
      <c r="S303" s="118" t="s">
        <v>1843</v>
      </c>
      <c r="T303" s="118" t="s">
        <v>678</v>
      </c>
      <c r="U303" s="118">
        <v>0</v>
      </c>
      <c r="V303" s="118" t="s">
        <v>1843</v>
      </c>
      <c r="W303" s="118" t="s">
        <v>678</v>
      </c>
      <c r="X303" s="118">
        <v>0</v>
      </c>
      <c r="Y303" s="118">
        <v>0</v>
      </c>
      <c r="Z303" s="118">
        <v>0</v>
      </c>
      <c r="AA303" s="118">
        <v>0</v>
      </c>
      <c r="AB303" s="118">
        <v>0</v>
      </c>
      <c r="AC303" s="118">
        <v>0</v>
      </c>
      <c r="AD303" s="118" t="s">
        <v>679</v>
      </c>
      <c r="AE303" s="118">
        <v>3131.43</v>
      </c>
      <c r="AF303" s="118" t="b">
        <v>0</v>
      </c>
      <c r="AG303" s="118">
        <v>0</v>
      </c>
      <c r="AJ303" s="118"/>
    </row>
    <row r="304" spans="1:36" x14ac:dyDescent="0.25">
      <c r="A304" s="118" t="s">
        <v>388</v>
      </c>
      <c r="B304" s="118" t="s">
        <v>2528</v>
      </c>
      <c r="C304" s="118" t="s">
        <v>2529</v>
      </c>
      <c r="D304" s="118" t="s">
        <v>2530</v>
      </c>
      <c r="E304" s="118" t="s">
        <v>2531</v>
      </c>
      <c r="F304" s="118" t="s">
        <v>761</v>
      </c>
      <c r="G304" s="118" t="s">
        <v>685</v>
      </c>
      <c r="H304" s="118" t="s">
        <v>685</v>
      </c>
      <c r="I304" s="118">
        <v>8012</v>
      </c>
      <c r="J304" s="118">
        <v>706400</v>
      </c>
      <c r="K304" s="118">
        <v>9302</v>
      </c>
      <c r="L304" s="118">
        <v>450142</v>
      </c>
      <c r="M304" s="118">
        <v>0</v>
      </c>
      <c r="N304" s="118">
        <v>459444</v>
      </c>
      <c r="O304" s="118">
        <v>246956</v>
      </c>
      <c r="P304" s="118" t="s">
        <v>685</v>
      </c>
      <c r="Q304" s="118" t="s">
        <v>2532</v>
      </c>
      <c r="R304" s="118">
        <v>20712.25</v>
      </c>
      <c r="S304" s="118" t="s">
        <v>685</v>
      </c>
      <c r="T304" s="118" t="s">
        <v>2533</v>
      </c>
      <c r="U304" s="118">
        <v>242890.3</v>
      </c>
      <c r="V304" s="118" t="s">
        <v>685</v>
      </c>
      <c r="W304" s="118" t="s">
        <v>2534</v>
      </c>
      <c r="X304" s="118">
        <v>120832.41575</v>
      </c>
      <c r="Y304" s="118">
        <v>36459.79</v>
      </c>
      <c r="Z304" s="118">
        <v>73803.329999999987</v>
      </c>
      <c r="AA304" s="118">
        <v>0</v>
      </c>
      <c r="AB304" s="118">
        <v>34293.135750000001</v>
      </c>
      <c r="AC304" s="118">
        <v>460404.9499999999</v>
      </c>
      <c r="AD304" s="118" t="s">
        <v>679</v>
      </c>
      <c r="AE304" s="118">
        <v>-960.94999999995343</v>
      </c>
      <c r="AF304" s="118" t="b">
        <v>0</v>
      </c>
      <c r="AG304" s="118">
        <v>460404.9499999999</v>
      </c>
      <c r="AJ304" s="118"/>
    </row>
    <row r="305" spans="1:36" x14ac:dyDescent="0.25">
      <c r="A305" s="118" t="s">
        <v>389</v>
      </c>
      <c r="B305" s="118" t="s">
        <v>2535</v>
      </c>
      <c r="C305" s="118" t="s">
        <v>2536</v>
      </c>
      <c r="D305" s="118" t="s">
        <v>2537</v>
      </c>
      <c r="E305" s="118" t="s">
        <v>2538</v>
      </c>
      <c r="F305" s="118" t="s">
        <v>761</v>
      </c>
      <c r="G305" s="118" t="s">
        <v>685</v>
      </c>
      <c r="H305" s="118" t="s">
        <v>685</v>
      </c>
      <c r="I305" s="118">
        <v>14095</v>
      </c>
      <c r="J305" s="118">
        <v>1242724</v>
      </c>
      <c r="K305" s="118">
        <v>329632</v>
      </c>
      <c r="L305" s="118">
        <v>146968</v>
      </c>
      <c r="M305" s="118">
        <v>766124</v>
      </c>
      <c r="N305" s="118">
        <v>1242724</v>
      </c>
      <c r="O305" s="118">
        <v>0</v>
      </c>
      <c r="P305" s="118" t="s">
        <v>685</v>
      </c>
      <c r="Q305" s="118" t="s">
        <v>2539</v>
      </c>
      <c r="R305" s="118">
        <v>244705.47910000003</v>
      </c>
      <c r="S305" s="118" t="s">
        <v>685</v>
      </c>
      <c r="T305" s="118" t="s">
        <v>2540</v>
      </c>
      <c r="U305" s="118">
        <v>203807.25249999997</v>
      </c>
      <c r="V305" s="118" t="s">
        <v>685</v>
      </c>
      <c r="W305" s="118" t="s">
        <v>2541</v>
      </c>
      <c r="X305" s="118">
        <v>464479.42999999993</v>
      </c>
      <c r="Y305" s="118">
        <v>0</v>
      </c>
      <c r="Z305" s="118">
        <v>0</v>
      </c>
      <c r="AA305" s="118">
        <v>0</v>
      </c>
      <c r="AB305" s="118">
        <v>266428.98159999994</v>
      </c>
      <c r="AC305" s="118">
        <v>646563.18000000005</v>
      </c>
      <c r="AD305" s="118" t="s">
        <v>679</v>
      </c>
      <c r="AE305" s="118">
        <v>596160.81999999995</v>
      </c>
      <c r="AF305" s="118" t="b">
        <v>0</v>
      </c>
      <c r="AG305" s="118">
        <v>646563.17999999993</v>
      </c>
      <c r="AJ305" s="118"/>
    </row>
    <row r="306" spans="1:36" x14ac:dyDescent="0.25">
      <c r="A306" s="118" t="s">
        <v>390</v>
      </c>
      <c r="B306" s="118" t="s">
        <v>2542</v>
      </c>
      <c r="C306" s="118" t="s">
        <v>2543</v>
      </c>
      <c r="D306" s="118" t="s">
        <v>2544</v>
      </c>
      <c r="E306" s="118" t="s">
        <v>2545</v>
      </c>
      <c r="F306" s="118" t="s">
        <v>684</v>
      </c>
      <c r="G306" s="118" t="s">
        <v>685</v>
      </c>
      <c r="H306" s="118" t="s">
        <v>685</v>
      </c>
      <c r="I306" s="118">
        <v>27135</v>
      </c>
      <c r="J306" s="118">
        <v>2392431</v>
      </c>
      <c r="K306" s="118">
        <v>641226</v>
      </c>
      <c r="L306" s="118">
        <v>770863</v>
      </c>
      <c r="M306" s="118">
        <v>834845</v>
      </c>
      <c r="N306" s="118">
        <v>2246934</v>
      </c>
      <c r="O306" s="118">
        <v>145497</v>
      </c>
      <c r="P306" s="118" t="s">
        <v>685</v>
      </c>
      <c r="Q306" s="118" t="s">
        <v>2546</v>
      </c>
      <c r="R306" s="118">
        <v>280519.27</v>
      </c>
      <c r="S306" s="118" t="s">
        <v>685</v>
      </c>
      <c r="T306" s="118" t="s">
        <v>2547</v>
      </c>
      <c r="U306" s="118">
        <v>660186.75</v>
      </c>
      <c r="V306" s="118" t="s">
        <v>685</v>
      </c>
      <c r="W306" s="118" t="s">
        <v>2548</v>
      </c>
      <c r="X306" s="118">
        <v>998789</v>
      </c>
      <c r="Y306" s="118">
        <v>345409</v>
      </c>
      <c r="Z306" s="118">
        <v>0</v>
      </c>
      <c r="AA306" s="118">
        <v>0</v>
      </c>
      <c r="AB306" s="118">
        <v>228215.75</v>
      </c>
      <c r="AC306" s="118">
        <v>2056688.27</v>
      </c>
      <c r="AD306" s="118" t="s">
        <v>679</v>
      </c>
      <c r="AE306" s="118">
        <v>190245.73</v>
      </c>
      <c r="AF306" s="118" t="b">
        <v>0</v>
      </c>
      <c r="AG306" s="118">
        <v>2056688.27</v>
      </c>
      <c r="AJ306" s="118"/>
    </row>
    <row r="307" spans="1:36" x14ac:dyDescent="0.25">
      <c r="A307" s="118" t="s">
        <v>391</v>
      </c>
      <c r="B307" s="118" t="s">
        <v>2549</v>
      </c>
      <c r="C307" s="118" t="s">
        <v>2550</v>
      </c>
      <c r="D307" s="118" t="s">
        <v>2551</v>
      </c>
      <c r="E307" s="118" t="s">
        <v>2552</v>
      </c>
      <c r="F307" s="118" t="s">
        <v>708</v>
      </c>
      <c r="G307" s="118" t="s">
        <v>676</v>
      </c>
      <c r="H307" s="118" t="s">
        <v>685</v>
      </c>
      <c r="I307" s="118">
        <v>1898</v>
      </c>
      <c r="J307" s="118">
        <v>167342</v>
      </c>
      <c r="K307" s="118">
        <v>0</v>
      </c>
      <c r="L307" s="118">
        <v>93750</v>
      </c>
      <c r="M307" s="118">
        <v>0</v>
      </c>
      <c r="N307" s="118">
        <v>93750</v>
      </c>
      <c r="O307" s="118">
        <v>73592</v>
      </c>
      <c r="P307" s="118" t="s">
        <v>769</v>
      </c>
      <c r="Q307" s="118" t="s">
        <v>678</v>
      </c>
      <c r="R307" s="118">
        <v>0</v>
      </c>
      <c r="S307" s="118" t="s">
        <v>685</v>
      </c>
      <c r="T307" s="118" t="s">
        <v>2553</v>
      </c>
      <c r="U307" s="118">
        <v>1531.7725</v>
      </c>
      <c r="V307" s="118" t="s">
        <v>676</v>
      </c>
      <c r="W307" s="118">
        <v>0</v>
      </c>
      <c r="X307" s="118">
        <v>0</v>
      </c>
      <c r="Y307" s="118">
        <v>0</v>
      </c>
      <c r="Z307" s="118">
        <v>0</v>
      </c>
      <c r="AA307" s="118">
        <v>0</v>
      </c>
      <c r="AB307" s="118">
        <v>1531.7725</v>
      </c>
      <c r="AC307" s="118">
        <v>0</v>
      </c>
      <c r="AD307" s="118" t="s">
        <v>679</v>
      </c>
      <c r="AE307" s="118">
        <v>93750</v>
      </c>
      <c r="AF307" s="118" t="b">
        <v>0</v>
      </c>
      <c r="AG307" s="118">
        <v>0</v>
      </c>
      <c r="AJ307" s="118"/>
    </row>
    <row r="308" spans="1:36" x14ac:dyDescent="0.25">
      <c r="A308" s="118" t="s">
        <v>392</v>
      </c>
      <c r="B308" s="118" t="s">
        <v>2554</v>
      </c>
      <c r="C308" s="118" t="s">
        <v>2555</v>
      </c>
      <c r="D308" s="118" t="s">
        <v>2556</v>
      </c>
      <c r="E308" s="118" t="s">
        <v>2557</v>
      </c>
      <c r="F308" s="118" t="s">
        <v>809</v>
      </c>
      <c r="G308" s="118" t="s">
        <v>685</v>
      </c>
      <c r="H308" s="118" t="s">
        <v>685</v>
      </c>
      <c r="I308" s="118">
        <v>25209</v>
      </c>
      <c r="J308" s="118">
        <v>2222620</v>
      </c>
      <c r="K308" s="118">
        <v>309075</v>
      </c>
      <c r="L308" s="118">
        <v>1913544</v>
      </c>
      <c r="M308" s="118">
        <v>0</v>
      </c>
      <c r="N308" s="118">
        <v>2222619</v>
      </c>
      <c r="O308" s="118">
        <v>1</v>
      </c>
      <c r="P308" s="118" t="s">
        <v>685</v>
      </c>
      <c r="Q308" s="118" t="s">
        <v>2558</v>
      </c>
      <c r="R308" s="118">
        <v>290195.20750000002</v>
      </c>
      <c r="S308" s="118" t="s">
        <v>685</v>
      </c>
      <c r="T308" s="118" t="s">
        <v>2559</v>
      </c>
      <c r="U308" s="118">
        <v>526126.80749999988</v>
      </c>
      <c r="V308" s="118" t="s">
        <v>685</v>
      </c>
      <c r="W308" s="118" t="s">
        <v>2560</v>
      </c>
      <c r="X308" s="118">
        <v>704273.28749999974</v>
      </c>
      <c r="Y308" s="118">
        <v>54212.28</v>
      </c>
      <c r="Z308" s="118">
        <v>482594.75</v>
      </c>
      <c r="AA308" s="118">
        <v>0</v>
      </c>
      <c r="AB308" s="118">
        <v>143540.77250000008</v>
      </c>
      <c r="AC308" s="118">
        <v>1913861.5599999996</v>
      </c>
      <c r="AD308" s="118" t="s">
        <v>679</v>
      </c>
      <c r="AE308" s="118">
        <v>308757.44000000041</v>
      </c>
      <c r="AF308" s="118" t="b">
        <v>0</v>
      </c>
      <c r="AG308" s="118">
        <v>1913861.56</v>
      </c>
      <c r="AJ308" s="118"/>
    </row>
    <row r="309" spans="1:36" x14ac:dyDescent="0.25">
      <c r="A309" s="118" t="s">
        <v>393</v>
      </c>
      <c r="B309" s="118" t="s">
        <v>2561</v>
      </c>
      <c r="C309" s="118" t="s">
        <v>2562</v>
      </c>
      <c r="D309" s="118" t="s">
        <v>2563</v>
      </c>
      <c r="E309" s="118" t="s">
        <v>2564</v>
      </c>
      <c r="F309" s="118" t="s">
        <v>684</v>
      </c>
      <c r="G309" s="118" t="s">
        <v>676</v>
      </c>
      <c r="H309" s="118" t="s">
        <v>685</v>
      </c>
      <c r="I309" s="118">
        <v>62962</v>
      </c>
      <c r="J309" s="118">
        <v>5551215</v>
      </c>
      <c r="K309" s="118">
        <v>0</v>
      </c>
      <c r="L309" s="118">
        <v>2500000</v>
      </c>
      <c r="M309" s="118">
        <v>227610.49</v>
      </c>
      <c r="N309" s="118">
        <v>2727610.49</v>
      </c>
      <c r="O309" s="118">
        <v>2823604.51</v>
      </c>
      <c r="P309" s="118" t="s">
        <v>769</v>
      </c>
      <c r="Q309" s="118" t="s">
        <v>678</v>
      </c>
      <c r="R309" s="118">
        <v>0</v>
      </c>
      <c r="S309" s="118" t="s">
        <v>685</v>
      </c>
      <c r="T309" s="118" t="s">
        <v>2565</v>
      </c>
      <c r="U309" s="118">
        <v>1261344.1250000026</v>
      </c>
      <c r="V309" s="118" t="s">
        <v>685</v>
      </c>
      <c r="W309" s="118" t="s">
        <v>2566</v>
      </c>
      <c r="X309" s="118">
        <v>205962.23</v>
      </c>
      <c r="Y309" s="118">
        <v>262376.26999999996</v>
      </c>
      <c r="Z309" s="118">
        <v>162030.01000000004</v>
      </c>
      <c r="AA309" s="118">
        <v>0</v>
      </c>
      <c r="AB309" s="118">
        <v>214548.33499999988</v>
      </c>
      <c r="AC309" s="118">
        <v>1677164.3000000026</v>
      </c>
      <c r="AD309" s="118" t="s">
        <v>679</v>
      </c>
      <c r="AE309" s="118">
        <v>1050446.1899999976</v>
      </c>
      <c r="AF309" s="118" t="b">
        <v>0</v>
      </c>
      <c r="AG309" s="118">
        <v>1677164.3000000005</v>
      </c>
      <c r="AJ309" s="118"/>
    </row>
    <row r="310" spans="1:36" x14ac:dyDescent="0.25">
      <c r="A310" s="118" t="s">
        <v>394</v>
      </c>
      <c r="B310" s="118" t="s">
        <v>2567</v>
      </c>
      <c r="C310" s="118" t="s">
        <v>2568</v>
      </c>
      <c r="D310" s="118" t="s">
        <v>2569</v>
      </c>
      <c r="E310" s="118" t="s">
        <v>2570</v>
      </c>
      <c r="F310" s="118" t="s">
        <v>731</v>
      </c>
      <c r="G310" s="118" t="s">
        <v>685</v>
      </c>
      <c r="H310" s="118" t="s">
        <v>685</v>
      </c>
      <c r="I310" s="118">
        <v>9811</v>
      </c>
      <c r="J310" s="118">
        <v>865013</v>
      </c>
      <c r="K310" s="118">
        <v>23836</v>
      </c>
      <c r="L310" s="118">
        <v>238763</v>
      </c>
      <c r="M310" s="118">
        <v>66138.87</v>
      </c>
      <c r="N310" s="118">
        <v>328737.87</v>
      </c>
      <c r="O310" s="118">
        <v>536275.13</v>
      </c>
      <c r="P310" s="118" t="s">
        <v>685</v>
      </c>
      <c r="Q310" s="118" t="s">
        <v>2571</v>
      </c>
      <c r="R310" s="118">
        <v>19019.240000000002</v>
      </c>
      <c r="S310" s="118" t="s">
        <v>685</v>
      </c>
      <c r="T310" s="118" t="s">
        <v>2572</v>
      </c>
      <c r="U310" s="118">
        <v>51119.100000000013</v>
      </c>
      <c r="V310" s="118" t="s">
        <v>685</v>
      </c>
      <c r="W310" s="118" t="s">
        <v>2573</v>
      </c>
      <c r="X310" s="118">
        <v>133467.90749999997</v>
      </c>
      <c r="Y310" s="118">
        <v>100946.60000000002</v>
      </c>
      <c r="Z310" s="118">
        <v>-300.86999999999716</v>
      </c>
      <c r="AA310" s="118">
        <v>0</v>
      </c>
      <c r="AB310" s="118">
        <v>8142.9675000000034</v>
      </c>
      <c r="AC310" s="118">
        <v>296109.01</v>
      </c>
      <c r="AD310" s="118" t="s">
        <v>679</v>
      </c>
      <c r="AE310" s="118">
        <v>32628.859999999982</v>
      </c>
      <c r="AF310" s="118" t="b">
        <v>0</v>
      </c>
      <c r="AG310" s="118">
        <v>296109.01</v>
      </c>
      <c r="AI310" s="118" t="s">
        <v>2574</v>
      </c>
      <c r="AJ310" s="118"/>
    </row>
    <row r="311" spans="1:36" x14ac:dyDescent="0.25">
      <c r="A311" s="118" t="s">
        <v>395</v>
      </c>
      <c r="B311" s="118" t="s">
        <v>673</v>
      </c>
      <c r="C311" s="118" t="s">
        <v>673</v>
      </c>
      <c r="D311" s="118" t="s">
        <v>673</v>
      </c>
      <c r="E311" s="118" t="s">
        <v>2575</v>
      </c>
      <c r="F311" s="118" t="s">
        <v>675</v>
      </c>
      <c r="G311" s="118" t="s">
        <v>676</v>
      </c>
      <c r="H311" s="118" t="s">
        <v>676</v>
      </c>
      <c r="I311" s="118">
        <v>22666</v>
      </c>
      <c r="J311" s="118">
        <v>0</v>
      </c>
      <c r="K311" s="118">
        <v>0</v>
      </c>
      <c r="L311" s="118">
        <v>0</v>
      </c>
      <c r="M311" s="118">
        <v>0</v>
      </c>
      <c r="N311" s="118">
        <v>0</v>
      </c>
      <c r="O311" s="118">
        <v>0</v>
      </c>
      <c r="P311" s="118" t="s">
        <v>677</v>
      </c>
      <c r="Q311" s="118" t="s">
        <v>678</v>
      </c>
      <c r="R311" s="118">
        <v>0</v>
      </c>
      <c r="S311" s="118" t="s">
        <v>677</v>
      </c>
      <c r="T311" s="118" t="s">
        <v>678</v>
      </c>
      <c r="U311" s="118">
        <v>0</v>
      </c>
      <c r="V311" s="118" t="s">
        <v>677</v>
      </c>
      <c r="W311" s="118" t="s">
        <v>678</v>
      </c>
      <c r="X311" s="118">
        <v>0</v>
      </c>
      <c r="Y311" s="118">
        <v>0</v>
      </c>
      <c r="Z311" s="118">
        <v>0</v>
      </c>
      <c r="AA311" s="118">
        <v>0</v>
      </c>
      <c r="AB311" s="118">
        <v>0</v>
      </c>
      <c r="AC311" s="118">
        <v>0</v>
      </c>
      <c r="AD311" s="118" t="s">
        <v>679</v>
      </c>
      <c r="AE311" s="118">
        <v>0</v>
      </c>
      <c r="AF311" s="118" t="b">
        <v>0</v>
      </c>
      <c r="AG311" s="118" t="s">
        <v>673</v>
      </c>
      <c r="AJ311" s="118"/>
    </row>
    <row r="312" spans="1:36" x14ac:dyDescent="0.25">
      <c r="A312" s="118" t="s">
        <v>396</v>
      </c>
      <c r="B312" s="118" t="s">
        <v>2576</v>
      </c>
      <c r="C312" s="118" t="s">
        <v>2577</v>
      </c>
      <c r="D312" s="118" t="s">
        <v>2578</v>
      </c>
      <c r="E312" s="118" t="s">
        <v>2579</v>
      </c>
      <c r="F312" s="118" t="s">
        <v>761</v>
      </c>
      <c r="G312" s="118" t="s">
        <v>676</v>
      </c>
      <c r="H312" s="118" t="s">
        <v>676</v>
      </c>
      <c r="I312" s="118">
        <v>5248</v>
      </c>
      <c r="J312" s="118">
        <v>462704</v>
      </c>
      <c r="K312" s="118">
        <v>0</v>
      </c>
      <c r="L312" s="118">
        <v>0</v>
      </c>
      <c r="M312" s="118">
        <v>38830.870000000003</v>
      </c>
      <c r="N312" s="118">
        <v>38830.870000000003</v>
      </c>
      <c r="O312" s="118">
        <v>423873.13</v>
      </c>
      <c r="P312" s="118" t="s">
        <v>1843</v>
      </c>
      <c r="Q312" s="118" t="s">
        <v>678</v>
      </c>
      <c r="R312" s="118">
        <v>0</v>
      </c>
      <c r="S312" s="118" t="s">
        <v>1843</v>
      </c>
      <c r="T312" s="118" t="s">
        <v>678</v>
      </c>
      <c r="U312" s="118">
        <v>0</v>
      </c>
      <c r="V312" s="118" t="s">
        <v>1843</v>
      </c>
      <c r="W312" s="118" t="s">
        <v>678</v>
      </c>
      <c r="X312" s="118">
        <v>0</v>
      </c>
      <c r="Y312" s="118">
        <v>0</v>
      </c>
      <c r="Z312" s="118">
        <v>0</v>
      </c>
      <c r="AA312" s="118">
        <v>0</v>
      </c>
      <c r="AB312" s="118">
        <v>0</v>
      </c>
      <c r="AC312" s="118">
        <v>0</v>
      </c>
      <c r="AD312" s="118" t="s">
        <v>679</v>
      </c>
      <c r="AE312" s="118">
        <v>38830.870000000003</v>
      </c>
      <c r="AF312" s="118" t="b">
        <v>0</v>
      </c>
      <c r="AG312" s="118">
        <v>0</v>
      </c>
      <c r="AJ312" s="118"/>
    </row>
    <row r="313" spans="1:36" x14ac:dyDescent="0.25">
      <c r="A313" s="118" t="s">
        <v>397</v>
      </c>
      <c r="B313" s="118" t="s">
        <v>2580</v>
      </c>
      <c r="C313" s="118" t="s">
        <v>2581</v>
      </c>
      <c r="D313" s="118" t="s">
        <v>2582</v>
      </c>
      <c r="E313" s="118" t="s">
        <v>2583</v>
      </c>
      <c r="F313" s="118" t="s">
        <v>774</v>
      </c>
      <c r="G313" s="118" t="s">
        <v>676</v>
      </c>
      <c r="H313" s="118" t="s">
        <v>685</v>
      </c>
      <c r="I313" s="118">
        <v>780</v>
      </c>
      <c r="J313" s="118">
        <v>68771</v>
      </c>
      <c r="K313" s="118">
        <v>0</v>
      </c>
      <c r="L313" s="118">
        <v>23325</v>
      </c>
      <c r="M313" s="118">
        <v>11409.08</v>
      </c>
      <c r="N313" s="118">
        <v>34734.080000000002</v>
      </c>
      <c r="O313" s="118">
        <v>34036.92</v>
      </c>
      <c r="P313" s="118" t="s">
        <v>769</v>
      </c>
      <c r="Q313" s="118" t="s">
        <v>678</v>
      </c>
      <c r="R313" s="118">
        <v>0</v>
      </c>
      <c r="S313" s="118" t="s">
        <v>1090</v>
      </c>
      <c r="T313" s="118" t="s">
        <v>678</v>
      </c>
      <c r="U313" s="118">
        <v>0</v>
      </c>
      <c r="V313" s="118" t="s">
        <v>685</v>
      </c>
      <c r="W313" s="118" t="s">
        <v>2584</v>
      </c>
      <c r="X313" s="118">
        <v>16853.949999999997</v>
      </c>
      <c r="Y313" s="118">
        <v>7581.46</v>
      </c>
      <c r="Z313" s="118">
        <v>4524.4799999999996</v>
      </c>
      <c r="AA313" s="118">
        <v>0</v>
      </c>
      <c r="AB313" s="118">
        <v>0</v>
      </c>
      <c r="AC313" s="118">
        <v>28959.889999999996</v>
      </c>
      <c r="AD313" s="118" t="s">
        <v>679</v>
      </c>
      <c r="AE313" s="118">
        <v>5774.190000000006</v>
      </c>
      <c r="AF313" s="118" t="b">
        <v>0</v>
      </c>
      <c r="AG313" s="118">
        <v>28959.89</v>
      </c>
      <c r="AJ313" s="118"/>
    </row>
    <row r="314" spans="1:36" x14ac:dyDescent="0.25">
      <c r="A314" s="118" t="s">
        <v>398</v>
      </c>
      <c r="B314" s="118" t="s">
        <v>2585</v>
      </c>
      <c r="C314" s="118" t="s">
        <v>2586</v>
      </c>
      <c r="D314" s="118" t="s">
        <v>2587</v>
      </c>
      <c r="E314" s="118" t="s">
        <v>2588</v>
      </c>
      <c r="F314" s="118" t="s">
        <v>700</v>
      </c>
      <c r="G314" s="118" t="s">
        <v>685</v>
      </c>
      <c r="H314" s="118" t="s">
        <v>685</v>
      </c>
      <c r="I314" s="118">
        <v>541</v>
      </c>
      <c r="J314" s="118">
        <v>47699</v>
      </c>
      <c r="K314" s="118">
        <v>515</v>
      </c>
      <c r="L314" s="118">
        <v>8179</v>
      </c>
      <c r="M314" s="118">
        <v>15268.96</v>
      </c>
      <c r="N314" s="118">
        <v>23962.959999999999</v>
      </c>
      <c r="O314" s="118">
        <v>23736.04</v>
      </c>
      <c r="P314" s="118" t="s">
        <v>685</v>
      </c>
      <c r="Q314" s="118" t="s">
        <v>2589</v>
      </c>
      <c r="R314" s="118">
        <v>2201.23</v>
      </c>
      <c r="S314" s="118" t="s">
        <v>685</v>
      </c>
      <c r="T314" s="118" t="s">
        <v>2590</v>
      </c>
      <c r="U314" s="118">
        <v>91.742500000000007</v>
      </c>
      <c r="V314" s="118" t="s">
        <v>685</v>
      </c>
      <c r="W314" s="118" t="s">
        <v>2591</v>
      </c>
      <c r="X314" s="118">
        <v>10359.77</v>
      </c>
      <c r="Y314" s="118">
        <v>1381.53</v>
      </c>
      <c r="Z314" s="118">
        <v>0</v>
      </c>
      <c r="AA314" s="118">
        <v>0</v>
      </c>
      <c r="AB314" s="118">
        <v>860.99249999999995</v>
      </c>
      <c r="AC314" s="118">
        <v>13173.28</v>
      </c>
      <c r="AD314" s="118" t="s">
        <v>679</v>
      </c>
      <c r="AE314" s="118">
        <v>10789.679999999998</v>
      </c>
      <c r="AF314" s="118" t="b">
        <v>0</v>
      </c>
      <c r="AG314" s="118">
        <v>13173.28</v>
      </c>
      <c r="AH314" s="118" t="s">
        <v>685</v>
      </c>
      <c r="AJ314" s="118"/>
    </row>
    <row r="315" spans="1:36" x14ac:dyDescent="0.25">
      <c r="A315" s="118" t="s">
        <v>399</v>
      </c>
      <c r="B315" s="118" t="s">
        <v>2592</v>
      </c>
      <c r="C315" s="118" t="s">
        <v>2593</v>
      </c>
      <c r="D315" s="118" t="s">
        <v>2594</v>
      </c>
      <c r="E315" s="118" t="s">
        <v>2595</v>
      </c>
      <c r="F315" s="118" t="s">
        <v>684</v>
      </c>
      <c r="G315" s="118" t="s">
        <v>676</v>
      </c>
      <c r="H315" s="118" t="s">
        <v>685</v>
      </c>
      <c r="I315" s="118">
        <v>35954</v>
      </c>
      <c r="J315" s="118">
        <v>3169982</v>
      </c>
      <c r="K315" s="118">
        <v>0</v>
      </c>
      <c r="L315" s="118">
        <v>3169982</v>
      </c>
      <c r="M315" s="118">
        <v>0</v>
      </c>
      <c r="N315" s="118">
        <v>3169982</v>
      </c>
      <c r="O315" s="118">
        <v>0</v>
      </c>
      <c r="P315" s="118" t="s">
        <v>769</v>
      </c>
      <c r="Q315" s="118" t="s">
        <v>678</v>
      </c>
      <c r="R315" s="118">
        <v>0</v>
      </c>
      <c r="S315" s="118" t="s">
        <v>685</v>
      </c>
      <c r="T315" s="118" t="s">
        <v>2596</v>
      </c>
      <c r="U315" s="118">
        <v>60221.174999999945</v>
      </c>
      <c r="V315" s="118" t="s">
        <v>685</v>
      </c>
      <c r="W315" s="118" t="s">
        <v>2597</v>
      </c>
      <c r="X315" s="118">
        <v>629651.07499999937</v>
      </c>
      <c r="Y315" s="118">
        <v>161388.14000000001</v>
      </c>
      <c r="Z315" s="118">
        <v>23181.53</v>
      </c>
      <c r="AA315" s="118">
        <v>0</v>
      </c>
      <c r="AB315" s="118">
        <v>69796.489999999962</v>
      </c>
      <c r="AC315" s="118">
        <v>804645.42999999935</v>
      </c>
      <c r="AD315" s="118" t="s">
        <v>679</v>
      </c>
      <c r="AE315" s="118">
        <v>2365336.5700000008</v>
      </c>
      <c r="AF315" s="118" t="b">
        <v>0</v>
      </c>
      <c r="AG315" s="118">
        <v>804645.43</v>
      </c>
      <c r="AJ315" s="118"/>
    </row>
    <row r="316" spans="1:36" x14ac:dyDescent="0.25">
      <c r="A316" s="118" t="s">
        <v>400</v>
      </c>
      <c r="B316" s="118" t="s">
        <v>2598</v>
      </c>
      <c r="C316" s="118" t="s">
        <v>2599</v>
      </c>
      <c r="D316" s="118" t="s">
        <v>2600</v>
      </c>
      <c r="E316" s="118" t="s">
        <v>2601</v>
      </c>
      <c r="F316" s="118" t="s">
        <v>684</v>
      </c>
      <c r="G316" s="118" t="s">
        <v>685</v>
      </c>
      <c r="H316" s="118" t="s">
        <v>676</v>
      </c>
      <c r="I316" s="118">
        <v>13882</v>
      </c>
      <c r="J316" s="118">
        <v>1223944</v>
      </c>
      <c r="K316" s="118">
        <v>312750</v>
      </c>
      <c r="L316" s="118">
        <v>0</v>
      </c>
      <c r="M316" s="118">
        <v>609532.07999999996</v>
      </c>
      <c r="N316" s="118">
        <v>922282.08</v>
      </c>
      <c r="O316" s="118">
        <v>301661.92000000004</v>
      </c>
      <c r="P316" s="118" t="s">
        <v>685</v>
      </c>
      <c r="Q316" s="118" t="s">
        <v>2602</v>
      </c>
      <c r="R316" s="118">
        <v>371069.4499999999</v>
      </c>
      <c r="S316" s="118" t="s">
        <v>685</v>
      </c>
      <c r="T316" s="118" t="s">
        <v>2603</v>
      </c>
      <c r="U316" s="118">
        <v>96155.712499999994</v>
      </c>
      <c r="V316" s="118" t="s">
        <v>685</v>
      </c>
      <c r="W316" s="118" t="s">
        <v>2604</v>
      </c>
      <c r="X316" s="118">
        <v>658227.59000000008</v>
      </c>
      <c r="Y316" s="118">
        <v>131023.95000000004</v>
      </c>
      <c r="Z316" s="118">
        <v>0</v>
      </c>
      <c r="AA316" s="118">
        <v>0</v>
      </c>
      <c r="AB316" s="118">
        <v>68038.122500000012</v>
      </c>
      <c r="AC316" s="118">
        <v>1188438.5799999998</v>
      </c>
      <c r="AD316" s="118" t="s">
        <v>679</v>
      </c>
      <c r="AE316" s="118">
        <v>-266156.49999999988</v>
      </c>
      <c r="AF316" s="118" t="b">
        <v>0</v>
      </c>
      <c r="AG316" s="118">
        <v>1188438.58</v>
      </c>
      <c r="AI316" s="118" t="s">
        <v>1577</v>
      </c>
      <c r="AJ316" s="118"/>
    </row>
    <row r="317" spans="1:36" x14ac:dyDescent="0.25">
      <c r="A317" s="118" t="s">
        <v>401</v>
      </c>
      <c r="B317" s="118" t="s">
        <v>2605</v>
      </c>
      <c r="C317" s="118" t="s">
        <v>2606</v>
      </c>
      <c r="D317" s="118" t="s">
        <v>2607</v>
      </c>
      <c r="E317" s="118" t="s">
        <v>2608</v>
      </c>
      <c r="F317" s="118" t="s">
        <v>761</v>
      </c>
      <c r="G317" s="118" t="s">
        <v>676</v>
      </c>
      <c r="H317" s="118" t="s">
        <v>685</v>
      </c>
      <c r="I317" s="118">
        <v>17027</v>
      </c>
      <c r="J317" s="118">
        <v>1501232</v>
      </c>
      <c r="K317" s="118">
        <v>0</v>
      </c>
      <c r="L317" s="118">
        <v>1248000</v>
      </c>
      <c r="M317" s="118">
        <v>0</v>
      </c>
      <c r="N317" s="118">
        <v>1248000</v>
      </c>
      <c r="O317" s="118">
        <v>253232</v>
      </c>
      <c r="P317" s="118" t="s">
        <v>769</v>
      </c>
      <c r="Q317" s="118" t="s">
        <v>678</v>
      </c>
      <c r="R317" s="118">
        <v>0</v>
      </c>
      <c r="S317" s="118" t="s">
        <v>685</v>
      </c>
      <c r="T317" s="118" t="s">
        <v>2609</v>
      </c>
      <c r="U317" s="118">
        <v>82507.727499999994</v>
      </c>
      <c r="V317" s="118" t="s">
        <v>685</v>
      </c>
      <c r="W317" s="118" t="s">
        <v>2610</v>
      </c>
      <c r="X317" s="118">
        <v>326578.90750000009</v>
      </c>
      <c r="Y317" s="118">
        <v>129165.66999999998</v>
      </c>
      <c r="Z317" s="118">
        <v>399048.59</v>
      </c>
      <c r="AA317" s="118">
        <v>0</v>
      </c>
      <c r="AB317" s="118">
        <v>39902.624999999993</v>
      </c>
      <c r="AC317" s="118">
        <v>897398.27000000037</v>
      </c>
      <c r="AD317" s="118" t="s">
        <v>679</v>
      </c>
      <c r="AE317" s="118">
        <v>350601.72999999975</v>
      </c>
      <c r="AF317" s="118" t="b">
        <v>0</v>
      </c>
      <c r="AG317" s="118">
        <v>897398.27</v>
      </c>
      <c r="AJ317" s="118"/>
    </row>
    <row r="318" spans="1:36" x14ac:dyDescent="0.25">
      <c r="A318" s="118" t="s">
        <v>402</v>
      </c>
      <c r="B318" s="118" t="s">
        <v>2611</v>
      </c>
      <c r="C318" s="118" t="s">
        <v>2612</v>
      </c>
      <c r="D318" s="118" t="s">
        <v>2613</v>
      </c>
      <c r="E318" s="118" t="s">
        <v>2614</v>
      </c>
      <c r="F318" s="118" t="s">
        <v>809</v>
      </c>
      <c r="G318" s="118" t="s">
        <v>685</v>
      </c>
      <c r="H318" s="118" t="s">
        <v>685</v>
      </c>
      <c r="I318" s="118">
        <v>29673</v>
      </c>
      <c r="J318" s="118">
        <v>2616201</v>
      </c>
      <c r="K318" s="118">
        <v>500000</v>
      </c>
      <c r="L318" s="118">
        <v>2116201</v>
      </c>
      <c r="M318" s="118">
        <v>0</v>
      </c>
      <c r="N318" s="118">
        <v>2616201</v>
      </c>
      <c r="O318" s="118">
        <v>0</v>
      </c>
      <c r="P318" s="118" t="s">
        <v>685</v>
      </c>
      <c r="Q318" s="118" t="s">
        <v>2615</v>
      </c>
      <c r="R318" s="118">
        <v>172793.60000000003</v>
      </c>
      <c r="S318" s="118" t="s">
        <v>685</v>
      </c>
      <c r="T318" s="118" t="s">
        <v>2616</v>
      </c>
      <c r="U318" s="118">
        <v>284303.62999999995</v>
      </c>
      <c r="V318" s="118" t="s">
        <v>685</v>
      </c>
      <c r="W318" s="118" t="s">
        <v>2617</v>
      </c>
      <c r="X318" s="118">
        <v>1132984.6299999999</v>
      </c>
      <c r="Y318" s="118">
        <v>329298</v>
      </c>
      <c r="Z318" s="118">
        <v>696820.64999999991</v>
      </c>
      <c r="AA318" s="118">
        <v>0</v>
      </c>
      <c r="AB318" s="118">
        <v>0</v>
      </c>
      <c r="AC318" s="118">
        <v>2616200.5099999998</v>
      </c>
      <c r="AD318" s="118" t="s">
        <v>679</v>
      </c>
      <c r="AE318" s="118">
        <v>0.49000000022351742</v>
      </c>
      <c r="AF318" s="118" t="b">
        <v>0</v>
      </c>
      <c r="AG318" s="118">
        <v>2616200.5099999998</v>
      </c>
      <c r="AJ318" s="118"/>
    </row>
    <row r="319" spans="1:36" x14ac:dyDescent="0.25">
      <c r="A319" s="118" t="s">
        <v>403</v>
      </c>
      <c r="B319" s="118" t="s">
        <v>2618</v>
      </c>
      <c r="C319" s="118" t="s">
        <v>2619</v>
      </c>
      <c r="D319" s="118" t="s">
        <v>2620</v>
      </c>
      <c r="E319" s="118" t="s">
        <v>2621</v>
      </c>
      <c r="F319" s="118" t="s">
        <v>822</v>
      </c>
      <c r="G319" s="118" t="s">
        <v>685</v>
      </c>
      <c r="H319" s="118" t="s">
        <v>685</v>
      </c>
      <c r="I319" s="118">
        <v>2729</v>
      </c>
      <c r="J319" s="118">
        <v>240610</v>
      </c>
      <c r="K319" s="118">
        <v>60271</v>
      </c>
      <c r="L319" s="118">
        <v>14172</v>
      </c>
      <c r="M319" s="118">
        <v>152763.95000000001</v>
      </c>
      <c r="N319" s="118">
        <v>227206.95</v>
      </c>
      <c r="O319" s="118">
        <v>13403.049999999988</v>
      </c>
      <c r="P319" s="118" t="s">
        <v>685</v>
      </c>
      <c r="Q319" s="118" t="s">
        <v>2622</v>
      </c>
      <c r="R319" s="118">
        <v>236056.72999999992</v>
      </c>
      <c r="S319" s="118" t="s">
        <v>685</v>
      </c>
      <c r="T319" s="118" t="s">
        <v>2623</v>
      </c>
      <c r="U319" s="118">
        <v>1896.25</v>
      </c>
      <c r="V319" s="118" t="s">
        <v>685</v>
      </c>
      <c r="W319" s="118" t="s">
        <v>749</v>
      </c>
      <c r="X319" s="118">
        <v>0</v>
      </c>
      <c r="Y319" s="118">
        <v>0</v>
      </c>
      <c r="Z319" s="118">
        <v>225228.14</v>
      </c>
      <c r="AA319" s="118">
        <v>0</v>
      </c>
      <c r="AB319" s="118">
        <v>237952.98</v>
      </c>
      <c r="AC319" s="118">
        <v>225228.13999999996</v>
      </c>
      <c r="AD319" s="118" t="s">
        <v>679</v>
      </c>
      <c r="AE319" s="118">
        <v>1978.8100000000561</v>
      </c>
      <c r="AF319" s="118" t="b">
        <v>0</v>
      </c>
      <c r="AG319" s="118">
        <v>225228.14</v>
      </c>
      <c r="AI319" s="118" t="s">
        <v>2422</v>
      </c>
      <c r="AJ319" s="118"/>
    </row>
    <row r="320" spans="1:36" x14ac:dyDescent="0.25">
      <c r="A320" s="118" t="s">
        <v>404</v>
      </c>
      <c r="B320" s="118" t="s">
        <v>2624</v>
      </c>
      <c r="C320" s="118" t="s">
        <v>2625</v>
      </c>
      <c r="D320" s="118" t="s">
        <v>2626</v>
      </c>
      <c r="E320" s="118" t="s">
        <v>2627</v>
      </c>
      <c r="F320" s="118" t="s">
        <v>774</v>
      </c>
      <c r="G320" s="118" t="s">
        <v>685</v>
      </c>
      <c r="H320" s="118" t="s">
        <v>685</v>
      </c>
      <c r="I320" s="118">
        <v>886</v>
      </c>
      <c r="J320" s="118">
        <v>78117</v>
      </c>
      <c r="K320" s="118">
        <v>32005</v>
      </c>
      <c r="L320" s="118">
        <v>3306</v>
      </c>
      <c r="M320" s="118">
        <v>0</v>
      </c>
      <c r="N320" s="118">
        <v>35311</v>
      </c>
      <c r="O320" s="118">
        <v>42806</v>
      </c>
      <c r="P320" s="118" t="s">
        <v>685</v>
      </c>
      <c r="Q320" s="118" t="s">
        <v>2628</v>
      </c>
      <c r="R320" s="118">
        <v>14731.56</v>
      </c>
      <c r="S320" s="118" t="s">
        <v>685</v>
      </c>
      <c r="T320" s="118" t="s">
        <v>2629</v>
      </c>
      <c r="U320" s="118">
        <v>2369</v>
      </c>
      <c r="V320" s="118" t="s">
        <v>685</v>
      </c>
      <c r="W320" s="118" t="s">
        <v>2630</v>
      </c>
      <c r="X320" s="118">
        <v>7455.31</v>
      </c>
      <c r="Y320" s="118">
        <v>1041.9000000000001</v>
      </c>
      <c r="Z320" s="118">
        <v>0</v>
      </c>
      <c r="AA320" s="118">
        <v>0</v>
      </c>
      <c r="AB320" s="118">
        <v>0</v>
      </c>
      <c r="AC320" s="118">
        <v>25597.77</v>
      </c>
      <c r="AD320" s="118" t="s">
        <v>679</v>
      </c>
      <c r="AE320" s="118">
        <v>9713.23</v>
      </c>
      <c r="AF320" s="118" t="b">
        <v>0</v>
      </c>
      <c r="AG320" s="118">
        <v>25597.770000000004</v>
      </c>
      <c r="AI320" s="118" t="s">
        <v>2631</v>
      </c>
      <c r="AJ320" s="118"/>
    </row>
    <row r="321" spans="1:36" x14ac:dyDescent="0.25">
      <c r="A321" s="118" t="s">
        <v>405</v>
      </c>
      <c r="B321" s="118" t="s">
        <v>2632</v>
      </c>
      <c r="C321" s="118" t="s">
        <v>2633</v>
      </c>
      <c r="D321" s="118" t="s">
        <v>2634</v>
      </c>
      <c r="E321" s="118" t="s">
        <v>2635</v>
      </c>
      <c r="F321" s="118" t="s">
        <v>723</v>
      </c>
      <c r="G321" s="118" t="s">
        <v>685</v>
      </c>
      <c r="H321" s="118" t="s">
        <v>676</v>
      </c>
      <c r="I321" s="118">
        <v>5284</v>
      </c>
      <c r="J321" s="118">
        <v>465878</v>
      </c>
      <c r="K321" s="118">
        <v>465878</v>
      </c>
      <c r="L321" s="118">
        <v>0</v>
      </c>
      <c r="M321" s="118">
        <v>0</v>
      </c>
      <c r="N321" s="118">
        <v>465878</v>
      </c>
      <c r="O321" s="118">
        <v>0</v>
      </c>
      <c r="P321" s="118" t="s">
        <v>685</v>
      </c>
      <c r="Q321" s="118" t="s">
        <v>2636</v>
      </c>
      <c r="R321" s="118">
        <v>69681.36</v>
      </c>
      <c r="S321" s="118" t="s">
        <v>685</v>
      </c>
      <c r="T321" s="118" t="s">
        <v>2637</v>
      </c>
      <c r="U321" s="118">
        <v>63479.627499999981</v>
      </c>
      <c r="V321" s="118" t="s">
        <v>685</v>
      </c>
      <c r="W321" s="118" t="s">
        <v>2638</v>
      </c>
      <c r="X321" s="118">
        <v>98475.439999999915</v>
      </c>
      <c r="Y321" s="118">
        <v>0</v>
      </c>
      <c r="Z321" s="118">
        <v>0</v>
      </c>
      <c r="AA321" s="118">
        <v>0</v>
      </c>
      <c r="AB321" s="118">
        <v>96424.267499999987</v>
      </c>
      <c r="AC321" s="118">
        <v>135212.15999999997</v>
      </c>
      <c r="AD321" s="118" t="s">
        <v>679</v>
      </c>
      <c r="AE321" s="118">
        <v>330665.84000000008</v>
      </c>
      <c r="AF321" s="118" t="b">
        <v>0</v>
      </c>
      <c r="AG321" s="118">
        <v>135212.16</v>
      </c>
      <c r="AJ321" s="118"/>
    </row>
    <row r="322" spans="1:36" x14ac:dyDescent="0.25">
      <c r="A322" s="118" t="s">
        <v>406</v>
      </c>
      <c r="B322" s="118" t="s">
        <v>2639</v>
      </c>
      <c r="C322" s="118" t="s">
        <v>2640</v>
      </c>
      <c r="D322" s="118" t="s">
        <v>2641</v>
      </c>
      <c r="E322" s="118" t="s">
        <v>2642</v>
      </c>
      <c r="F322" s="118" t="s">
        <v>761</v>
      </c>
      <c r="G322" s="118" t="s">
        <v>685</v>
      </c>
      <c r="H322" s="118" t="s">
        <v>676</v>
      </c>
      <c r="I322" s="118">
        <v>8215</v>
      </c>
      <c r="J322" s="118">
        <v>724298</v>
      </c>
      <c r="K322" s="118">
        <v>118309</v>
      </c>
      <c r="L322" s="118">
        <v>0</v>
      </c>
      <c r="M322" s="118">
        <v>221008</v>
      </c>
      <c r="N322" s="118">
        <v>339317</v>
      </c>
      <c r="O322" s="118">
        <v>384981</v>
      </c>
      <c r="P322" s="118" t="s">
        <v>685</v>
      </c>
      <c r="Q322" s="118" t="s">
        <v>2643</v>
      </c>
      <c r="R322" s="118">
        <v>29975.002499999999</v>
      </c>
      <c r="S322" s="118" t="s">
        <v>685</v>
      </c>
      <c r="T322" s="118" t="s">
        <v>2644</v>
      </c>
      <c r="U322" s="118">
        <v>16463.68</v>
      </c>
      <c r="V322" s="118" t="s">
        <v>676</v>
      </c>
      <c r="W322" s="118">
        <v>0</v>
      </c>
      <c r="X322" s="118">
        <v>0</v>
      </c>
      <c r="Y322" s="118">
        <v>258030.39999999997</v>
      </c>
      <c r="Z322" s="118">
        <v>3982.8</v>
      </c>
      <c r="AA322" s="118">
        <v>0</v>
      </c>
      <c r="AB322" s="118">
        <v>6918.9425000000001</v>
      </c>
      <c r="AC322" s="118">
        <v>301532.93999999994</v>
      </c>
      <c r="AD322" s="118" t="s">
        <v>679</v>
      </c>
      <c r="AE322" s="118">
        <v>37784.060000000056</v>
      </c>
      <c r="AF322" s="118" t="b">
        <v>0</v>
      </c>
      <c r="AG322" s="118">
        <v>301532.94</v>
      </c>
      <c r="AJ322" s="118"/>
    </row>
    <row r="323" spans="1:36" x14ac:dyDescent="0.25">
      <c r="A323" s="118" t="s">
        <v>407</v>
      </c>
      <c r="B323" s="118" t="s">
        <v>673</v>
      </c>
      <c r="C323" s="118" t="s">
        <v>673</v>
      </c>
      <c r="D323" s="118" t="s">
        <v>673</v>
      </c>
      <c r="E323" s="118" t="s">
        <v>2645</v>
      </c>
      <c r="F323" s="118" t="s">
        <v>675</v>
      </c>
      <c r="G323" s="118" t="s">
        <v>676</v>
      </c>
      <c r="H323" s="118" t="s">
        <v>676</v>
      </c>
      <c r="I323" s="118">
        <v>7262</v>
      </c>
      <c r="J323" s="118">
        <v>0</v>
      </c>
      <c r="K323" s="118">
        <v>0</v>
      </c>
      <c r="L323" s="118">
        <v>0</v>
      </c>
      <c r="M323" s="118">
        <v>0</v>
      </c>
      <c r="N323" s="118">
        <v>0</v>
      </c>
      <c r="O323" s="118">
        <v>0</v>
      </c>
      <c r="P323" s="118" t="s">
        <v>677</v>
      </c>
      <c r="Q323" s="118" t="s">
        <v>678</v>
      </c>
      <c r="R323" s="118">
        <v>0</v>
      </c>
      <c r="S323" s="118" t="s">
        <v>677</v>
      </c>
      <c r="T323" s="118" t="s">
        <v>678</v>
      </c>
      <c r="U323" s="118">
        <v>0</v>
      </c>
      <c r="V323" s="118" t="s">
        <v>677</v>
      </c>
      <c r="W323" s="118" t="s">
        <v>678</v>
      </c>
      <c r="X323" s="118">
        <v>0</v>
      </c>
      <c r="Y323" s="118">
        <v>0</v>
      </c>
      <c r="Z323" s="118">
        <v>0</v>
      </c>
      <c r="AA323" s="118">
        <v>0</v>
      </c>
      <c r="AB323" s="118">
        <v>0</v>
      </c>
      <c r="AC323" s="118">
        <v>0</v>
      </c>
      <c r="AD323" s="118" t="s">
        <v>679</v>
      </c>
      <c r="AE323" s="118">
        <v>0</v>
      </c>
      <c r="AF323" s="118" t="b">
        <v>0</v>
      </c>
      <c r="AG323" s="118" t="s">
        <v>673</v>
      </c>
      <c r="AJ323" s="118"/>
    </row>
    <row r="324" spans="1:36" x14ac:dyDescent="0.25">
      <c r="A324" s="118" t="s">
        <v>408</v>
      </c>
      <c r="B324" s="118">
        <v>0</v>
      </c>
      <c r="C324" s="118">
        <v>0</v>
      </c>
      <c r="D324" s="118" t="s">
        <v>673</v>
      </c>
      <c r="E324" s="118" t="s">
        <v>2646</v>
      </c>
      <c r="F324" s="118" t="s">
        <v>761</v>
      </c>
      <c r="G324" s="118" t="s">
        <v>676</v>
      </c>
      <c r="H324" s="118" t="s">
        <v>676</v>
      </c>
      <c r="I324" s="118">
        <v>3785</v>
      </c>
      <c r="J324" s="118">
        <v>333715</v>
      </c>
      <c r="K324" s="118">
        <v>0</v>
      </c>
      <c r="L324" s="118">
        <v>0</v>
      </c>
      <c r="M324" s="118">
        <v>0</v>
      </c>
      <c r="N324" s="118">
        <v>0</v>
      </c>
      <c r="O324" s="118">
        <v>333715</v>
      </c>
      <c r="P324" s="118" t="s">
        <v>676</v>
      </c>
      <c r="Q324" s="118" t="s">
        <v>678</v>
      </c>
      <c r="R324" s="118">
        <v>0</v>
      </c>
      <c r="S324" s="118" t="s">
        <v>1843</v>
      </c>
      <c r="T324" s="118" t="s">
        <v>678</v>
      </c>
      <c r="U324" s="118">
        <v>0</v>
      </c>
      <c r="V324" s="118" t="s">
        <v>1843</v>
      </c>
      <c r="W324" s="118" t="s">
        <v>678</v>
      </c>
      <c r="X324" s="118">
        <v>0</v>
      </c>
      <c r="Y324" s="118">
        <v>0</v>
      </c>
      <c r="Z324" s="118">
        <v>0</v>
      </c>
      <c r="AA324" s="118">
        <v>0</v>
      </c>
      <c r="AB324" s="118">
        <v>0</v>
      </c>
      <c r="AC324" s="118">
        <v>0</v>
      </c>
      <c r="AD324" s="118" t="s">
        <v>679</v>
      </c>
      <c r="AE324" s="118">
        <v>0</v>
      </c>
      <c r="AF324" s="118" t="b">
        <v>0</v>
      </c>
      <c r="AG324" s="118" t="s">
        <v>673</v>
      </c>
      <c r="AJ324" s="118"/>
    </row>
    <row r="325" spans="1:36" x14ac:dyDescent="0.25">
      <c r="A325" s="118" t="s">
        <v>409</v>
      </c>
      <c r="B325" s="118" t="s">
        <v>2647</v>
      </c>
      <c r="C325" s="118" t="s">
        <v>2648</v>
      </c>
      <c r="D325" s="118" t="s">
        <v>2649</v>
      </c>
      <c r="E325" s="118" t="s">
        <v>2650</v>
      </c>
      <c r="F325" s="118" t="s">
        <v>723</v>
      </c>
      <c r="G325" s="118" t="s">
        <v>685</v>
      </c>
      <c r="H325" s="118" t="s">
        <v>685</v>
      </c>
      <c r="I325" s="118">
        <v>4691</v>
      </c>
      <c r="J325" s="118">
        <v>413595</v>
      </c>
      <c r="K325" s="118">
        <v>8583</v>
      </c>
      <c r="L325" s="118">
        <v>113209</v>
      </c>
      <c r="M325" s="118">
        <v>0</v>
      </c>
      <c r="N325" s="118">
        <v>121792</v>
      </c>
      <c r="O325" s="118">
        <v>291803</v>
      </c>
      <c r="P325" s="118" t="s">
        <v>685</v>
      </c>
      <c r="Q325" s="118" t="s">
        <v>2651</v>
      </c>
      <c r="R325" s="118">
        <v>11286.88</v>
      </c>
      <c r="S325" s="118" t="s">
        <v>685</v>
      </c>
      <c r="T325" s="118" t="s">
        <v>2652</v>
      </c>
      <c r="U325" s="118">
        <v>2783.1925000000001</v>
      </c>
      <c r="V325" s="118" t="s">
        <v>685</v>
      </c>
      <c r="W325" s="118" t="s">
        <v>2653</v>
      </c>
      <c r="X325" s="118">
        <v>67182.875</v>
      </c>
      <c r="Y325" s="118">
        <v>0</v>
      </c>
      <c r="Z325" s="118">
        <v>77853.070000000007</v>
      </c>
      <c r="AA325" s="118">
        <v>0</v>
      </c>
      <c r="AB325" s="118">
        <v>38069.117499999993</v>
      </c>
      <c r="AC325" s="118">
        <v>121036.90000000002</v>
      </c>
      <c r="AD325" s="118" t="s">
        <v>679</v>
      </c>
      <c r="AE325" s="118">
        <v>755.0999999999766</v>
      </c>
      <c r="AF325" s="118" t="b">
        <v>0</v>
      </c>
      <c r="AG325" s="118">
        <v>121036.9</v>
      </c>
      <c r="AJ325" s="118"/>
    </row>
    <row r="326" spans="1:36" x14ac:dyDescent="0.25">
      <c r="A326" s="118" t="s">
        <v>410</v>
      </c>
      <c r="B326" s="118" t="s">
        <v>2654</v>
      </c>
      <c r="C326" s="118" t="s">
        <v>2655</v>
      </c>
      <c r="D326" s="118" t="s">
        <v>2656</v>
      </c>
      <c r="E326" s="118" t="s">
        <v>2657</v>
      </c>
      <c r="F326" s="118" t="s">
        <v>708</v>
      </c>
      <c r="G326" s="118" t="s">
        <v>685</v>
      </c>
      <c r="H326" s="118" t="s">
        <v>685</v>
      </c>
      <c r="I326" s="118">
        <v>28747</v>
      </c>
      <c r="J326" s="118">
        <v>2534557</v>
      </c>
      <c r="K326" s="118">
        <v>103954</v>
      </c>
      <c r="L326" s="118">
        <v>1124891</v>
      </c>
      <c r="M326" s="118">
        <v>563675.85</v>
      </c>
      <c r="N326" s="118">
        <v>1792520.85</v>
      </c>
      <c r="O326" s="118">
        <v>742036.14999999979</v>
      </c>
      <c r="P326" s="118" t="s">
        <v>685</v>
      </c>
      <c r="Q326" s="118" t="s">
        <v>2658</v>
      </c>
      <c r="R326" s="118">
        <v>26065.244999999995</v>
      </c>
      <c r="S326" s="118" t="s">
        <v>685</v>
      </c>
      <c r="T326" s="118" t="s">
        <v>2659</v>
      </c>
      <c r="U326" s="118">
        <v>78177.70749999999</v>
      </c>
      <c r="V326" s="118" t="s">
        <v>685</v>
      </c>
      <c r="W326" s="118" t="s">
        <v>2660</v>
      </c>
      <c r="X326" s="118">
        <v>323435.22250000009</v>
      </c>
      <c r="Y326" s="118">
        <v>778265.23</v>
      </c>
      <c r="Z326" s="118">
        <v>208220.43</v>
      </c>
      <c r="AA326" s="118">
        <v>0</v>
      </c>
      <c r="AB326" s="118">
        <v>129046.49499999998</v>
      </c>
      <c r="AC326" s="118">
        <v>1285117.3400000001</v>
      </c>
      <c r="AD326" s="118" t="s">
        <v>679</v>
      </c>
      <c r="AE326" s="118">
        <v>507403.51</v>
      </c>
      <c r="AF326" s="118" t="b">
        <v>0</v>
      </c>
      <c r="AG326" s="118">
        <v>1285117.3400000003</v>
      </c>
      <c r="AJ326" s="118"/>
    </row>
    <row r="327" spans="1:36" x14ac:dyDescent="0.25">
      <c r="A327" s="118" t="s">
        <v>411</v>
      </c>
      <c r="B327" s="118" t="s">
        <v>2661</v>
      </c>
      <c r="C327" s="118" t="s">
        <v>2662</v>
      </c>
      <c r="D327" s="118" t="s">
        <v>2663</v>
      </c>
      <c r="E327" s="118" t="s">
        <v>2664</v>
      </c>
      <c r="F327" s="118" t="s">
        <v>700</v>
      </c>
      <c r="G327" s="118" t="s">
        <v>685</v>
      </c>
      <c r="H327" s="118" t="s">
        <v>685</v>
      </c>
      <c r="I327" s="118">
        <v>1264</v>
      </c>
      <c r="J327" s="118">
        <v>111444</v>
      </c>
      <c r="K327" s="118">
        <v>25863</v>
      </c>
      <c r="L327" s="118">
        <v>10365</v>
      </c>
      <c r="M327" s="118">
        <v>34151.11</v>
      </c>
      <c r="N327" s="118">
        <v>70379.11</v>
      </c>
      <c r="O327" s="118">
        <v>41064.89</v>
      </c>
      <c r="P327" s="118" t="s">
        <v>685</v>
      </c>
      <c r="Q327" s="118" t="s">
        <v>2665</v>
      </c>
      <c r="R327" s="118">
        <v>23844</v>
      </c>
      <c r="S327" s="118" t="s">
        <v>685</v>
      </c>
      <c r="T327" s="118" t="s">
        <v>2666</v>
      </c>
      <c r="U327" s="118">
        <v>15613</v>
      </c>
      <c r="V327" s="118" t="s">
        <v>685</v>
      </c>
      <c r="W327" s="118" t="s">
        <v>2667</v>
      </c>
      <c r="X327" s="118">
        <v>2404.4349999999999</v>
      </c>
      <c r="Y327" s="118">
        <v>0</v>
      </c>
      <c r="Z327" s="118">
        <v>0</v>
      </c>
      <c r="AA327" s="118">
        <v>0</v>
      </c>
      <c r="AB327" s="118">
        <v>1284.0450000000001</v>
      </c>
      <c r="AC327" s="118">
        <v>40577.39</v>
      </c>
      <c r="AD327" s="118" t="s">
        <v>679</v>
      </c>
      <c r="AE327" s="118">
        <v>29801.72</v>
      </c>
      <c r="AF327" s="118" t="b">
        <v>0</v>
      </c>
      <c r="AG327" s="118">
        <v>40577.39</v>
      </c>
      <c r="AJ327" s="118"/>
    </row>
    <row r="328" spans="1:36" x14ac:dyDescent="0.25">
      <c r="A328" s="118" t="s">
        <v>412</v>
      </c>
      <c r="B328" s="118" t="s">
        <v>2668</v>
      </c>
      <c r="C328" s="118" t="s">
        <v>2669</v>
      </c>
      <c r="D328" s="118" t="s">
        <v>2670</v>
      </c>
      <c r="E328" s="118" t="s">
        <v>2671</v>
      </c>
      <c r="F328" s="118" t="s">
        <v>746</v>
      </c>
      <c r="G328" s="118" t="s">
        <v>685</v>
      </c>
      <c r="H328" s="118" t="s">
        <v>685</v>
      </c>
      <c r="I328" s="118">
        <v>2901</v>
      </c>
      <c r="J328" s="118">
        <v>255775</v>
      </c>
      <c r="K328" s="118">
        <v>110875</v>
      </c>
      <c r="L328" s="118">
        <v>76837</v>
      </c>
      <c r="M328" s="118">
        <v>0</v>
      </c>
      <c r="N328" s="118">
        <v>187712</v>
      </c>
      <c r="O328" s="118">
        <v>68063</v>
      </c>
      <c r="P328" s="118" t="s">
        <v>685</v>
      </c>
      <c r="Q328" s="118" t="s">
        <v>2672</v>
      </c>
      <c r="R328" s="118">
        <v>34628.349999999991</v>
      </c>
      <c r="S328" s="118" t="s">
        <v>685</v>
      </c>
      <c r="T328" s="118" t="s">
        <v>2673</v>
      </c>
      <c r="U328" s="118">
        <v>43619.597500000011</v>
      </c>
      <c r="V328" s="118" t="s">
        <v>685</v>
      </c>
      <c r="W328" s="118" t="s">
        <v>2674</v>
      </c>
      <c r="X328" s="118">
        <v>62016.310000000005</v>
      </c>
      <c r="Y328" s="118">
        <v>15847.06</v>
      </c>
      <c r="Z328" s="118">
        <v>65901.75</v>
      </c>
      <c r="AA328" s="118">
        <v>0</v>
      </c>
      <c r="AB328" s="118">
        <v>46054.297500000001</v>
      </c>
      <c r="AC328" s="118">
        <v>175958.77000000002</v>
      </c>
      <c r="AD328" s="118" t="s">
        <v>679</v>
      </c>
      <c r="AE328" s="118">
        <v>11753.22999999998</v>
      </c>
      <c r="AF328" s="118" t="b">
        <v>0</v>
      </c>
      <c r="AG328" s="118">
        <v>175958.77000000002</v>
      </c>
      <c r="AJ328" s="118"/>
    </row>
    <row r="329" spans="1:36" x14ac:dyDescent="0.25">
      <c r="A329" s="118" t="s">
        <v>413</v>
      </c>
      <c r="B329" s="118" t="s">
        <v>2675</v>
      </c>
      <c r="C329" s="118" t="s">
        <v>2676</v>
      </c>
      <c r="D329" s="118" t="s">
        <v>2677</v>
      </c>
      <c r="E329" s="118" t="s">
        <v>2678</v>
      </c>
      <c r="F329" s="118" t="s">
        <v>761</v>
      </c>
      <c r="G329" s="118" t="s">
        <v>685</v>
      </c>
      <c r="H329" s="118" t="s">
        <v>685</v>
      </c>
      <c r="I329" s="118">
        <v>19189</v>
      </c>
      <c r="J329" s="118">
        <v>1691850</v>
      </c>
      <c r="K329" s="118">
        <v>54658</v>
      </c>
      <c r="L329" s="118">
        <v>49043</v>
      </c>
      <c r="M329" s="118">
        <v>1524745.7999999998</v>
      </c>
      <c r="N329" s="118">
        <v>1628446.7999999998</v>
      </c>
      <c r="O329" s="118">
        <v>63403.200000000186</v>
      </c>
      <c r="P329" s="118" t="s">
        <v>685</v>
      </c>
      <c r="Q329" s="118" t="s">
        <v>2679</v>
      </c>
      <c r="R329" s="118">
        <v>76649.157499999943</v>
      </c>
      <c r="S329" s="118" t="s">
        <v>685</v>
      </c>
      <c r="T329" s="118" t="s">
        <v>2680</v>
      </c>
      <c r="U329" s="118">
        <v>30749.787499999999</v>
      </c>
      <c r="V329" s="118" t="s">
        <v>685</v>
      </c>
      <c r="W329" s="118" t="s">
        <v>2681</v>
      </c>
      <c r="X329" s="118">
        <v>425967.46749999962</v>
      </c>
      <c r="Y329" s="118">
        <v>548976.43999999983</v>
      </c>
      <c r="Z329" s="118">
        <v>580540.58999999962</v>
      </c>
      <c r="AA329" s="118">
        <v>0</v>
      </c>
      <c r="AB329" s="118">
        <v>52845.224999999919</v>
      </c>
      <c r="AC329" s="118">
        <v>1610038.2174999991</v>
      </c>
      <c r="AD329" s="118" t="s">
        <v>679</v>
      </c>
      <c r="AE329" s="118">
        <v>18408.582500000717</v>
      </c>
      <c r="AF329" s="118" t="b">
        <v>0</v>
      </c>
      <c r="AG329" s="118">
        <v>1610038.2175</v>
      </c>
      <c r="AJ329" s="118"/>
    </row>
    <row r="330" spans="1:36" x14ac:dyDescent="0.25">
      <c r="A330" s="118" t="s">
        <v>414</v>
      </c>
      <c r="B330" s="118" t="s">
        <v>2682</v>
      </c>
      <c r="C330" s="118" t="s">
        <v>2683</v>
      </c>
      <c r="D330" s="118" t="s">
        <v>2684</v>
      </c>
      <c r="E330" s="118" t="s">
        <v>2685</v>
      </c>
      <c r="F330" s="118" t="s">
        <v>708</v>
      </c>
      <c r="G330" s="118" t="s">
        <v>685</v>
      </c>
      <c r="H330" s="118" t="s">
        <v>685</v>
      </c>
      <c r="I330" s="118">
        <v>41680</v>
      </c>
      <c r="J330" s="118">
        <v>3674830</v>
      </c>
      <c r="K330" s="118">
        <v>158349</v>
      </c>
      <c r="L330" s="118">
        <v>1207621</v>
      </c>
      <c r="M330" s="118">
        <v>182390</v>
      </c>
      <c r="N330" s="118">
        <v>1548360</v>
      </c>
      <c r="O330" s="118">
        <v>2126470</v>
      </c>
      <c r="P330" s="118" t="s">
        <v>685</v>
      </c>
      <c r="Q330" s="118" t="s">
        <v>2686</v>
      </c>
      <c r="R330" s="118">
        <v>158349</v>
      </c>
      <c r="S330" s="118" t="s">
        <v>685</v>
      </c>
      <c r="T330" s="118" t="s">
        <v>2687</v>
      </c>
      <c r="U330" s="118">
        <v>1377.46</v>
      </c>
      <c r="V330" s="118" t="s">
        <v>685</v>
      </c>
      <c r="W330" s="118" t="s">
        <v>2688</v>
      </c>
      <c r="X330" s="118">
        <v>845531.10000000021</v>
      </c>
      <c r="Y330" s="118">
        <v>176776.83</v>
      </c>
      <c r="Z330" s="118">
        <v>123111.12</v>
      </c>
      <c r="AA330" s="118">
        <v>0</v>
      </c>
      <c r="AB330" s="118">
        <v>0</v>
      </c>
      <c r="AC330" s="118">
        <v>1305145.5100000002</v>
      </c>
      <c r="AD330" s="118" t="s">
        <v>679</v>
      </c>
      <c r="AE330" s="118">
        <v>243214.48999999976</v>
      </c>
      <c r="AF330" s="118" t="b">
        <v>0</v>
      </c>
      <c r="AG330" s="118">
        <v>1305145.5100000002</v>
      </c>
      <c r="AJ330" s="118"/>
    </row>
    <row r="331" spans="1:36" x14ac:dyDescent="0.25">
      <c r="A331" s="118" t="s">
        <v>415</v>
      </c>
      <c r="B331" s="118" t="s">
        <v>2689</v>
      </c>
      <c r="C331" s="118" t="s">
        <v>2690</v>
      </c>
      <c r="D331" s="118" t="s">
        <v>2691</v>
      </c>
      <c r="E331" s="118" t="s">
        <v>2692</v>
      </c>
      <c r="F331" s="118" t="s">
        <v>684</v>
      </c>
      <c r="G331" s="118" t="s">
        <v>685</v>
      </c>
      <c r="H331" s="118" t="s">
        <v>685</v>
      </c>
      <c r="I331" s="118">
        <v>24296</v>
      </c>
      <c r="J331" s="118">
        <v>2142123</v>
      </c>
      <c r="K331" s="118">
        <v>0</v>
      </c>
      <c r="L331" s="118">
        <v>744450</v>
      </c>
      <c r="M331" s="118">
        <v>1262234.1641000002</v>
      </c>
      <c r="N331" s="118">
        <v>2006684.1640999999</v>
      </c>
      <c r="O331" s="118">
        <v>135438.83589999983</v>
      </c>
      <c r="P331" s="118" t="s">
        <v>685</v>
      </c>
      <c r="Q331" s="118" t="s">
        <v>2693</v>
      </c>
      <c r="R331" s="118">
        <v>131496.36249999996</v>
      </c>
      <c r="S331" s="118" t="s">
        <v>685</v>
      </c>
      <c r="T331" s="118" t="s">
        <v>2694</v>
      </c>
      <c r="U331" s="118">
        <v>104966.01289874998</v>
      </c>
      <c r="V331" s="118" t="s">
        <v>685</v>
      </c>
      <c r="W331" s="118" t="s">
        <v>2695</v>
      </c>
      <c r="X331" s="118">
        <v>1120232.3739994999</v>
      </c>
      <c r="Y331" s="118">
        <v>134736.24</v>
      </c>
      <c r="Z331" s="118">
        <v>122126.02999999996</v>
      </c>
      <c r="AA331" s="118">
        <v>0</v>
      </c>
      <c r="AB331" s="118">
        <v>127138.45919999994</v>
      </c>
      <c r="AC331" s="118">
        <v>1486418.56019825</v>
      </c>
      <c r="AD331" s="118" t="s">
        <v>679</v>
      </c>
      <c r="AE331" s="118">
        <v>520265.60390175018</v>
      </c>
      <c r="AF331" s="118" t="b">
        <v>0</v>
      </c>
      <c r="AG331" s="118">
        <v>1486418.5603</v>
      </c>
      <c r="AJ331" s="118"/>
    </row>
    <row r="332" spans="1:36" x14ac:dyDescent="0.25">
      <c r="A332" s="118" t="s">
        <v>416</v>
      </c>
      <c r="B332" s="118" t="s">
        <v>2696</v>
      </c>
      <c r="C332" s="118" t="s">
        <v>2697</v>
      </c>
      <c r="D332" s="118" t="s">
        <v>2698</v>
      </c>
      <c r="E332" s="118" t="s">
        <v>2699</v>
      </c>
      <c r="F332" s="118" t="s">
        <v>731</v>
      </c>
      <c r="G332" s="118" t="s">
        <v>685</v>
      </c>
      <c r="H332" s="118" t="s">
        <v>685</v>
      </c>
      <c r="I332" s="118">
        <v>1641</v>
      </c>
      <c r="J332" s="118">
        <v>144683</v>
      </c>
      <c r="K332" s="118">
        <v>28150</v>
      </c>
      <c r="L332" s="118">
        <v>116525</v>
      </c>
      <c r="M332" s="118">
        <v>0</v>
      </c>
      <c r="N332" s="118">
        <v>144675</v>
      </c>
      <c r="O332" s="118">
        <v>8</v>
      </c>
      <c r="P332" s="118" t="s">
        <v>676</v>
      </c>
      <c r="Q332" s="118">
        <v>0</v>
      </c>
      <c r="R332" s="118">
        <v>0</v>
      </c>
      <c r="S332" s="118" t="s">
        <v>685</v>
      </c>
      <c r="T332" s="118" t="s">
        <v>2700</v>
      </c>
      <c r="U332" s="118">
        <v>52792.639999999999</v>
      </c>
      <c r="V332" s="118" t="s">
        <v>685</v>
      </c>
      <c r="W332" s="118" t="s">
        <v>2701</v>
      </c>
      <c r="X332" s="118">
        <v>6960</v>
      </c>
      <c r="Y332" s="118">
        <v>9089</v>
      </c>
      <c r="Z332" s="118">
        <v>6859</v>
      </c>
      <c r="AA332" s="118">
        <v>0</v>
      </c>
      <c r="AB332" s="118">
        <v>2646.5</v>
      </c>
      <c r="AC332" s="118">
        <v>73054.14</v>
      </c>
      <c r="AD332" s="118" t="s">
        <v>679</v>
      </c>
      <c r="AE332" s="118">
        <v>71620.86</v>
      </c>
      <c r="AF332" s="118" t="b">
        <v>0</v>
      </c>
      <c r="AG332" s="118">
        <v>73054.14</v>
      </c>
      <c r="AJ332" s="118"/>
    </row>
    <row r="333" spans="1:36" x14ac:dyDescent="0.25">
      <c r="A333" s="118" t="s">
        <v>417</v>
      </c>
      <c r="B333" s="118" t="s">
        <v>2702</v>
      </c>
      <c r="C333" s="118" t="s">
        <v>2703</v>
      </c>
      <c r="D333" s="118" t="s">
        <v>2704</v>
      </c>
      <c r="E333" s="118" t="s">
        <v>2705</v>
      </c>
      <c r="F333" s="118" t="s">
        <v>761</v>
      </c>
      <c r="G333" s="118" t="s">
        <v>676</v>
      </c>
      <c r="H333" s="118" t="s">
        <v>685</v>
      </c>
      <c r="I333" s="118">
        <v>7884</v>
      </c>
      <c r="J333" s="118">
        <v>695114</v>
      </c>
      <c r="K333" s="118">
        <v>0</v>
      </c>
      <c r="L333" s="118">
        <v>18966</v>
      </c>
      <c r="M333" s="118">
        <v>85862.44</v>
      </c>
      <c r="N333" s="118">
        <v>104828.44</v>
      </c>
      <c r="O333" s="118">
        <v>590285.56000000006</v>
      </c>
      <c r="P333" s="118" t="s">
        <v>769</v>
      </c>
      <c r="Q333" s="118" t="s">
        <v>678</v>
      </c>
      <c r="R333" s="118">
        <v>0</v>
      </c>
      <c r="S333" s="118" t="s">
        <v>685</v>
      </c>
      <c r="T333" s="118" t="s">
        <v>2706</v>
      </c>
      <c r="U333" s="118">
        <v>16376.567500000005</v>
      </c>
      <c r="V333" s="118" t="s">
        <v>685</v>
      </c>
      <c r="W333" s="118" t="s">
        <v>2707</v>
      </c>
      <c r="X333" s="118">
        <v>44135.100000000006</v>
      </c>
      <c r="Y333" s="118">
        <v>0</v>
      </c>
      <c r="Z333" s="118">
        <v>0</v>
      </c>
      <c r="AA333" s="118">
        <v>0</v>
      </c>
      <c r="AB333" s="118">
        <v>10079.107499999998</v>
      </c>
      <c r="AC333" s="118">
        <v>50432.560000000019</v>
      </c>
      <c r="AD333" s="118" t="s">
        <v>679</v>
      </c>
      <c r="AE333" s="118">
        <v>54395.87999999999</v>
      </c>
      <c r="AF333" s="118" t="b">
        <v>0</v>
      </c>
      <c r="AG333" s="118">
        <v>50432.56</v>
      </c>
      <c r="AJ333" s="118"/>
    </row>
    <row r="334" spans="1:36" x14ac:dyDescent="0.25">
      <c r="A334" s="118" t="s">
        <v>418</v>
      </c>
      <c r="B334" s="118" t="s">
        <v>2708</v>
      </c>
      <c r="C334" s="118" t="s">
        <v>2709</v>
      </c>
      <c r="D334" s="118" t="s">
        <v>2710</v>
      </c>
      <c r="E334" s="118" t="s">
        <v>2711</v>
      </c>
      <c r="F334" s="118" t="s">
        <v>684</v>
      </c>
      <c r="G334" s="118" t="s">
        <v>685</v>
      </c>
      <c r="H334" s="118" t="s">
        <v>685</v>
      </c>
      <c r="I334" s="118">
        <v>12134</v>
      </c>
      <c r="J334" s="118">
        <v>1069827</v>
      </c>
      <c r="K334" s="118">
        <v>178583</v>
      </c>
      <c r="L334" s="118">
        <v>264316</v>
      </c>
      <c r="M334" s="118">
        <v>0</v>
      </c>
      <c r="N334" s="118">
        <v>442899</v>
      </c>
      <c r="O334" s="118">
        <v>626928</v>
      </c>
      <c r="P334" s="118" t="s">
        <v>685</v>
      </c>
      <c r="Q334" s="118" t="s">
        <v>2712</v>
      </c>
      <c r="R334" s="118">
        <v>269331.08159999968</v>
      </c>
      <c r="S334" s="118" t="s">
        <v>685</v>
      </c>
      <c r="T334" s="118" t="s">
        <v>2713</v>
      </c>
      <c r="U334" s="118">
        <v>264316.037725</v>
      </c>
      <c r="V334" s="118" t="s">
        <v>676</v>
      </c>
      <c r="W334" s="118">
        <v>0</v>
      </c>
      <c r="X334" s="118">
        <v>0</v>
      </c>
      <c r="Y334" s="118">
        <v>735645.25000000012</v>
      </c>
      <c r="Z334" s="118">
        <v>0</v>
      </c>
      <c r="AA334" s="118">
        <v>0</v>
      </c>
      <c r="AB334" s="118">
        <v>202839.81999999995</v>
      </c>
      <c r="AC334" s="118">
        <v>1066452.549325</v>
      </c>
      <c r="AD334" s="118" t="s">
        <v>679</v>
      </c>
      <c r="AE334" s="118">
        <v>-623553.54932500003</v>
      </c>
      <c r="AF334" s="118" t="b">
        <v>0</v>
      </c>
      <c r="AG334" s="118">
        <v>1066452.5497999999</v>
      </c>
      <c r="AJ334" s="118"/>
    </row>
    <row r="335" spans="1:36" x14ac:dyDescent="0.25">
      <c r="A335" s="118" t="s">
        <v>419</v>
      </c>
      <c r="B335" s="118" t="s">
        <v>2714</v>
      </c>
      <c r="C335" s="118" t="s">
        <v>2715</v>
      </c>
      <c r="D335" s="118" t="s">
        <v>2716</v>
      </c>
      <c r="E335" s="118" t="s">
        <v>2717</v>
      </c>
      <c r="F335" s="118" t="s">
        <v>693</v>
      </c>
      <c r="G335" s="118" t="s">
        <v>685</v>
      </c>
      <c r="H335" s="118" t="s">
        <v>676</v>
      </c>
      <c r="I335" s="118">
        <v>15988</v>
      </c>
      <c r="J335" s="118">
        <v>1485398</v>
      </c>
      <c r="K335" s="118">
        <v>1485398</v>
      </c>
      <c r="L335" s="118">
        <v>0</v>
      </c>
      <c r="M335" s="118">
        <v>0</v>
      </c>
      <c r="N335" s="118">
        <v>1485398</v>
      </c>
      <c r="O335" s="118">
        <v>0</v>
      </c>
      <c r="P335" s="118" t="s">
        <v>685</v>
      </c>
      <c r="Q335" s="118" t="s">
        <v>2718</v>
      </c>
      <c r="R335" s="118">
        <v>128041.26000000004</v>
      </c>
      <c r="S335" s="118" t="s">
        <v>685</v>
      </c>
      <c r="T335" s="118" t="s">
        <v>2719</v>
      </c>
      <c r="U335" s="118">
        <v>98959.957500000019</v>
      </c>
      <c r="V335" s="118" t="s">
        <v>685</v>
      </c>
      <c r="W335" s="118" t="s">
        <v>2720</v>
      </c>
      <c r="X335" s="118">
        <v>844696.93000000052</v>
      </c>
      <c r="Y335" s="118">
        <v>305368.38000000018</v>
      </c>
      <c r="Z335" s="118">
        <v>48024.920000000013</v>
      </c>
      <c r="AA335" s="118">
        <v>0</v>
      </c>
      <c r="AB335" s="118">
        <v>49362.447499999973</v>
      </c>
      <c r="AC335" s="118">
        <v>1375729.0000000007</v>
      </c>
      <c r="AD335" s="118" t="s">
        <v>679</v>
      </c>
      <c r="AE335" s="118">
        <v>109668.9999999993</v>
      </c>
      <c r="AF335" s="118" t="b">
        <v>0</v>
      </c>
      <c r="AG335" s="118">
        <v>1375729.0000000005</v>
      </c>
      <c r="AJ335" s="118"/>
    </row>
    <row r="336" spans="1:36" x14ac:dyDescent="0.25">
      <c r="A336" s="118" t="s">
        <v>420</v>
      </c>
      <c r="B336" s="118" t="s">
        <v>2721</v>
      </c>
      <c r="C336" s="118" t="s">
        <v>2722</v>
      </c>
      <c r="D336" s="118" t="s">
        <v>2723</v>
      </c>
      <c r="E336" s="118" t="s">
        <v>2724</v>
      </c>
      <c r="F336" s="118" t="s">
        <v>809</v>
      </c>
      <c r="G336" s="118" t="s">
        <v>685</v>
      </c>
      <c r="H336" s="118" t="s">
        <v>685</v>
      </c>
      <c r="I336" s="118">
        <v>16127</v>
      </c>
      <c r="J336" s="118">
        <v>1421881</v>
      </c>
      <c r="K336" s="118">
        <v>219404</v>
      </c>
      <c r="L336" s="118">
        <v>1006432</v>
      </c>
      <c r="M336" s="118">
        <v>170438</v>
      </c>
      <c r="N336" s="118">
        <v>1396274</v>
      </c>
      <c r="O336" s="118">
        <v>25607</v>
      </c>
      <c r="P336" s="118" t="s">
        <v>685</v>
      </c>
      <c r="Q336" s="118" t="s">
        <v>2725</v>
      </c>
      <c r="R336" s="118">
        <v>221245.25</v>
      </c>
      <c r="S336" s="118" t="s">
        <v>685</v>
      </c>
      <c r="T336" s="118" t="s">
        <v>2726</v>
      </c>
      <c r="U336" s="118">
        <v>960316.98499999999</v>
      </c>
      <c r="V336" s="118" t="s">
        <v>685</v>
      </c>
      <c r="W336" s="118" t="s">
        <v>2727</v>
      </c>
      <c r="X336" s="118">
        <v>48487.5</v>
      </c>
      <c r="Y336" s="118">
        <v>0</v>
      </c>
      <c r="Z336" s="118">
        <v>179723</v>
      </c>
      <c r="AA336" s="118">
        <v>139814.37</v>
      </c>
      <c r="AB336" s="118">
        <v>153313.10500000001</v>
      </c>
      <c r="AC336" s="118">
        <v>1396274</v>
      </c>
      <c r="AD336" s="118">
        <v>0</v>
      </c>
      <c r="AE336" s="118">
        <v>0</v>
      </c>
      <c r="AF336" s="118" t="b">
        <v>0</v>
      </c>
      <c r="AG336" s="118">
        <v>1076736.6299999999</v>
      </c>
      <c r="AJ336" s="118"/>
    </row>
    <row r="337" spans="1:36" x14ac:dyDescent="0.25">
      <c r="A337" s="118" t="s">
        <v>421</v>
      </c>
      <c r="B337" s="118" t="s">
        <v>2728</v>
      </c>
      <c r="C337" s="118" t="s">
        <v>2729</v>
      </c>
      <c r="D337" s="118" t="s">
        <v>2730</v>
      </c>
      <c r="E337" s="118" t="s">
        <v>2731</v>
      </c>
      <c r="F337" s="118" t="s">
        <v>809</v>
      </c>
      <c r="G337" s="118" t="s">
        <v>685</v>
      </c>
      <c r="H337" s="118" t="s">
        <v>685</v>
      </c>
      <c r="I337" s="118">
        <v>57719</v>
      </c>
      <c r="J337" s="118">
        <v>5088952</v>
      </c>
      <c r="K337" s="118">
        <v>332864</v>
      </c>
      <c r="L337" s="118">
        <v>773848</v>
      </c>
      <c r="M337" s="118">
        <v>2152821</v>
      </c>
      <c r="N337" s="118">
        <v>3259533</v>
      </c>
      <c r="O337" s="118">
        <v>1829419</v>
      </c>
      <c r="P337" s="118" t="s">
        <v>685</v>
      </c>
      <c r="Q337" s="118" t="s">
        <v>2732</v>
      </c>
      <c r="R337" s="118">
        <v>0</v>
      </c>
      <c r="S337" s="118" t="s">
        <v>685</v>
      </c>
      <c r="T337" s="118" t="s">
        <v>2733</v>
      </c>
      <c r="U337" s="118">
        <v>0</v>
      </c>
      <c r="V337" s="118" t="s">
        <v>685</v>
      </c>
      <c r="W337" s="118" t="s">
        <v>2734</v>
      </c>
      <c r="X337" s="118">
        <v>0</v>
      </c>
      <c r="Y337" s="118">
        <v>0</v>
      </c>
      <c r="Z337" s="118">
        <v>0</v>
      </c>
      <c r="AA337" s="118">
        <v>3259533</v>
      </c>
      <c r="AB337" s="118">
        <v>0</v>
      </c>
      <c r="AC337" s="118">
        <v>3259533</v>
      </c>
      <c r="AD337" s="118">
        <v>0</v>
      </c>
      <c r="AE337" s="118">
        <v>0</v>
      </c>
      <c r="AF337" s="118" t="b">
        <v>0</v>
      </c>
      <c r="AG337" s="118">
        <v>3299744.0000000005</v>
      </c>
      <c r="AI337" s="118" t="s">
        <v>777</v>
      </c>
      <c r="AJ337" s="118"/>
    </row>
    <row r="338" spans="1:36" x14ac:dyDescent="0.25">
      <c r="A338" s="118" t="s">
        <v>422</v>
      </c>
      <c r="B338" s="118" t="s">
        <v>2735</v>
      </c>
      <c r="C338" s="118" t="s">
        <v>2736</v>
      </c>
      <c r="D338" s="118" t="s">
        <v>2737</v>
      </c>
      <c r="E338" s="118" t="s">
        <v>2738</v>
      </c>
      <c r="F338" s="118" t="s">
        <v>774</v>
      </c>
      <c r="G338" s="118" t="s">
        <v>685</v>
      </c>
      <c r="H338" s="118" t="s">
        <v>685</v>
      </c>
      <c r="I338" s="118">
        <v>1580</v>
      </c>
      <c r="J338" s="118">
        <v>139305</v>
      </c>
      <c r="K338" s="118">
        <v>29619</v>
      </c>
      <c r="L338" s="118">
        <v>109686</v>
      </c>
      <c r="M338" s="118">
        <v>0</v>
      </c>
      <c r="N338" s="118">
        <v>139305</v>
      </c>
      <c r="O338" s="118">
        <v>0</v>
      </c>
      <c r="P338" s="118" t="s">
        <v>685</v>
      </c>
      <c r="Q338" s="118" t="s">
        <v>2739</v>
      </c>
      <c r="R338" s="118">
        <v>1267.79</v>
      </c>
      <c r="S338" s="118" t="s">
        <v>685</v>
      </c>
      <c r="T338" s="118" t="s">
        <v>2740</v>
      </c>
      <c r="U338" s="118">
        <v>3114.45</v>
      </c>
      <c r="V338" s="118" t="s">
        <v>685</v>
      </c>
      <c r="W338" s="118" t="s">
        <v>2741</v>
      </c>
      <c r="X338" s="118">
        <v>38370.769999999997</v>
      </c>
      <c r="Y338" s="118">
        <v>70443.77</v>
      </c>
      <c r="Z338" s="118">
        <v>2284.0500000000002</v>
      </c>
      <c r="AA338" s="118">
        <v>0</v>
      </c>
      <c r="AB338" s="118">
        <v>1855.64</v>
      </c>
      <c r="AC338" s="118">
        <v>113625.19</v>
      </c>
      <c r="AD338" s="118" t="s">
        <v>679</v>
      </c>
      <c r="AE338" s="118">
        <v>25679.81</v>
      </c>
      <c r="AF338" s="118" t="b">
        <v>0</v>
      </c>
      <c r="AG338" s="118">
        <v>113625.19</v>
      </c>
      <c r="AI338" s="118" t="s">
        <v>2742</v>
      </c>
      <c r="AJ338" s="118"/>
    </row>
    <row r="339" spans="1:36" x14ac:dyDescent="0.25">
      <c r="A339" s="118" t="s">
        <v>423</v>
      </c>
      <c r="B339" s="118" t="s">
        <v>673</v>
      </c>
      <c r="C339" s="118" t="s">
        <v>673</v>
      </c>
      <c r="D339" s="118" t="s">
        <v>673</v>
      </c>
      <c r="E339" s="118" t="s">
        <v>2743</v>
      </c>
      <c r="F339" s="118" t="s">
        <v>675</v>
      </c>
      <c r="G339" s="118" t="s">
        <v>676</v>
      </c>
      <c r="H339" s="118" t="s">
        <v>676</v>
      </c>
      <c r="I339" s="118">
        <v>15168</v>
      </c>
      <c r="J339" s="118">
        <v>0</v>
      </c>
      <c r="K339" s="118">
        <v>0</v>
      </c>
      <c r="L339" s="118">
        <v>0</v>
      </c>
      <c r="M339" s="118">
        <v>0</v>
      </c>
      <c r="N339" s="118">
        <v>0</v>
      </c>
      <c r="O339" s="118">
        <v>0</v>
      </c>
      <c r="P339" s="118" t="s">
        <v>677</v>
      </c>
      <c r="Q339" s="118" t="s">
        <v>678</v>
      </c>
      <c r="R339" s="118">
        <v>0</v>
      </c>
      <c r="S339" s="118" t="s">
        <v>677</v>
      </c>
      <c r="T339" s="118" t="s">
        <v>678</v>
      </c>
      <c r="U339" s="118">
        <v>0</v>
      </c>
      <c r="V339" s="118" t="s">
        <v>677</v>
      </c>
      <c r="W339" s="118" t="s">
        <v>678</v>
      </c>
      <c r="X339" s="118">
        <v>0</v>
      </c>
      <c r="Y339" s="118">
        <v>0</v>
      </c>
      <c r="Z339" s="118">
        <v>0</v>
      </c>
      <c r="AA339" s="118">
        <v>0</v>
      </c>
      <c r="AB339" s="118">
        <v>0</v>
      </c>
      <c r="AC339" s="118">
        <v>0</v>
      </c>
      <c r="AD339" s="118" t="s">
        <v>679</v>
      </c>
      <c r="AE339" s="118">
        <v>0</v>
      </c>
      <c r="AF339" s="118" t="b">
        <v>0</v>
      </c>
      <c r="AG339" s="118" t="s">
        <v>673</v>
      </c>
      <c r="AJ339" s="118"/>
    </row>
    <row r="340" spans="1:36" x14ac:dyDescent="0.25">
      <c r="A340" s="118" t="s">
        <v>424</v>
      </c>
      <c r="B340" s="118" t="s">
        <v>2744</v>
      </c>
      <c r="C340" s="118" t="s">
        <v>2745</v>
      </c>
      <c r="D340" s="118" t="s">
        <v>2746</v>
      </c>
      <c r="E340" s="118" t="s">
        <v>2747</v>
      </c>
      <c r="F340" s="118" t="s">
        <v>708</v>
      </c>
      <c r="G340" s="118" t="s">
        <v>685</v>
      </c>
      <c r="H340" s="118" t="s">
        <v>685</v>
      </c>
      <c r="I340" s="118">
        <v>14749</v>
      </c>
      <c r="J340" s="118">
        <v>1300386</v>
      </c>
      <c r="K340" s="118">
        <v>20903</v>
      </c>
      <c r="L340" s="118">
        <v>13573</v>
      </c>
      <c r="M340" s="118">
        <v>165176.24</v>
      </c>
      <c r="N340" s="118">
        <v>199652.24</v>
      </c>
      <c r="O340" s="118">
        <v>1100733.76</v>
      </c>
      <c r="P340" s="118" t="s">
        <v>685</v>
      </c>
      <c r="Q340" s="118" t="s">
        <v>2748</v>
      </c>
      <c r="R340" s="118">
        <v>77143.890000000014</v>
      </c>
      <c r="S340" s="118" t="s">
        <v>685</v>
      </c>
      <c r="T340" s="118" t="s">
        <v>2749</v>
      </c>
      <c r="U340" s="118">
        <v>38172.379999999997</v>
      </c>
      <c r="V340" s="118" t="s">
        <v>676</v>
      </c>
      <c r="W340" s="118">
        <v>0</v>
      </c>
      <c r="X340" s="118">
        <v>0</v>
      </c>
      <c r="Y340" s="118">
        <v>81009.149999999994</v>
      </c>
      <c r="Z340" s="118">
        <v>61936.220000000008</v>
      </c>
      <c r="AA340" s="118">
        <v>0</v>
      </c>
      <c r="AB340" s="118">
        <v>0</v>
      </c>
      <c r="AC340" s="118">
        <v>258261.64</v>
      </c>
      <c r="AD340" s="118" t="s">
        <v>679</v>
      </c>
      <c r="AE340" s="118">
        <v>-58609.400000000023</v>
      </c>
      <c r="AF340" s="118" t="b">
        <v>0</v>
      </c>
      <c r="AG340" s="118">
        <v>196325.42</v>
      </c>
      <c r="AJ340" s="118"/>
    </row>
    <row r="341" spans="1:36" x14ac:dyDescent="0.25">
      <c r="A341" s="118" t="s">
        <v>425</v>
      </c>
      <c r="B341" s="118" t="s">
        <v>2750</v>
      </c>
      <c r="C341" s="118" t="s">
        <v>2751</v>
      </c>
      <c r="D341" s="118" t="s">
        <v>2752</v>
      </c>
      <c r="E341" s="118" t="s">
        <v>2753</v>
      </c>
      <c r="F341" s="118" t="s">
        <v>731</v>
      </c>
      <c r="G341" s="118" t="s">
        <v>685</v>
      </c>
      <c r="H341" s="118" t="s">
        <v>685</v>
      </c>
      <c r="I341" s="118">
        <v>2489</v>
      </c>
      <c r="J341" s="118">
        <v>219449</v>
      </c>
      <c r="K341" s="118">
        <v>33034</v>
      </c>
      <c r="L341" s="118">
        <v>99321</v>
      </c>
      <c r="M341" s="118">
        <v>0</v>
      </c>
      <c r="N341" s="118">
        <v>132355</v>
      </c>
      <c r="O341" s="118">
        <v>87094</v>
      </c>
      <c r="P341" s="118" t="s">
        <v>685</v>
      </c>
      <c r="Q341" s="118" t="s">
        <v>2754</v>
      </c>
      <c r="R341" s="118">
        <v>15372.070000000002</v>
      </c>
      <c r="S341" s="118" t="s">
        <v>685</v>
      </c>
      <c r="T341" s="118" t="s">
        <v>2755</v>
      </c>
      <c r="U341" s="118">
        <v>17382.75</v>
      </c>
      <c r="V341" s="118" t="s">
        <v>685</v>
      </c>
      <c r="W341" s="118" t="s">
        <v>2756</v>
      </c>
      <c r="X341" s="118">
        <v>4179.0649999999996</v>
      </c>
      <c r="Y341" s="118">
        <v>11489.72</v>
      </c>
      <c r="Z341" s="118">
        <v>6431.1</v>
      </c>
      <c r="AA341" s="118">
        <v>0</v>
      </c>
      <c r="AB341" s="118">
        <v>2943.2149999999997</v>
      </c>
      <c r="AC341" s="118">
        <v>51911.490000000005</v>
      </c>
      <c r="AD341" s="118" t="s">
        <v>679</v>
      </c>
      <c r="AE341" s="118">
        <v>80443.509999999995</v>
      </c>
      <c r="AF341" s="118" t="b">
        <v>0</v>
      </c>
      <c r="AG341" s="118">
        <v>51911.49</v>
      </c>
      <c r="AJ341" s="118"/>
    </row>
    <row r="342" spans="1:36" x14ac:dyDescent="0.25">
      <c r="A342" s="118" t="s">
        <v>426</v>
      </c>
      <c r="B342" s="118" t="s">
        <v>2757</v>
      </c>
      <c r="C342" s="118" t="s">
        <v>2758</v>
      </c>
      <c r="D342" s="118" t="s">
        <v>2759</v>
      </c>
      <c r="E342" s="118" t="s">
        <v>2760</v>
      </c>
      <c r="F342" s="118" t="s">
        <v>700</v>
      </c>
      <c r="G342" s="118" t="s">
        <v>685</v>
      </c>
      <c r="H342" s="118" t="s">
        <v>685</v>
      </c>
      <c r="I342" s="118">
        <v>7993</v>
      </c>
      <c r="J342" s="118">
        <v>704725</v>
      </c>
      <c r="K342" s="118">
        <v>49860</v>
      </c>
      <c r="L342" s="118">
        <v>184053</v>
      </c>
      <c r="M342" s="118">
        <v>107750.21</v>
      </c>
      <c r="N342" s="118">
        <v>341663.21</v>
      </c>
      <c r="O342" s="118">
        <v>363061.79</v>
      </c>
      <c r="P342" s="118" t="s">
        <v>685</v>
      </c>
      <c r="Q342" s="118" t="s">
        <v>2761</v>
      </c>
      <c r="R342" s="118">
        <v>49478.632499999992</v>
      </c>
      <c r="S342" s="118" t="s">
        <v>685</v>
      </c>
      <c r="T342" s="118" t="s">
        <v>2762</v>
      </c>
      <c r="U342" s="118">
        <v>14809.327499999999</v>
      </c>
      <c r="V342" s="118" t="s">
        <v>685</v>
      </c>
      <c r="W342" s="118" t="s">
        <v>2763</v>
      </c>
      <c r="X342" s="118">
        <v>115157.06</v>
      </c>
      <c r="Y342" s="118">
        <v>85024.330000000031</v>
      </c>
      <c r="Z342" s="118">
        <v>104350.33</v>
      </c>
      <c r="AA342" s="118">
        <v>0</v>
      </c>
      <c r="AB342" s="118">
        <v>5373.1400000000021</v>
      </c>
      <c r="AC342" s="118">
        <v>363446.54</v>
      </c>
      <c r="AD342" s="118" t="s">
        <v>679</v>
      </c>
      <c r="AE342" s="118">
        <v>-21783.330000000016</v>
      </c>
      <c r="AF342" s="118" t="b">
        <v>0</v>
      </c>
      <c r="AG342" s="118">
        <v>363446.54</v>
      </c>
      <c r="AJ342" s="118"/>
    </row>
    <row r="343" spans="1:36" x14ac:dyDescent="0.25">
      <c r="A343" s="118" t="s">
        <v>427</v>
      </c>
      <c r="B343" s="118" t="s">
        <v>2764</v>
      </c>
      <c r="C343" s="118" t="s">
        <v>2765</v>
      </c>
      <c r="D343" s="118" t="s">
        <v>2766</v>
      </c>
      <c r="E343" s="118" t="s">
        <v>2767</v>
      </c>
      <c r="F343" s="118" t="s">
        <v>684</v>
      </c>
      <c r="G343" s="118" t="s">
        <v>685</v>
      </c>
      <c r="H343" s="118" t="s">
        <v>685</v>
      </c>
      <c r="I343" s="118">
        <v>23907</v>
      </c>
      <c r="J343" s="118">
        <v>2107825</v>
      </c>
      <c r="K343" s="118">
        <v>315982</v>
      </c>
      <c r="L343" s="118">
        <v>357089</v>
      </c>
      <c r="M343" s="118">
        <v>742108</v>
      </c>
      <c r="N343" s="118">
        <v>1415179</v>
      </c>
      <c r="O343" s="118">
        <v>692646</v>
      </c>
      <c r="P343" s="118" t="s">
        <v>685</v>
      </c>
      <c r="Q343" s="118" t="s">
        <v>2768</v>
      </c>
      <c r="R343" s="118">
        <v>463377.34</v>
      </c>
      <c r="S343" s="118" t="s">
        <v>685</v>
      </c>
      <c r="T343" s="118" t="s">
        <v>2769</v>
      </c>
      <c r="U343" s="118">
        <v>381819</v>
      </c>
      <c r="V343" s="118" t="s">
        <v>685</v>
      </c>
      <c r="W343" s="118" t="s">
        <v>2770</v>
      </c>
      <c r="X343" s="118">
        <v>568305.91</v>
      </c>
      <c r="Y343" s="118">
        <v>-902062.04</v>
      </c>
      <c r="Z343" s="118">
        <v>529267</v>
      </c>
      <c r="AA343" s="118">
        <v>0</v>
      </c>
      <c r="AB343" s="118">
        <v>96388.25</v>
      </c>
      <c r="AC343" s="118">
        <v>944318.96</v>
      </c>
      <c r="AD343" s="118" t="s">
        <v>679</v>
      </c>
      <c r="AE343" s="118">
        <v>470860.04</v>
      </c>
      <c r="AF343" s="118" t="b">
        <v>0</v>
      </c>
      <c r="AG343" s="118">
        <v>944318.9600000002</v>
      </c>
      <c r="AI343" s="118" t="s">
        <v>2034</v>
      </c>
      <c r="AJ343" s="118"/>
    </row>
    <row r="344" spans="1:36" x14ac:dyDescent="0.25">
      <c r="A344" s="118" t="s">
        <v>428</v>
      </c>
      <c r="B344" s="118" t="s">
        <v>2771</v>
      </c>
      <c r="C344" s="118" t="s">
        <v>2772</v>
      </c>
      <c r="D344" s="118" t="s">
        <v>2773</v>
      </c>
      <c r="E344" s="118" t="s">
        <v>2774</v>
      </c>
      <c r="F344" s="118" t="s">
        <v>761</v>
      </c>
      <c r="G344" s="118" t="s">
        <v>685</v>
      </c>
      <c r="H344" s="118" t="s">
        <v>676</v>
      </c>
      <c r="I344" s="118">
        <v>10911</v>
      </c>
      <c r="J344" s="118">
        <v>961998</v>
      </c>
      <c r="K344" s="118">
        <v>961998</v>
      </c>
      <c r="L344" s="118">
        <v>0</v>
      </c>
      <c r="M344" s="118">
        <v>0</v>
      </c>
      <c r="N344" s="118">
        <v>961998</v>
      </c>
      <c r="O344" s="118">
        <v>0</v>
      </c>
      <c r="P344" s="118" t="s">
        <v>685</v>
      </c>
      <c r="Q344" s="118" t="s">
        <v>2775</v>
      </c>
      <c r="R344" s="118">
        <v>150620.15</v>
      </c>
      <c r="S344" s="118" t="s">
        <v>685</v>
      </c>
      <c r="T344" s="118" t="s">
        <v>2776</v>
      </c>
      <c r="U344" s="118">
        <v>136880.62</v>
      </c>
      <c r="V344" s="118" t="s">
        <v>685</v>
      </c>
      <c r="W344" s="118" t="s">
        <v>2777</v>
      </c>
      <c r="X344" s="118">
        <v>401228.46750000003</v>
      </c>
      <c r="Y344" s="118">
        <v>85135.37</v>
      </c>
      <c r="Z344" s="118">
        <v>-36072.03</v>
      </c>
      <c r="AA344" s="118">
        <v>0</v>
      </c>
      <c r="AB344" s="118">
        <v>86796.007500000007</v>
      </c>
      <c r="AC344" s="118">
        <v>650996.57000000007</v>
      </c>
      <c r="AD344" s="118" t="s">
        <v>679</v>
      </c>
      <c r="AE344" s="118">
        <v>311001.42999999993</v>
      </c>
      <c r="AF344" s="118" t="b">
        <v>0</v>
      </c>
      <c r="AG344" s="118">
        <v>650996.57000000007</v>
      </c>
      <c r="AJ344" s="118"/>
    </row>
    <row r="345" spans="1:36" x14ac:dyDescent="0.25">
      <c r="A345" s="118" t="s">
        <v>429</v>
      </c>
      <c r="B345" s="118" t="s">
        <v>2778</v>
      </c>
      <c r="C345" s="118" t="s">
        <v>2779</v>
      </c>
      <c r="D345" s="118" t="s">
        <v>2780</v>
      </c>
      <c r="E345" s="118" t="s">
        <v>2781</v>
      </c>
      <c r="F345" s="118" t="s">
        <v>684</v>
      </c>
      <c r="G345" s="118" t="s">
        <v>676</v>
      </c>
      <c r="H345" s="118" t="s">
        <v>685</v>
      </c>
      <c r="I345" s="118">
        <v>22851</v>
      </c>
      <c r="J345" s="118">
        <v>2014720</v>
      </c>
      <c r="K345" s="118">
        <v>0</v>
      </c>
      <c r="L345" s="118">
        <v>823845</v>
      </c>
      <c r="M345" s="118">
        <v>1099817.47</v>
      </c>
      <c r="N345" s="118">
        <v>1923662.47</v>
      </c>
      <c r="O345" s="118">
        <v>91057.530000000028</v>
      </c>
      <c r="P345" s="118" t="s">
        <v>769</v>
      </c>
      <c r="Q345" s="118" t="s">
        <v>678</v>
      </c>
      <c r="R345" s="118">
        <v>0</v>
      </c>
      <c r="S345" s="118" t="s">
        <v>685</v>
      </c>
      <c r="T345" s="118" t="s">
        <v>2782</v>
      </c>
      <c r="U345" s="118">
        <v>251457.21749999997</v>
      </c>
      <c r="V345" s="118" t="s">
        <v>685</v>
      </c>
      <c r="W345" s="118" t="s">
        <v>2783</v>
      </c>
      <c r="X345" s="118">
        <v>245960.38</v>
      </c>
      <c r="Y345" s="118">
        <v>221475.85000000009</v>
      </c>
      <c r="Z345" s="118">
        <v>104728.11999999998</v>
      </c>
      <c r="AA345" s="118">
        <v>0</v>
      </c>
      <c r="AB345" s="118">
        <v>43949.0075</v>
      </c>
      <c r="AC345" s="118">
        <v>779672.56</v>
      </c>
      <c r="AD345" s="118" t="s">
        <v>679</v>
      </c>
      <c r="AE345" s="118">
        <v>1143989.9099999999</v>
      </c>
      <c r="AF345" s="118" t="b">
        <v>0</v>
      </c>
      <c r="AG345" s="118">
        <v>779672.56</v>
      </c>
      <c r="AJ345" s="118"/>
    </row>
    <row r="346" spans="1:36" x14ac:dyDescent="0.25">
      <c r="A346" s="118" t="s">
        <v>430</v>
      </c>
      <c r="B346" s="118" t="s">
        <v>2784</v>
      </c>
      <c r="C346" s="118" t="s">
        <v>2785</v>
      </c>
      <c r="D346" s="118" t="s">
        <v>2786</v>
      </c>
      <c r="E346" s="118" t="s">
        <v>2787</v>
      </c>
      <c r="F346" s="118" t="s">
        <v>700</v>
      </c>
      <c r="G346" s="118" t="s">
        <v>676</v>
      </c>
      <c r="H346" s="118" t="s">
        <v>685</v>
      </c>
      <c r="I346" s="118">
        <v>875</v>
      </c>
      <c r="J346" s="118">
        <v>77147</v>
      </c>
      <c r="K346" s="118">
        <v>0</v>
      </c>
      <c r="L346" s="118">
        <v>22445</v>
      </c>
      <c r="M346" s="118">
        <v>0</v>
      </c>
      <c r="N346" s="118">
        <v>22445</v>
      </c>
      <c r="O346" s="118">
        <v>54702</v>
      </c>
      <c r="P346" s="118" t="s">
        <v>769</v>
      </c>
      <c r="Q346" s="118" t="s">
        <v>678</v>
      </c>
      <c r="R346" s="118">
        <v>0</v>
      </c>
      <c r="S346" s="118" t="s">
        <v>685</v>
      </c>
      <c r="T346" s="118" t="s">
        <v>2788</v>
      </c>
      <c r="U346" s="118">
        <v>1136.8</v>
      </c>
      <c r="V346" s="118" t="s">
        <v>685</v>
      </c>
      <c r="W346" s="118" t="s">
        <v>2789</v>
      </c>
      <c r="X346" s="118">
        <v>920</v>
      </c>
      <c r="Y346" s="118">
        <v>1334.25</v>
      </c>
      <c r="Z346" s="118">
        <v>10677.61</v>
      </c>
      <c r="AA346" s="118">
        <v>6949.17</v>
      </c>
      <c r="AB346" s="118">
        <v>0</v>
      </c>
      <c r="AC346" s="118">
        <v>21017.83</v>
      </c>
      <c r="AD346" s="118">
        <v>0</v>
      </c>
      <c r="AE346" s="118">
        <v>1427.1699999999985</v>
      </c>
      <c r="AF346" s="118" t="b">
        <v>0</v>
      </c>
      <c r="AG346" s="118">
        <v>14068.660000000002</v>
      </c>
      <c r="AJ346" s="118"/>
    </row>
    <row r="347" spans="1:36" x14ac:dyDescent="0.25">
      <c r="A347" s="118" t="s">
        <v>431</v>
      </c>
      <c r="B347" s="118" t="s">
        <v>2790</v>
      </c>
      <c r="C347" s="118" t="s">
        <v>2791</v>
      </c>
      <c r="D347" s="118" t="s">
        <v>2792</v>
      </c>
      <c r="E347" s="118" t="s">
        <v>2793</v>
      </c>
      <c r="F347" s="118" t="s">
        <v>919</v>
      </c>
      <c r="G347" s="118" t="s">
        <v>685</v>
      </c>
      <c r="H347" s="118" t="s">
        <v>685</v>
      </c>
      <c r="I347" s="118">
        <v>18688</v>
      </c>
      <c r="J347" s="118">
        <v>1647678</v>
      </c>
      <c r="K347" s="118">
        <v>694700</v>
      </c>
      <c r="L347" s="118">
        <v>750875</v>
      </c>
      <c r="M347" s="118">
        <v>0</v>
      </c>
      <c r="N347" s="118">
        <v>1445575</v>
      </c>
      <c r="O347" s="118">
        <v>202103</v>
      </c>
      <c r="P347" s="118" t="s">
        <v>685</v>
      </c>
      <c r="Q347" s="118" t="s">
        <v>2794</v>
      </c>
      <c r="R347" s="118">
        <v>144169.15999999997</v>
      </c>
      <c r="S347" s="118" t="s">
        <v>685</v>
      </c>
      <c r="T347" s="118" t="s">
        <v>2795</v>
      </c>
      <c r="U347" s="118">
        <v>132618.52499999999</v>
      </c>
      <c r="V347" s="118" t="s">
        <v>685</v>
      </c>
      <c r="W347" s="118" t="s">
        <v>2796</v>
      </c>
      <c r="X347" s="118">
        <v>348914.98249999987</v>
      </c>
      <c r="Y347" s="118">
        <v>460485.99000000011</v>
      </c>
      <c r="Z347" s="118">
        <v>430626.74</v>
      </c>
      <c r="AA347" s="118">
        <v>0</v>
      </c>
      <c r="AB347" s="118">
        <v>72862.577499999999</v>
      </c>
      <c r="AC347" s="118">
        <v>1443952.8199999998</v>
      </c>
      <c r="AD347" s="118" t="s">
        <v>679</v>
      </c>
      <c r="AE347" s="118">
        <v>1622.1800000001676</v>
      </c>
      <c r="AF347" s="118" t="b">
        <v>0</v>
      </c>
      <c r="AG347" s="118">
        <v>1443952.8200000003</v>
      </c>
      <c r="AJ347" s="118"/>
    </row>
    <row r="348" spans="1:36" x14ac:dyDescent="0.25">
      <c r="A348" s="118" t="s">
        <v>432</v>
      </c>
      <c r="B348" s="118" t="s">
        <v>2797</v>
      </c>
      <c r="C348" s="118" t="s">
        <v>2798</v>
      </c>
      <c r="D348" s="118" t="s">
        <v>2799</v>
      </c>
      <c r="E348" s="118" t="s">
        <v>2800</v>
      </c>
      <c r="F348" s="118" t="s">
        <v>684</v>
      </c>
      <c r="G348" s="118" t="s">
        <v>685</v>
      </c>
      <c r="H348" s="118" t="s">
        <v>685</v>
      </c>
      <c r="I348" s="118">
        <v>40397</v>
      </c>
      <c r="J348" s="118">
        <v>3561711</v>
      </c>
      <c r="K348" s="118">
        <v>1166625</v>
      </c>
      <c r="L348" s="118">
        <v>2395000</v>
      </c>
      <c r="M348" s="118">
        <v>0</v>
      </c>
      <c r="N348" s="118">
        <v>3561625</v>
      </c>
      <c r="O348" s="118">
        <v>86</v>
      </c>
      <c r="P348" s="118" t="s">
        <v>685</v>
      </c>
      <c r="Q348" s="118" t="s">
        <v>2801</v>
      </c>
      <c r="R348" s="118">
        <v>75930.61</v>
      </c>
      <c r="S348" s="118" t="s">
        <v>685</v>
      </c>
      <c r="T348" s="118" t="s">
        <v>2802</v>
      </c>
      <c r="U348" s="118">
        <v>324471.29000000015</v>
      </c>
      <c r="V348" s="118" t="s">
        <v>685</v>
      </c>
      <c r="W348" s="118" t="s">
        <v>2803</v>
      </c>
      <c r="X348" s="118">
        <v>1254124.6499999997</v>
      </c>
      <c r="Y348" s="118">
        <v>643885.42999999982</v>
      </c>
      <c r="Z348" s="118">
        <v>145518.72999999998</v>
      </c>
      <c r="AA348" s="118">
        <v>0</v>
      </c>
      <c r="AB348" s="118">
        <v>115681.44000000012</v>
      </c>
      <c r="AC348" s="118">
        <v>2328249.2699999996</v>
      </c>
      <c r="AD348" s="118" t="s">
        <v>679</v>
      </c>
      <c r="AE348" s="118">
        <v>1233375.7300000004</v>
      </c>
      <c r="AF348" s="118" t="b">
        <v>0</v>
      </c>
      <c r="AG348" s="118">
        <v>2328249.27</v>
      </c>
      <c r="AJ348" s="118"/>
    </row>
    <row r="349" spans="1:36" x14ac:dyDescent="0.25">
      <c r="A349" s="118" t="s">
        <v>433</v>
      </c>
      <c r="B349" s="118" t="s">
        <v>2804</v>
      </c>
      <c r="C349" s="118" t="s">
        <v>2805</v>
      </c>
      <c r="D349" s="118" t="s">
        <v>2806</v>
      </c>
      <c r="E349" s="118" t="s">
        <v>761</v>
      </c>
      <c r="F349" s="118" t="s">
        <v>761</v>
      </c>
      <c r="G349" s="118" t="s">
        <v>685</v>
      </c>
      <c r="H349" s="118" t="s">
        <v>685</v>
      </c>
      <c r="I349" s="118">
        <v>185877</v>
      </c>
      <c r="J349" s="118">
        <v>16388350</v>
      </c>
      <c r="K349" s="118">
        <v>4224486</v>
      </c>
      <c r="L349" s="118">
        <v>12163863</v>
      </c>
      <c r="M349" s="118">
        <v>0</v>
      </c>
      <c r="N349" s="118">
        <v>16388349</v>
      </c>
      <c r="O349" s="118">
        <v>1</v>
      </c>
      <c r="P349" s="118" t="s">
        <v>685</v>
      </c>
      <c r="Q349" s="118" t="s">
        <v>2807</v>
      </c>
      <c r="R349" s="118">
        <v>439792.43500000006</v>
      </c>
      <c r="S349" s="118" t="s">
        <v>685</v>
      </c>
      <c r="T349" s="118" t="s">
        <v>2808</v>
      </c>
      <c r="U349" s="118">
        <v>2840433.8575000018</v>
      </c>
      <c r="V349" s="118" t="s">
        <v>685</v>
      </c>
      <c r="W349" s="118" t="s">
        <v>2809</v>
      </c>
      <c r="X349" s="118">
        <v>2811682.7150000008</v>
      </c>
      <c r="Y349" s="118">
        <v>7806852.7300000004</v>
      </c>
      <c r="Z349" s="118">
        <v>1140337.44</v>
      </c>
      <c r="AA349" s="118">
        <v>0</v>
      </c>
      <c r="AB349" s="118">
        <v>820981.65749999986</v>
      </c>
      <c r="AC349" s="118">
        <v>14218117.52</v>
      </c>
      <c r="AD349" s="118" t="s">
        <v>679</v>
      </c>
      <c r="AE349" s="118">
        <v>2170231.4800000004</v>
      </c>
      <c r="AF349" s="118" t="b">
        <v>0</v>
      </c>
      <c r="AG349" s="118">
        <v>14218117.52</v>
      </c>
      <c r="AI349" s="118" t="s">
        <v>2034</v>
      </c>
      <c r="AJ349" s="118"/>
    </row>
    <row r="350" spans="1:36" x14ac:dyDescent="0.25">
      <c r="A350" s="118" t="s">
        <v>434</v>
      </c>
      <c r="B350" s="118" t="s">
        <v>2810</v>
      </c>
      <c r="C350" s="118" t="s">
        <v>2811</v>
      </c>
      <c r="D350" s="118" t="s">
        <v>2812</v>
      </c>
      <c r="E350" s="118" t="s">
        <v>2813</v>
      </c>
      <c r="F350" s="118" t="s">
        <v>731</v>
      </c>
      <c r="G350" s="118" t="s">
        <v>676</v>
      </c>
      <c r="H350" s="118" t="s">
        <v>685</v>
      </c>
      <c r="I350" s="118">
        <v>1187</v>
      </c>
      <c r="J350" s="118">
        <v>104655</v>
      </c>
      <c r="K350" s="118">
        <v>0</v>
      </c>
      <c r="L350" s="118">
        <v>35458</v>
      </c>
      <c r="M350" s="118">
        <v>22506</v>
      </c>
      <c r="N350" s="118">
        <v>57964</v>
      </c>
      <c r="O350" s="118">
        <v>46691</v>
      </c>
      <c r="P350" s="118" t="s">
        <v>685</v>
      </c>
      <c r="Q350" s="118" t="s">
        <v>2814</v>
      </c>
      <c r="R350" s="118">
        <v>5596</v>
      </c>
      <c r="S350" s="118" t="s">
        <v>685</v>
      </c>
      <c r="T350" s="118" t="s">
        <v>2815</v>
      </c>
      <c r="U350" s="118">
        <v>52600.459999999992</v>
      </c>
      <c r="V350" s="118" t="s">
        <v>685</v>
      </c>
      <c r="W350" s="118" t="s">
        <v>749</v>
      </c>
      <c r="X350" s="118">
        <v>0</v>
      </c>
      <c r="Y350" s="118">
        <v>0</v>
      </c>
      <c r="Z350" s="118">
        <v>0</v>
      </c>
      <c r="AA350" s="118">
        <v>-232.46</v>
      </c>
      <c r="AB350" s="118">
        <v>0</v>
      </c>
      <c r="AC350" s="118">
        <v>57963.999999999993</v>
      </c>
      <c r="AD350" s="118">
        <v>0</v>
      </c>
      <c r="AE350" s="118">
        <v>0</v>
      </c>
      <c r="AF350" s="118" t="b">
        <v>0</v>
      </c>
      <c r="AG350" s="118">
        <v>58196.46</v>
      </c>
      <c r="AJ350" s="118"/>
    </row>
    <row r="351" spans="1:36" x14ac:dyDescent="0.25">
      <c r="A351" s="118" t="s">
        <v>435</v>
      </c>
      <c r="B351" s="118" t="s">
        <v>2816</v>
      </c>
      <c r="C351" s="118" t="s">
        <v>2817</v>
      </c>
      <c r="D351" s="118" t="s">
        <v>2818</v>
      </c>
      <c r="E351" s="118" t="s">
        <v>2819</v>
      </c>
      <c r="F351" s="118" t="s">
        <v>809</v>
      </c>
      <c r="G351" s="118" t="s">
        <v>685</v>
      </c>
      <c r="H351" s="118" t="s">
        <v>676</v>
      </c>
      <c r="I351" s="118">
        <v>11964</v>
      </c>
      <c r="J351" s="118">
        <v>1054839</v>
      </c>
      <c r="K351" s="118">
        <v>1030200</v>
      </c>
      <c r="L351" s="118">
        <v>0</v>
      </c>
      <c r="M351" s="118">
        <v>24627</v>
      </c>
      <c r="N351" s="118">
        <v>1054827</v>
      </c>
      <c r="O351" s="118">
        <v>12</v>
      </c>
      <c r="P351" s="118" t="s">
        <v>685</v>
      </c>
      <c r="Q351" s="118" t="s">
        <v>2820</v>
      </c>
      <c r="R351" s="118">
        <v>190308</v>
      </c>
      <c r="S351" s="118" t="s">
        <v>685</v>
      </c>
      <c r="T351" s="118" t="s">
        <v>2821</v>
      </c>
      <c r="U351" s="118">
        <v>19494.342499999999</v>
      </c>
      <c r="V351" s="118" t="s">
        <v>685</v>
      </c>
      <c r="W351" s="118" t="s">
        <v>2822</v>
      </c>
      <c r="X351" s="118">
        <v>355916.62249999994</v>
      </c>
      <c r="Y351" s="118">
        <v>528960.66999999993</v>
      </c>
      <c r="Z351" s="118">
        <v>0</v>
      </c>
      <c r="AA351" s="118">
        <v>0</v>
      </c>
      <c r="AB351" s="118">
        <v>64495.504999999997</v>
      </c>
      <c r="AC351" s="118">
        <v>1030184.1299999998</v>
      </c>
      <c r="AD351" s="118" t="s">
        <v>679</v>
      </c>
      <c r="AE351" s="118">
        <v>24642.870000000228</v>
      </c>
      <c r="AF351" s="118" t="b">
        <v>0</v>
      </c>
      <c r="AG351" s="118">
        <v>1030184.13</v>
      </c>
      <c r="AJ351" s="118"/>
    </row>
    <row r="352" spans="1:36" x14ac:dyDescent="0.25">
      <c r="A352" s="118" t="s">
        <v>436</v>
      </c>
      <c r="B352" s="118" t="s">
        <v>2823</v>
      </c>
      <c r="C352" s="118" t="s">
        <v>2824</v>
      </c>
      <c r="D352" s="118" t="s">
        <v>2825</v>
      </c>
      <c r="E352" s="118" t="s">
        <v>2826</v>
      </c>
      <c r="F352" s="118" t="s">
        <v>822</v>
      </c>
      <c r="G352" s="118" t="s">
        <v>676</v>
      </c>
      <c r="H352" s="118" t="s">
        <v>685</v>
      </c>
      <c r="I352" s="118">
        <v>23315</v>
      </c>
      <c r="J352" s="118">
        <v>2055630</v>
      </c>
      <c r="K352" s="118">
        <v>0</v>
      </c>
      <c r="L352" s="118">
        <v>623712</v>
      </c>
      <c r="M352" s="118">
        <v>1182082.2224999999</v>
      </c>
      <c r="N352" s="118">
        <v>1805794.2224999999</v>
      </c>
      <c r="O352" s="118">
        <v>249835.77750000008</v>
      </c>
      <c r="P352" s="118" t="s">
        <v>769</v>
      </c>
      <c r="Q352" s="118" t="s">
        <v>678</v>
      </c>
      <c r="R352" s="118">
        <v>0</v>
      </c>
      <c r="S352" s="118" t="s">
        <v>685</v>
      </c>
      <c r="T352" s="118" t="s">
        <v>2827</v>
      </c>
      <c r="U352" s="118">
        <v>232647.80750000005</v>
      </c>
      <c r="V352" s="118" t="s">
        <v>685</v>
      </c>
      <c r="W352" s="118" t="s">
        <v>2828</v>
      </c>
      <c r="X352" s="118">
        <v>129741.2325</v>
      </c>
      <c r="Y352" s="118">
        <v>65103.39</v>
      </c>
      <c r="Z352" s="118">
        <v>174371.28000000003</v>
      </c>
      <c r="AA352" s="118">
        <v>89759.495000000039</v>
      </c>
      <c r="AB352" s="118">
        <v>67911.410000000062</v>
      </c>
      <c r="AC352" s="118">
        <v>623711.79500000004</v>
      </c>
      <c r="AD352" s="118">
        <v>0</v>
      </c>
      <c r="AE352" s="118">
        <v>1182082.4274999998</v>
      </c>
      <c r="AF352" s="118" t="b">
        <v>0</v>
      </c>
      <c r="AG352" s="118">
        <v>533952.29999999993</v>
      </c>
      <c r="AJ352" s="118"/>
    </row>
  </sheetData>
  <phoneticPr fontId="3"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C7C4-B531-48E6-AB97-511FBF26BAE2}">
  <sheetPr codeName="Sheet7"/>
  <dimension ref="A1:AP360"/>
  <sheetViews>
    <sheetView topLeftCell="AA334" workbookViewId="0">
      <selection activeCell="AC2" sqref="AC2:AC352"/>
    </sheetView>
  </sheetViews>
  <sheetFormatPr defaultRowHeight="15" x14ac:dyDescent="0.25"/>
  <cols>
    <col min="1" max="1" width="12.140625" bestFit="1" customWidth="1"/>
    <col min="2" max="2" width="21.42578125" bestFit="1" customWidth="1"/>
    <col min="3" max="3" width="10.5703125" bestFit="1" customWidth="1"/>
    <col min="4" max="5" width="6.7109375" bestFit="1" customWidth="1"/>
    <col min="6" max="6" width="22.140625" bestFit="1" customWidth="1"/>
    <col min="7" max="7" width="28.85546875" bestFit="1" customWidth="1"/>
    <col min="8" max="8" width="35.85546875" bestFit="1" customWidth="1"/>
    <col min="9" max="9" width="30.28515625" bestFit="1" customWidth="1"/>
    <col min="10" max="10" width="23.28515625" bestFit="1" customWidth="1"/>
    <col min="11" max="11" width="19.85546875" bestFit="1" customWidth="1"/>
    <col min="12" max="12" width="35.5703125" bestFit="1" customWidth="1"/>
    <col min="13" max="13" width="23.28515625" bestFit="1" customWidth="1"/>
    <col min="14" max="14" width="19.85546875" bestFit="1" customWidth="1"/>
    <col min="15" max="15" width="31.140625" bestFit="1" customWidth="1"/>
    <col min="16" max="16" width="29.7109375" bestFit="1" customWidth="1"/>
    <col min="17" max="17" width="25.85546875" bestFit="1" customWidth="1"/>
    <col min="18" max="18" width="16.42578125" bestFit="1" customWidth="1"/>
    <col min="19" max="19" width="28.85546875" bestFit="1" customWidth="1"/>
    <col min="20" max="20" width="25" bestFit="1" customWidth="1"/>
    <col min="21" max="21" width="15.85546875" bestFit="1" customWidth="1"/>
    <col min="22" max="22" width="13.28515625" bestFit="1" customWidth="1"/>
    <col min="23" max="23" width="16.28515625" bestFit="1" customWidth="1"/>
    <col min="24" max="24" width="23.85546875" bestFit="1" customWidth="1"/>
    <col min="25" max="25" width="20.85546875" bestFit="1" customWidth="1"/>
    <col min="26" max="26" width="21.140625" style="118" bestFit="1" customWidth="1"/>
    <col min="27" max="27" width="14.28515625" style="118" bestFit="1" customWidth="1"/>
    <col min="28" max="28" width="15" style="118" bestFit="1" customWidth="1"/>
    <col min="29" max="29" width="19.28515625" style="118" bestFit="1" customWidth="1"/>
    <col min="30" max="30" width="34.7109375" style="118" bestFit="1" customWidth="1"/>
    <col min="31" max="31" width="22.85546875" style="118" bestFit="1" customWidth="1"/>
    <col min="32" max="32" width="17.5703125" style="118" bestFit="1" customWidth="1"/>
    <col min="33" max="33" width="19.7109375" style="118" bestFit="1" customWidth="1"/>
    <col min="34" max="34" width="24.5703125" style="118" bestFit="1" customWidth="1"/>
    <col min="35" max="35" width="26.7109375" style="118" bestFit="1" customWidth="1"/>
    <col min="36" max="36" width="17.5703125" style="118" bestFit="1" customWidth="1"/>
    <col min="37" max="37" width="19.7109375" style="118" customWidth="1"/>
    <col min="38" max="38" width="19.28515625" style="118" bestFit="1" customWidth="1"/>
    <col min="39" max="39" width="17.5703125" style="118" bestFit="1" customWidth="1"/>
    <col min="40" max="40" width="19.7109375" style="118" bestFit="1" customWidth="1"/>
    <col min="41" max="42" width="12.140625" style="118" bestFit="1" customWidth="1"/>
    <col min="43" max="43" width="20" bestFit="1" customWidth="1"/>
    <col min="44" max="44" width="16.28515625" bestFit="1" customWidth="1"/>
    <col min="45" max="45" width="21.140625" bestFit="1" customWidth="1"/>
    <col min="46" max="46" width="25.28515625" bestFit="1" customWidth="1"/>
    <col min="47" max="47" width="12.85546875" bestFit="1" customWidth="1"/>
    <col min="48" max="48" width="12.7109375" bestFit="1" customWidth="1"/>
    <col min="49" max="49" width="19.28515625" bestFit="1" customWidth="1"/>
    <col min="50" max="50" width="17.5703125" bestFit="1" customWidth="1"/>
    <col min="51" max="51" width="19.7109375" bestFit="1" customWidth="1"/>
  </cols>
  <sheetData>
    <row r="1" spans="1:42" x14ac:dyDescent="0.25">
      <c r="A1" s="118" t="s">
        <v>638</v>
      </c>
      <c r="B1" s="118" t="s">
        <v>642</v>
      </c>
      <c r="C1" s="118" t="s">
        <v>643</v>
      </c>
      <c r="D1" s="118" t="s">
        <v>2829</v>
      </c>
      <c r="E1" s="118" t="s">
        <v>2830</v>
      </c>
      <c r="F1" s="118" t="s">
        <v>646</v>
      </c>
      <c r="G1" s="118" t="s">
        <v>2831</v>
      </c>
      <c r="H1" s="118" t="s">
        <v>2832</v>
      </c>
      <c r="I1" s="118" t="s">
        <v>2833</v>
      </c>
      <c r="J1" s="118" t="s">
        <v>2834</v>
      </c>
      <c r="K1" s="118" t="s">
        <v>2835</v>
      </c>
      <c r="L1" s="118" t="s">
        <v>2836</v>
      </c>
      <c r="M1" s="118" t="s">
        <v>2837</v>
      </c>
      <c r="N1" s="118" t="s">
        <v>2838</v>
      </c>
      <c r="O1" s="118" t="s">
        <v>2839</v>
      </c>
      <c r="P1" s="118" t="s">
        <v>2840</v>
      </c>
      <c r="Q1" s="118" t="s">
        <v>2841</v>
      </c>
      <c r="R1" s="118" t="s">
        <v>2842</v>
      </c>
      <c r="S1" s="118" t="s">
        <v>2843</v>
      </c>
      <c r="T1" s="118" t="s">
        <v>2844</v>
      </c>
      <c r="U1" s="118" t="s">
        <v>2845</v>
      </c>
      <c r="V1" s="118" t="s">
        <v>2846</v>
      </c>
      <c r="W1" s="118" t="s">
        <v>2847</v>
      </c>
      <c r="X1" s="118" t="s">
        <v>2848</v>
      </c>
      <c r="Y1" s="118" t="s">
        <v>2849</v>
      </c>
      <c r="Z1" s="118" t="s">
        <v>2850</v>
      </c>
      <c r="AA1" s="118" t="s">
        <v>2851</v>
      </c>
      <c r="AB1" s="118" t="s">
        <v>2852</v>
      </c>
      <c r="AC1" s="118" t="s">
        <v>2853</v>
      </c>
      <c r="AD1" t="s">
        <v>668</v>
      </c>
      <c r="AE1" t="s">
        <v>2927</v>
      </c>
      <c r="AF1" s="118" t="s">
        <v>2854</v>
      </c>
      <c r="AG1" s="118" t="s">
        <v>2855</v>
      </c>
      <c r="AH1" t="s">
        <v>2928</v>
      </c>
      <c r="AI1" t="s">
        <v>2929</v>
      </c>
      <c r="AO1"/>
      <c r="AP1"/>
    </row>
    <row r="2" spans="1:42" x14ac:dyDescent="0.25">
      <c r="A2" s="118" t="s">
        <v>85</v>
      </c>
      <c r="B2" s="118" t="s">
        <v>674</v>
      </c>
      <c r="C2" s="118" t="s">
        <v>675</v>
      </c>
      <c r="D2" s="118" t="s">
        <v>2856</v>
      </c>
      <c r="E2" s="118"/>
      <c r="F2" s="149">
        <v>16516</v>
      </c>
      <c r="G2" s="149">
        <v>0</v>
      </c>
      <c r="H2" s="149">
        <v>0</v>
      </c>
      <c r="I2" s="149">
        <v>0</v>
      </c>
      <c r="J2" s="149">
        <v>0</v>
      </c>
      <c r="K2" s="149">
        <v>0</v>
      </c>
      <c r="L2" s="149">
        <v>0</v>
      </c>
      <c r="M2" s="149">
        <v>0</v>
      </c>
      <c r="N2" s="149">
        <v>0</v>
      </c>
      <c r="O2" s="149">
        <v>0</v>
      </c>
      <c r="P2" s="149">
        <v>0</v>
      </c>
      <c r="Q2" s="149">
        <v>0</v>
      </c>
      <c r="R2" s="149">
        <v>0</v>
      </c>
      <c r="S2" s="149">
        <v>0</v>
      </c>
      <c r="T2" s="149">
        <v>0</v>
      </c>
      <c r="U2" s="149">
        <v>0</v>
      </c>
      <c r="V2" s="149">
        <v>0</v>
      </c>
      <c r="W2" s="149">
        <v>0</v>
      </c>
      <c r="X2" s="149">
        <v>0</v>
      </c>
      <c r="Y2" s="149">
        <v>0</v>
      </c>
      <c r="Z2" s="149">
        <v>0</v>
      </c>
      <c r="AA2" s="149">
        <v>0</v>
      </c>
      <c r="AB2" s="149">
        <v>0</v>
      </c>
      <c r="AC2" s="149">
        <v>0</v>
      </c>
      <c r="AD2" s="149">
        <v>0</v>
      </c>
      <c r="AE2" s="149" t="s">
        <v>2857</v>
      </c>
      <c r="AF2" s="149">
        <v>0</v>
      </c>
      <c r="AG2" s="149">
        <v>0</v>
      </c>
      <c r="AH2">
        <v>0</v>
      </c>
      <c r="AI2">
        <v>0</v>
      </c>
      <c r="AO2"/>
      <c r="AP2"/>
    </row>
    <row r="3" spans="1:42" x14ac:dyDescent="0.25">
      <c r="A3" s="118" t="s">
        <v>86</v>
      </c>
      <c r="B3" s="118" t="s">
        <v>683</v>
      </c>
      <c r="C3" s="118" t="s">
        <v>684</v>
      </c>
      <c r="D3" s="118" t="s">
        <v>2858</v>
      </c>
      <c r="E3" s="118"/>
      <c r="F3" s="149">
        <v>23738</v>
      </c>
      <c r="G3" s="149">
        <v>2092925</v>
      </c>
      <c r="H3" s="149">
        <v>0</v>
      </c>
      <c r="I3" s="149">
        <v>2092925</v>
      </c>
      <c r="J3" s="149">
        <v>190975</v>
      </c>
      <c r="K3" s="149">
        <v>361535</v>
      </c>
      <c r="L3" s="149">
        <v>1901950</v>
      </c>
      <c r="M3" s="149">
        <v>1901950</v>
      </c>
      <c r="N3" s="149">
        <v>2746917</v>
      </c>
      <c r="O3" s="149">
        <v>0</v>
      </c>
      <c r="P3" s="149">
        <v>0</v>
      </c>
      <c r="Q3" s="149">
        <v>0</v>
      </c>
      <c r="R3" s="149">
        <v>0</v>
      </c>
      <c r="S3" s="149">
        <v>0</v>
      </c>
      <c r="T3" s="149">
        <v>0</v>
      </c>
      <c r="U3" s="149">
        <v>0</v>
      </c>
      <c r="V3" s="149">
        <v>0</v>
      </c>
      <c r="W3" s="149">
        <v>2092925</v>
      </c>
      <c r="X3" s="149">
        <v>2092925</v>
      </c>
      <c r="Y3" s="149">
        <v>0</v>
      </c>
      <c r="Z3" s="149">
        <v>2092925</v>
      </c>
      <c r="AA3" s="149">
        <v>3108452</v>
      </c>
      <c r="AB3" s="149">
        <v>-1015527</v>
      </c>
      <c r="AC3" s="149">
        <v>1846615.01</v>
      </c>
      <c r="AD3" s="149">
        <v>246309.99</v>
      </c>
      <c r="AE3" s="149" t="s">
        <v>2857</v>
      </c>
      <c r="AF3" s="149">
        <v>0</v>
      </c>
      <c r="AG3" s="149">
        <v>-1015527</v>
      </c>
      <c r="AH3">
        <v>0</v>
      </c>
      <c r="AI3">
        <v>2092925</v>
      </c>
      <c r="AO3"/>
      <c r="AP3"/>
    </row>
    <row r="4" spans="1:42" x14ac:dyDescent="0.25">
      <c r="A4" s="118" t="s">
        <v>87</v>
      </c>
      <c r="B4" s="118" t="s">
        <v>692</v>
      </c>
      <c r="C4" s="118" t="s">
        <v>693</v>
      </c>
      <c r="D4" s="118" t="s">
        <v>2859</v>
      </c>
      <c r="E4" s="118"/>
      <c r="F4" s="149">
        <v>10580</v>
      </c>
      <c r="G4" s="149">
        <v>932814</v>
      </c>
      <c r="H4" s="149">
        <v>0</v>
      </c>
      <c r="I4" s="149">
        <v>932814</v>
      </c>
      <c r="J4" s="149">
        <v>187341</v>
      </c>
      <c r="K4" s="149">
        <v>262774</v>
      </c>
      <c r="L4" s="149">
        <v>745473</v>
      </c>
      <c r="M4" s="149">
        <v>299379</v>
      </c>
      <c r="N4" s="149">
        <v>773654</v>
      </c>
      <c r="O4" s="149">
        <v>446094</v>
      </c>
      <c r="P4" s="149">
        <v>0</v>
      </c>
      <c r="Q4" s="149">
        <v>456074.41</v>
      </c>
      <c r="R4" s="149">
        <v>456074.41</v>
      </c>
      <c r="S4" s="149">
        <v>0</v>
      </c>
      <c r="T4" s="149">
        <v>446074.41</v>
      </c>
      <c r="U4" s="149">
        <v>446074.41</v>
      </c>
      <c r="V4" s="149">
        <v>0</v>
      </c>
      <c r="W4" s="149">
        <v>932794.41</v>
      </c>
      <c r="X4" s="149">
        <v>486720</v>
      </c>
      <c r="Y4" s="149">
        <v>0</v>
      </c>
      <c r="Z4" s="149">
        <v>486720</v>
      </c>
      <c r="AA4" s="149">
        <v>1492502.41</v>
      </c>
      <c r="AB4" s="149">
        <v>-559688.40999999992</v>
      </c>
      <c r="AC4" s="149">
        <v>180732.54000000004</v>
      </c>
      <c r="AD4" s="149">
        <v>305987.45999999996</v>
      </c>
      <c r="AE4" s="149" t="s">
        <v>2857</v>
      </c>
      <c r="AF4" s="149">
        <v>446094</v>
      </c>
      <c r="AG4" s="149">
        <v>-559688.40999999992</v>
      </c>
      <c r="AH4">
        <v>446074.41</v>
      </c>
      <c r="AI4">
        <v>932794.41</v>
      </c>
      <c r="AO4"/>
      <c r="AP4"/>
    </row>
    <row r="5" spans="1:42" x14ac:dyDescent="0.25">
      <c r="A5" s="118" t="s">
        <v>88</v>
      </c>
      <c r="B5" s="118" t="s">
        <v>699</v>
      </c>
      <c r="C5" s="118" t="s">
        <v>700</v>
      </c>
      <c r="D5" s="118" t="s">
        <v>2860</v>
      </c>
      <c r="E5" s="118"/>
      <c r="F5" s="149">
        <v>8077</v>
      </c>
      <c r="G5" s="149">
        <v>712131</v>
      </c>
      <c r="H5" s="149">
        <v>0</v>
      </c>
      <c r="I5" s="149">
        <v>712131</v>
      </c>
      <c r="J5" s="149">
        <v>42933</v>
      </c>
      <c r="K5" s="149">
        <v>99686</v>
      </c>
      <c r="L5" s="149">
        <v>669198</v>
      </c>
      <c r="M5" s="149">
        <v>136953</v>
      </c>
      <c r="N5" s="149">
        <v>270208</v>
      </c>
      <c r="O5" s="149">
        <v>532245</v>
      </c>
      <c r="P5" s="149">
        <v>32453.25</v>
      </c>
      <c r="Q5" s="149">
        <v>241911.56</v>
      </c>
      <c r="R5" s="149">
        <v>274364.81</v>
      </c>
      <c r="S5" s="149">
        <v>0</v>
      </c>
      <c r="T5" s="149">
        <v>179261.23</v>
      </c>
      <c r="U5" s="149">
        <v>179261.23</v>
      </c>
      <c r="V5" s="149">
        <v>179261.23</v>
      </c>
      <c r="W5" s="149">
        <v>359147.23</v>
      </c>
      <c r="X5" s="149">
        <v>359147.23</v>
      </c>
      <c r="Y5" s="149">
        <v>0</v>
      </c>
      <c r="Z5" s="149">
        <v>359147.23</v>
      </c>
      <c r="AA5" s="149">
        <v>644258.81000000006</v>
      </c>
      <c r="AB5" s="149">
        <v>67872.189999999944</v>
      </c>
      <c r="AC5" s="149">
        <v>349822.25</v>
      </c>
      <c r="AD5" s="149">
        <v>9324.9799999999814</v>
      </c>
      <c r="AE5" s="149" t="s">
        <v>2857</v>
      </c>
      <c r="AF5" s="149">
        <v>352983.77</v>
      </c>
      <c r="AG5" s="149">
        <v>67872.189999999944</v>
      </c>
      <c r="AH5">
        <v>179261.23</v>
      </c>
      <c r="AI5">
        <v>359147.23</v>
      </c>
      <c r="AO5"/>
      <c r="AP5"/>
    </row>
    <row r="6" spans="1:42" x14ac:dyDescent="0.25">
      <c r="A6" s="118" t="s">
        <v>89</v>
      </c>
      <c r="B6" s="118" t="s">
        <v>707</v>
      </c>
      <c r="C6" s="118" t="s">
        <v>708</v>
      </c>
      <c r="D6" s="118" t="s">
        <v>2860</v>
      </c>
      <c r="E6" s="118"/>
      <c r="F6" s="149">
        <v>28854</v>
      </c>
      <c r="G6" s="149">
        <v>2543991</v>
      </c>
      <c r="H6" s="149">
        <v>0</v>
      </c>
      <c r="I6" s="149">
        <v>2543991</v>
      </c>
      <c r="J6" s="149">
        <v>490049</v>
      </c>
      <c r="K6" s="149">
        <v>562493</v>
      </c>
      <c r="L6" s="149">
        <v>2053942</v>
      </c>
      <c r="M6" s="149">
        <v>1383309</v>
      </c>
      <c r="N6" s="149">
        <v>3082235</v>
      </c>
      <c r="O6" s="149">
        <v>670633</v>
      </c>
      <c r="P6" s="149">
        <v>745798.51969999995</v>
      </c>
      <c r="Q6" s="149">
        <v>0</v>
      </c>
      <c r="R6" s="149">
        <v>745798.51969999995</v>
      </c>
      <c r="S6" s="149">
        <v>670626.00469999993</v>
      </c>
      <c r="T6" s="149">
        <v>0</v>
      </c>
      <c r="U6" s="149">
        <v>670626.00469999993</v>
      </c>
      <c r="V6" s="149">
        <v>670626.25</v>
      </c>
      <c r="W6" s="149">
        <v>2543984.0046999999</v>
      </c>
      <c r="X6" s="149">
        <v>2543984.25</v>
      </c>
      <c r="Y6" s="149">
        <v>0</v>
      </c>
      <c r="Z6" s="149">
        <v>2543984.25</v>
      </c>
      <c r="AA6" s="149">
        <v>4390526.5197000001</v>
      </c>
      <c r="AB6" s="149">
        <v>-1846535.5197000001</v>
      </c>
      <c r="AC6" s="149">
        <v>1531501.9799999993</v>
      </c>
      <c r="AD6" s="149">
        <v>1012482.2700000008</v>
      </c>
      <c r="AE6" s="149" t="s">
        <v>2857</v>
      </c>
      <c r="AF6" s="149">
        <v>6.75</v>
      </c>
      <c r="AG6" s="149">
        <v>-1846535.5197000001</v>
      </c>
      <c r="AH6">
        <v>670626.25</v>
      </c>
      <c r="AI6">
        <v>2543984.25</v>
      </c>
      <c r="AO6"/>
      <c r="AP6"/>
    </row>
    <row r="7" spans="1:42" x14ac:dyDescent="0.25">
      <c r="A7" s="118" t="s">
        <v>90</v>
      </c>
      <c r="B7" s="118" t="s">
        <v>715</v>
      </c>
      <c r="C7" s="118" t="s">
        <v>700</v>
      </c>
      <c r="D7" s="118" t="s">
        <v>2860</v>
      </c>
      <c r="E7" s="118"/>
      <c r="F7" s="149">
        <v>491</v>
      </c>
      <c r="G7" s="149">
        <v>43290</v>
      </c>
      <c r="H7" s="149">
        <v>0</v>
      </c>
      <c r="I7" s="149">
        <v>43290</v>
      </c>
      <c r="J7" s="149">
        <v>7150</v>
      </c>
      <c r="K7" s="149">
        <v>18400</v>
      </c>
      <c r="L7" s="149">
        <v>36140</v>
      </c>
      <c r="M7" s="149">
        <v>13808</v>
      </c>
      <c r="N7" s="149">
        <v>20627</v>
      </c>
      <c r="O7" s="149">
        <v>22332</v>
      </c>
      <c r="P7" s="149">
        <v>0</v>
      </c>
      <c r="Q7" s="149">
        <v>0</v>
      </c>
      <c r="R7" s="149">
        <v>0</v>
      </c>
      <c r="S7" s="149">
        <v>0</v>
      </c>
      <c r="T7" s="149">
        <v>0</v>
      </c>
      <c r="U7" s="149">
        <v>0</v>
      </c>
      <c r="V7" s="149">
        <v>0</v>
      </c>
      <c r="W7" s="149">
        <v>20958</v>
      </c>
      <c r="X7" s="149">
        <v>20958</v>
      </c>
      <c r="Y7" s="149">
        <v>0</v>
      </c>
      <c r="Z7" s="149">
        <v>20958</v>
      </c>
      <c r="AA7" s="149">
        <v>39027</v>
      </c>
      <c r="AB7" s="149">
        <v>4263</v>
      </c>
      <c r="AC7" s="149">
        <v>20780.810000000001</v>
      </c>
      <c r="AD7" s="149">
        <v>177.18999999999869</v>
      </c>
      <c r="AE7" s="149" t="s">
        <v>2857</v>
      </c>
      <c r="AF7" s="149">
        <v>22332</v>
      </c>
      <c r="AG7" s="149">
        <v>4263</v>
      </c>
      <c r="AH7">
        <v>0</v>
      </c>
      <c r="AI7">
        <v>20958</v>
      </c>
      <c r="AO7"/>
      <c r="AP7"/>
    </row>
    <row r="8" spans="1:42" x14ac:dyDescent="0.25">
      <c r="A8" s="118" t="s">
        <v>91</v>
      </c>
      <c r="B8" s="118" t="s">
        <v>722</v>
      </c>
      <c r="C8" s="118" t="s">
        <v>723</v>
      </c>
      <c r="D8" s="118" t="s">
        <v>2861</v>
      </c>
      <c r="E8" s="118"/>
      <c r="F8" s="149">
        <v>17569</v>
      </c>
      <c r="G8" s="149">
        <v>1549019</v>
      </c>
      <c r="H8" s="149">
        <v>0</v>
      </c>
      <c r="I8" s="149">
        <v>1549019</v>
      </c>
      <c r="J8" s="149">
        <v>72337</v>
      </c>
      <c r="K8" s="149">
        <v>184349</v>
      </c>
      <c r="L8" s="149">
        <v>1476682</v>
      </c>
      <c r="M8" s="149">
        <v>1476682</v>
      </c>
      <c r="N8" s="149">
        <v>1725071</v>
      </c>
      <c r="O8" s="149">
        <v>0</v>
      </c>
      <c r="P8" s="149">
        <v>0</v>
      </c>
      <c r="Q8" s="149">
        <v>0</v>
      </c>
      <c r="R8" s="149">
        <v>0</v>
      </c>
      <c r="S8" s="149">
        <v>0</v>
      </c>
      <c r="T8" s="149">
        <v>0</v>
      </c>
      <c r="U8" s="149">
        <v>0</v>
      </c>
      <c r="V8" s="149">
        <v>0</v>
      </c>
      <c r="W8" s="149">
        <v>1549019</v>
      </c>
      <c r="X8" s="149">
        <v>1549019</v>
      </c>
      <c r="Y8" s="149">
        <v>0</v>
      </c>
      <c r="Z8" s="149">
        <v>1549019</v>
      </c>
      <c r="AA8" s="149">
        <v>1909420</v>
      </c>
      <c r="AB8" s="149">
        <v>-360401</v>
      </c>
      <c r="AC8" s="149">
        <v>1381137.9</v>
      </c>
      <c r="AD8" s="149">
        <v>167881.10000000009</v>
      </c>
      <c r="AE8" s="149" t="s">
        <v>2857</v>
      </c>
      <c r="AF8" s="149">
        <v>0</v>
      </c>
      <c r="AG8" s="149">
        <v>-360401</v>
      </c>
      <c r="AH8">
        <v>0</v>
      </c>
      <c r="AI8">
        <v>1549019</v>
      </c>
      <c r="AO8"/>
      <c r="AP8"/>
    </row>
    <row r="9" spans="1:42" x14ac:dyDescent="0.25">
      <c r="A9" s="118" t="s">
        <v>92</v>
      </c>
      <c r="B9" s="118" t="s">
        <v>730</v>
      </c>
      <c r="C9" s="118" t="s">
        <v>731</v>
      </c>
      <c r="D9" s="118" t="s">
        <v>2862</v>
      </c>
      <c r="E9" s="118"/>
      <c r="F9" s="149">
        <v>39503</v>
      </c>
      <c r="G9" s="149">
        <v>3482889</v>
      </c>
      <c r="H9" s="149">
        <v>0</v>
      </c>
      <c r="I9" s="149">
        <v>3482889</v>
      </c>
      <c r="J9" s="149">
        <v>314794</v>
      </c>
      <c r="K9" s="149">
        <v>583426</v>
      </c>
      <c r="L9" s="149">
        <v>3168095</v>
      </c>
      <c r="M9" s="149">
        <v>2749120</v>
      </c>
      <c r="N9" s="149">
        <v>4294382</v>
      </c>
      <c r="O9" s="149">
        <v>418975</v>
      </c>
      <c r="P9" s="149">
        <v>0</v>
      </c>
      <c r="Q9" s="149">
        <v>418974.8</v>
      </c>
      <c r="R9" s="149">
        <v>418974.8</v>
      </c>
      <c r="S9" s="149">
        <v>0</v>
      </c>
      <c r="T9" s="149">
        <v>0</v>
      </c>
      <c r="U9" s="149">
        <v>0</v>
      </c>
      <c r="V9" s="149">
        <v>0</v>
      </c>
      <c r="W9" s="149">
        <v>3063914</v>
      </c>
      <c r="X9" s="149">
        <v>3063914</v>
      </c>
      <c r="Y9" s="149">
        <v>0</v>
      </c>
      <c r="Z9" s="149">
        <v>3063914</v>
      </c>
      <c r="AA9" s="149">
        <v>5296782.8</v>
      </c>
      <c r="AB9" s="149">
        <v>-1813893.8</v>
      </c>
      <c r="AC9" s="149">
        <v>2414880.5300000003</v>
      </c>
      <c r="AD9" s="149">
        <v>649033.46999999974</v>
      </c>
      <c r="AE9" s="149" t="s">
        <v>2857</v>
      </c>
      <c r="AF9" s="149">
        <v>418975</v>
      </c>
      <c r="AG9" s="149">
        <v>-1813893.8</v>
      </c>
      <c r="AH9">
        <v>0</v>
      </c>
      <c r="AI9">
        <v>3063914</v>
      </c>
      <c r="AO9"/>
      <c r="AP9"/>
    </row>
    <row r="10" spans="1:42" x14ac:dyDescent="0.25">
      <c r="A10" s="118" t="s">
        <v>93</v>
      </c>
      <c r="B10" s="118" t="s">
        <v>738</v>
      </c>
      <c r="C10" s="118" t="s">
        <v>723</v>
      </c>
      <c r="D10" s="118" t="s">
        <v>2858</v>
      </c>
      <c r="E10" s="118" t="s">
        <v>2861</v>
      </c>
      <c r="F10" s="149">
        <v>36403</v>
      </c>
      <c r="G10" s="149">
        <v>3209569</v>
      </c>
      <c r="H10" s="149">
        <v>0</v>
      </c>
      <c r="I10" s="149">
        <v>3209569</v>
      </c>
      <c r="J10" s="149">
        <v>271740</v>
      </c>
      <c r="K10" s="149">
        <v>497675</v>
      </c>
      <c r="L10" s="149">
        <v>2937829</v>
      </c>
      <c r="M10" s="149">
        <v>0</v>
      </c>
      <c r="N10" s="149">
        <v>3226000</v>
      </c>
      <c r="O10" s="149">
        <v>2937829</v>
      </c>
      <c r="P10" s="149">
        <v>0</v>
      </c>
      <c r="Q10" s="149">
        <v>2874746.16</v>
      </c>
      <c r="R10" s="149">
        <v>2874746.16</v>
      </c>
      <c r="S10" s="149">
        <v>0</v>
      </c>
      <c r="T10" s="149">
        <v>2874746.16</v>
      </c>
      <c r="U10" s="149">
        <v>2874746.16</v>
      </c>
      <c r="V10" s="149">
        <v>2874746.16</v>
      </c>
      <c r="W10" s="149">
        <v>3146486.16</v>
      </c>
      <c r="X10" s="149">
        <v>3146486.16</v>
      </c>
      <c r="Y10" s="149">
        <v>0</v>
      </c>
      <c r="Z10" s="149">
        <v>3146486.16</v>
      </c>
      <c r="AA10" s="149">
        <v>6598421.1600000001</v>
      </c>
      <c r="AB10" s="149">
        <v>-3388852.16</v>
      </c>
      <c r="AC10" s="149">
        <v>2022357.8399999992</v>
      </c>
      <c r="AD10" s="149">
        <v>1124128.320000001</v>
      </c>
      <c r="AE10" s="149" t="s">
        <v>2857</v>
      </c>
      <c r="AF10" s="149">
        <v>63082.839999999851</v>
      </c>
      <c r="AG10" s="149">
        <v>-3388852.16</v>
      </c>
      <c r="AH10">
        <v>2874746.16</v>
      </c>
      <c r="AI10">
        <v>3146486.16</v>
      </c>
      <c r="AO10"/>
      <c r="AP10"/>
    </row>
    <row r="11" spans="1:42" x14ac:dyDescent="0.25">
      <c r="A11" s="118" t="s">
        <v>189</v>
      </c>
      <c r="B11" s="118" t="s">
        <v>745</v>
      </c>
      <c r="C11" s="118" t="s">
        <v>746</v>
      </c>
      <c r="D11" s="118" t="s">
        <v>2859</v>
      </c>
      <c r="E11" s="118"/>
      <c r="F11" s="149">
        <v>327</v>
      </c>
      <c r="G11" s="149">
        <v>28831</v>
      </c>
      <c r="H11" s="149">
        <v>0</v>
      </c>
      <c r="I11" s="149">
        <v>28831</v>
      </c>
      <c r="J11" s="149">
        <v>28831</v>
      </c>
      <c r="K11" s="149">
        <v>56000</v>
      </c>
      <c r="L11" s="149">
        <v>0</v>
      </c>
      <c r="M11" s="149">
        <v>0</v>
      </c>
      <c r="N11" s="149">
        <v>0</v>
      </c>
      <c r="O11" s="149">
        <v>0</v>
      </c>
      <c r="P11" s="149">
        <v>0</v>
      </c>
      <c r="Q11" s="149">
        <v>0</v>
      </c>
      <c r="R11" s="149">
        <v>0</v>
      </c>
      <c r="S11" s="149">
        <v>0</v>
      </c>
      <c r="T11" s="149">
        <v>0</v>
      </c>
      <c r="U11" s="149">
        <v>0</v>
      </c>
      <c r="V11" s="149">
        <v>0</v>
      </c>
      <c r="W11" s="149">
        <v>28831</v>
      </c>
      <c r="X11" s="149">
        <v>28831</v>
      </c>
      <c r="Y11" s="149">
        <v>0</v>
      </c>
      <c r="Z11" s="149">
        <v>28831</v>
      </c>
      <c r="AA11" s="149">
        <v>56000</v>
      </c>
      <c r="AB11" s="149">
        <v>-27169</v>
      </c>
      <c r="AC11" s="149">
        <v>15224.770000000002</v>
      </c>
      <c r="AD11" s="149">
        <v>13606.229999999998</v>
      </c>
      <c r="AE11" s="149" t="s">
        <v>2857</v>
      </c>
      <c r="AF11" s="149">
        <v>0</v>
      </c>
      <c r="AG11" s="149">
        <v>-27169</v>
      </c>
      <c r="AH11">
        <v>0</v>
      </c>
      <c r="AI11">
        <v>28831</v>
      </c>
      <c r="AO11"/>
      <c r="AP11"/>
    </row>
    <row r="12" spans="1:42" x14ac:dyDescent="0.25">
      <c r="A12" s="118" t="s">
        <v>94</v>
      </c>
      <c r="B12" s="118" t="s">
        <v>753</v>
      </c>
      <c r="C12" s="118" t="s">
        <v>684</v>
      </c>
      <c r="D12" s="118" t="s">
        <v>2863</v>
      </c>
      <c r="E12" s="118"/>
      <c r="F12" s="149">
        <v>45624</v>
      </c>
      <c r="G12" s="149">
        <v>4022564</v>
      </c>
      <c r="H12" s="149">
        <v>0</v>
      </c>
      <c r="I12" s="149">
        <v>4022564</v>
      </c>
      <c r="J12" s="149">
        <v>1052770</v>
      </c>
      <c r="K12" s="149">
        <v>1346002</v>
      </c>
      <c r="L12" s="149">
        <v>2969794</v>
      </c>
      <c r="M12" s="149">
        <v>1938627</v>
      </c>
      <c r="N12" s="149">
        <v>2751468</v>
      </c>
      <c r="O12" s="149">
        <v>1031167</v>
      </c>
      <c r="P12" s="149">
        <v>0</v>
      </c>
      <c r="Q12" s="149">
        <v>1031125.9075</v>
      </c>
      <c r="R12" s="149">
        <v>1031125.9075</v>
      </c>
      <c r="S12" s="149">
        <v>0</v>
      </c>
      <c r="T12" s="149">
        <v>1031125.9075</v>
      </c>
      <c r="U12" s="149">
        <v>1031125.9075</v>
      </c>
      <c r="V12" s="149">
        <v>1031125.9075</v>
      </c>
      <c r="W12" s="149">
        <v>4022522.9075000002</v>
      </c>
      <c r="X12" s="149">
        <v>4022522.9075000002</v>
      </c>
      <c r="Y12" s="149">
        <v>0</v>
      </c>
      <c r="Z12" s="149">
        <v>4022522.9075000002</v>
      </c>
      <c r="AA12" s="149">
        <v>5128595.9074999997</v>
      </c>
      <c r="AB12" s="149">
        <v>-1106031.9074999995</v>
      </c>
      <c r="AC12" s="149">
        <v>2460264.8110000012</v>
      </c>
      <c r="AD12" s="149">
        <v>1562258.0964999986</v>
      </c>
      <c r="AE12" s="149" t="s">
        <v>2857</v>
      </c>
      <c r="AF12" s="149">
        <v>41.09250000026077</v>
      </c>
      <c r="AG12" s="149">
        <v>-1106031.9074999995</v>
      </c>
      <c r="AH12">
        <v>1031125.9075</v>
      </c>
      <c r="AI12">
        <v>4022522.9075000002</v>
      </c>
      <c r="AO12"/>
      <c r="AP12"/>
    </row>
    <row r="13" spans="1:42" x14ac:dyDescent="0.25">
      <c r="A13" s="118" t="s">
        <v>95</v>
      </c>
      <c r="B13" s="118" t="s">
        <v>760</v>
      </c>
      <c r="C13" s="118" t="s">
        <v>761</v>
      </c>
      <c r="D13" s="118" t="s">
        <v>2858</v>
      </c>
      <c r="E13" s="118"/>
      <c r="F13" s="149">
        <v>6346</v>
      </c>
      <c r="G13" s="149">
        <v>559512</v>
      </c>
      <c r="H13" s="149">
        <v>0</v>
      </c>
      <c r="I13" s="149">
        <v>559512</v>
      </c>
      <c r="J13" s="149">
        <v>99639</v>
      </c>
      <c r="K13" s="149">
        <v>214673</v>
      </c>
      <c r="L13" s="149">
        <v>459873</v>
      </c>
      <c r="M13" s="149">
        <v>24348</v>
      </c>
      <c r="N13" s="149">
        <v>61440</v>
      </c>
      <c r="O13" s="149">
        <v>435525</v>
      </c>
      <c r="P13" s="149">
        <v>0</v>
      </c>
      <c r="Q13" s="149">
        <v>2969.5</v>
      </c>
      <c r="R13" s="149">
        <v>2969.5</v>
      </c>
      <c r="S13" s="149">
        <v>0</v>
      </c>
      <c r="T13" s="149">
        <v>2969.5</v>
      </c>
      <c r="U13" s="149">
        <v>2969.5</v>
      </c>
      <c r="V13" s="149">
        <v>2969.5</v>
      </c>
      <c r="W13" s="149">
        <v>126956.5</v>
      </c>
      <c r="X13" s="149">
        <v>126956.5</v>
      </c>
      <c r="Y13" s="149">
        <v>0</v>
      </c>
      <c r="Z13" s="149">
        <v>126956.5</v>
      </c>
      <c r="AA13" s="149">
        <v>279082.5</v>
      </c>
      <c r="AB13" s="149">
        <v>280429.5</v>
      </c>
      <c r="AC13" s="149">
        <v>11321.900000000009</v>
      </c>
      <c r="AD13" s="149">
        <v>115634.6</v>
      </c>
      <c r="AE13" s="149" t="s">
        <v>2857</v>
      </c>
      <c r="AF13" s="149">
        <v>432555.5</v>
      </c>
      <c r="AG13" s="149">
        <v>280429.5</v>
      </c>
      <c r="AH13">
        <v>2969.5</v>
      </c>
      <c r="AI13">
        <v>126956.5</v>
      </c>
      <c r="AO13"/>
      <c r="AP13"/>
    </row>
    <row r="14" spans="1:42" x14ac:dyDescent="0.25">
      <c r="A14" s="118" t="s">
        <v>96</v>
      </c>
      <c r="B14" s="118" t="s">
        <v>768</v>
      </c>
      <c r="C14" s="118" t="s">
        <v>684</v>
      </c>
      <c r="D14" s="118" t="s">
        <v>2858</v>
      </c>
      <c r="E14" s="118"/>
      <c r="F14" s="149">
        <v>3234</v>
      </c>
      <c r="G14" s="149">
        <v>285134</v>
      </c>
      <c r="H14" s="149">
        <v>0</v>
      </c>
      <c r="I14" s="149">
        <v>285134</v>
      </c>
      <c r="J14" s="149">
        <v>0</v>
      </c>
      <c r="K14" s="149">
        <v>0</v>
      </c>
      <c r="L14" s="149">
        <v>285134</v>
      </c>
      <c r="M14" s="149">
        <v>285134</v>
      </c>
      <c r="N14" s="149">
        <v>522884</v>
      </c>
      <c r="O14" s="149">
        <v>0</v>
      </c>
      <c r="P14" s="149">
        <v>0</v>
      </c>
      <c r="Q14" s="149">
        <v>0</v>
      </c>
      <c r="R14" s="149">
        <v>0</v>
      </c>
      <c r="S14" s="149">
        <v>0</v>
      </c>
      <c r="T14" s="149">
        <v>0</v>
      </c>
      <c r="U14" s="149">
        <v>0</v>
      </c>
      <c r="V14" s="149">
        <v>0</v>
      </c>
      <c r="W14" s="149">
        <v>285134</v>
      </c>
      <c r="X14" s="149">
        <v>285134</v>
      </c>
      <c r="Y14" s="149">
        <v>0</v>
      </c>
      <c r="Z14" s="149">
        <v>285134</v>
      </c>
      <c r="AA14" s="149">
        <v>522884</v>
      </c>
      <c r="AB14" s="149">
        <v>-237750</v>
      </c>
      <c r="AC14" s="149">
        <v>285133.99999999994</v>
      </c>
      <c r="AD14" s="149">
        <v>5.8207660913467407E-11</v>
      </c>
      <c r="AE14" s="149" t="s">
        <v>2857</v>
      </c>
      <c r="AF14" s="149">
        <v>0</v>
      </c>
      <c r="AG14" s="149">
        <v>-237750</v>
      </c>
      <c r="AH14">
        <v>0</v>
      </c>
      <c r="AI14">
        <v>285134</v>
      </c>
      <c r="AO14"/>
      <c r="AP14"/>
    </row>
    <row r="15" spans="1:42" x14ac:dyDescent="0.25">
      <c r="A15" s="118" t="s">
        <v>97</v>
      </c>
      <c r="B15" s="118" t="s">
        <v>773</v>
      </c>
      <c r="C15" s="118" t="s">
        <v>774</v>
      </c>
      <c r="D15" s="118" t="s">
        <v>2860</v>
      </c>
      <c r="E15" s="118"/>
      <c r="F15" s="149">
        <v>1734</v>
      </c>
      <c r="G15" s="149">
        <v>152883</v>
      </c>
      <c r="H15" s="149">
        <v>0</v>
      </c>
      <c r="I15" s="149">
        <v>152883</v>
      </c>
      <c r="J15" s="149">
        <v>0</v>
      </c>
      <c r="K15" s="149">
        <v>0</v>
      </c>
      <c r="L15" s="149">
        <v>152883</v>
      </c>
      <c r="M15" s="149">
        <v>134988</v>
      </c>
      <c r="N15" s="149">
        <v>150346</v>
      </c>
      <c r="O15" s="149">
        <v>17895</v>
      </c>
      <c r="P15" s="149">
        <v>0</v>
      </c>
      <c r="Q15" s="149">
        <v>17895</v>
      </c>
      <c r="R15" s="149">
        <v>17895</v>
      </c>
      <c r="S15" s="149">
        <v>0</v>
      </c>
      <c r="T15" s="149">
        <v>17895</v>
      </c>
      <c r="U15" s="149">
        <v>17895</v>
      </c>
      <c r="V15" s="149">
        <v>17895</v>
      </c>
      <c r="W15" s="149">
        <v>152883</v>
      </c>
      <c r="X15" s="149">
        <v>152883</v>
      </c>
      <c r="Y15" s="149">
        <v>0</v>
      </c>
      <c r="Z15" s="149">
        <v>152883</v>
      </c>
      <c r="AA15" s="149">
        <v>168241</v>
      </c>
      <c r="AB15" s="149">
        <v>-15358</v>
      </c>
      <c r="AC15" s="149">
        <v>138892.98999999996</v>
      </c>
      <c r="AD15" s="149">
        <v>13990.010000000038</v>
      </c>
      <c r="AE15" s="149" t="s">
        <v>2857</v>
      </c>
      <c r="AF15" s="149">
        <v>0</v>
      </c>
      <c r="AG15" s="149">
        <v>-15358</v>
      </c>
      <c r="AH15">
        <v>17895</v>
      </c>
      <c r="AI15">
        <v>152883</v>
      </c>
      <c r="AO15"/>
      <c r="AP15"/>
    </row>
    <row r="16" spans="1:42" x14ac:dyDescent="0.25">
      <c r="A16" s="118" t="s">
        <v>98</v>
      </c>
      <c r="B16" s="118" t="s">
        <v>781</v>
      </c>
      <c r="C16" s="118" t="s">
        <v>684</v>
      </c>
      <c r="D16" s="118" t="s">
        <v>2863</v>
      </c>
      <c r="E16" s="118"/>
      <c r="F16" s="149">
        <v>17739</v>
      </c>
      <c r="G16" s="149">
        <v>1564007</v>
      </c>
      <c r="H16" s="149">
        <v>0</v>
      </c>
      <c r="I16" s="149">
        <v>1564007</v>
      </c>
      <c r="J16" s="149">
        <v>1564007</v>
      </c>
      <c r="K16" s="149">
        <v>1725257</v>
      </c>
      <c r="L16" s="149">
        <v>0</v>
      </c>
      <c r="M16" s="149">
        <v>0</v>
      </c>
      <c r="N16" s="149">
        <v>0</v>
      </c>
      <c r="O16" s="149">
        <v>0</v>
      </c>
      <c r="P16" s="149">
        <v>0</v>
      </c>
      <c r="Q16" s="149">
        <v>0</v>
      </c>
      <c r="R16" s="149">
        <v>0</v>
      </c>
      <c r="S16" s="149">
        <v>0</v>
      </c>
      <c r="T16" s="149">
        <v>0</v>
      </c>
      <c r="U16" s="149">
        <v>0</v>
      </c>
      <c r="V16" s="149">
        <v>0</v>
      </c>
      <c r="W16" s="149">
        <v>1564007</v>
      </c>
      <c r="X16" s="149">
        <v>1564007</v>
      </c>
      <c r="Y16" s="149">
        <v>0</v>
      </c>
      <c r="Z16" s="149">
        <v>1564007</v>
      </c>
      <c r="AA16" s="149">
        <v>1725257</v>
      </c>
      <c r="AB16" s="149">
        <v>-161250</v>
      </c>
      <c r="AC16" s="149">
        <v>1370421.89</v>
      </c>
      <c r="AD16" s="149">
        <v>193585.1100000001</v>
      </c>
      <c r="AE16" s="149" t="s">
        <v>2857</v>
      </c>
      <c r="AF16" s="149">
        <v>0</v>
      </c>
      <c r="AG16" s="149">
        <v>-161250</v>
      </c>
      <c r="AH16">
        <v>0</v>
      </c>
      <c r="AI16">
        <v>1564007</v>
      </c>
      <c r="AO16"/>
      <c r="AP16"/>
    </row>
    <row r="17" spans="1:42" x14ac:dyDescent="0.25">
      <c r="A17" s="118" t="s">
        <v>99</v>
      </c>
      <c r="B17" s="118" t="s">
        <v>787</v>
      </c>
      <c r="C17" s="118" t="s">
        <v>761</v>
      </c>
      <c r="D17" s="118" t="s">
        <v>2862</v>
      </c>
      <c r="E17" s="118"/>
      <c r="F17" s="149">
        <v>11753</v>
      </c>
      <c r="G17" s="149">
        <v>1036235</v>
      </c>
      <c r="H17" s="149">
        <v>0</v>
      </c>
      <c r="I17" s="149">
        <v>1036235</v>
      </c>
      <c r="J17" s="149">
        <v>0</v>
      </c>
      <c r="K17" s="149">
        <v>0</v>
      </c>
      <c r="L17" s="149">
        <v>1036235</v>
      </c>
      <c r="M17" s="149">
        <v>379623</v>
      </c>
      <c r="N17" s="149">
        <v>430808</v>
      </c>
      <c r="O17" s="149">
        <v>656612</v>
      </c>
      <c r="P17" s="149">
        <v>0</v>
      </c>
      <c r="Q17" s="149">
        <v>457348.1275</v>
      </c>
      <c r="R17" s="149">
        <v>457348.1275</v>
      </c>
      <c r="S17" s="149">
        <v>0</v>
      </c>
      <c r="T17" s="149">
        <v>457348.1275</v>
      </c>
      <c r="U17" s="149">
        <v>457348.1275</v>
      </c>
      <c r="V17" s="149">
        <v>457348.1275</v>
      </c>
      <c r="W17" s="149">
        <v>836971.12749999994</v>
      </c>
      <c r="X17" s="149">
        <v>836971.12749999994</v>
      </c>
      <c r="Y17" s="149">
        <v>0</v>
      </c>
      <c r="Z17" s="149">
        <v>836971.12749999994</v>
      </c>
      <c r="AA17" s="149">
        <v>888156.12749999994</v>
      </c>
      <c r="AB17" s="149">
        <v>148078.87250000006</v>
      </c>
      <c r="AC17" s="149">
        <v>666909.49</v>
      </c>
      <c r="AD17" s="149">
        <v>170061.63749999995</v>
      </c>
      <c r="AE17" s="149" t="s">
        <v>2857</v>
      </c>
      <c r="AF17" s="149">
        <v>199263.87250000008</v>
      </c>
      <c r="AG17" s="149">
        <v>148078.87250000006</v>
      </c>
      <c r="AH17">
        <v>457348.1275</v>
      </c>
      <c r="AI17">
        <v>836971.12749999994</v>
      </c>
      <c r="AO17"/>
      <c r="AP17"/>
    </row>
    <row r="18" spans="1:42" x14ac:dyDescent="0.25">
      <c r="A18" s="118" t="s">
        <v>100</v>
      </c>
      <c r="B18" s="118" t="s">
        <v>794</v>
      </c>
      <c r="C18" s="118" t="s">
        <v>693</v>
      </c>
      <c r="D18" s="118" t="s">
        <v>2864</v>
      </c>
      <c r="E18" s="118"/>
      <c r="F18" s="149">
        <v>45117</v>
      </c>
      <c r="G18" s="149">
        <v>3977863</v>
      </c>
      <c r="H18" s="149">
        <v>0</v>
      </c>
      <c r="I18" s="149">
        <v>3977863</v>
      </c>
      <c r="J18" s="149">
        <v>730464</v>
      </c>
      <c r="K18" s="149">
        <v>978790</v>
      </c>
      <c r="L18" s="149">
        <v>3247399</v>
      </c>
      <c r="M18" s="149">
        <v>1950034</v>
      </c>
      <c r="N18" s="149">
        <v>3380005</v>
      </c>
      <c r="O18" s="149">
        <v>1297365</v>
      </c>
      <c r="P18" s="149">
        <v>0</v>
      </c>
      <c r="Q18" s="149">
        <v>1162924.75</v>
      </c>
      <c r="R18" s="149">
        <v>1162924.75</v>
      </c>
      <c r="S18" s="149">
        <v>0</v>
      </c>
      <c r="T18" s="149">
        <v>0</v>
      </c>
      <c r="U18" s="149">
        <v>0</v>
      </c>
      <c r="V18" s="149">
        <v>0</v>
      </c>
      <c r="W18" s="149">
        <v>2680498</v>
      </c>
      <c r="X18" s="149">
        <v>2680498</v>
      </c>
      <c r="Y18" s="149">
        <v>0</v>
      </c>
      <c r="Z18" s="149">
        <v>2680498</v>
      </c>
      <c r="AA18" s="149">
        <v>5521719.75</v>
      </c>
      <c r="AB18" s="149">
        <v>-1543856.75</v>
      </c>
      <c r="AC18" s="149">
        <v>2772947.4799999991</v>
      </c>
      <c r="AD18" s="149">
        <v>-92449.479999999035</v>
      </c>
      <c r="AE18" s="149" t="s">
        <v>2865</v>
      </c>
      <c r="AF18" s="149">
        <v>1297365</v>
      </c>
      <c r="AG18" s="149">
        <v>-1543856.75</v>
      </c>
      <c r="AH18">
        <v>0</v>
      </c>
      <c r="AI18">
        <v>2680498</v>
      </c>
      <c r="AO18"/>
      <c r="AP18"/>
    </row>
    <row r="19" spans="1:42" x14ac:dyDescent="0.25">
      <c r="A19" s="118" t="s">
        <v>101</v>
      </c>
      <c r="B19" s="118" t="s">
        <v>801</v>
      </c>
      <c r="C19" s="118" t="s">
        <v>761</v>
      </c>
      <c r="D19" s="118" t="s">
        <v>2862</v>
      </c>
      <c r="E19" s="118"/>
      <c r="F19" s="149">
        <v>16782</v>
      </c>
      <c r="G19" s="149">
        <v>1479631</v>
      </c>
      <c r="H19" s="149">
        <v>0</v>
      </c>
      <c r="I19" s="149">
        <v>1479631</v>
      </c>
      <c r="J19" s="149">
        <v>153278</v>
      </c>
      <c r="K19" s="149">
        <v>289383</v>
      </c>
      <c r="L19" s="149">
        <v>1326353</v>
      </c>
      <c r="M19" s="149">
        <v>607901</v>
      </c>
      <c r="N19" s="149">
        <v>934086</v>
      </c>
      <c r="O19" s="149">
        <v>718452</v>
      </c>
      <c r="P19" s="149">
        <v>0</v>
      </c>
      <c r="Q19" s="149">
        <v>539117.57999999996</v>
      </c>
      <c r="R19" s="149">
        <v>539117.57999999996</v>
      </c>
      <c r="S19" s="149">
        <v>0</v>
      </c>
      <c r="T19" s="149">
        <v>0</v>
      </c>
      <c r="U19" s="149">
        <v>0</v>
      </c>
      <c r="V19" s="149">
        <v>0</v>
      </c>
      <c r="W19" s="149">
        <v>761179</v>
      </c>
      <c r="X19" s="149">
        <v>761179</v>
      </c>
      <c r="Y19" s="149">
        <v>0</v>
      </c>
      <c r="Z19" s="149">
        <v>761179</v>
      </c>
      <c r="AA19" s="149">
        <v>1762586.58</v>
      </c>
      <c r="AB19" s="149">
        <v>-282955.58000000007</v>
      </c>
      <c r="AC19" s="149">
        <v>1319072.4400000002</v>
      </c>
      <c r="AD19" s="149">
        <v>-557893.44000000018</v>
      </c>
      <c r="AE19" s="149" t="s">
        <v>2865</v>
      </c>
      <c r="AF19" s="149">
        <v>718452</v>
      </c>
      <c r="AG19" s="149">
        <v>-282955.58000000007</v>
      </c>
      <c r="AH19">
        <v>0</v>
      </c>
      <c r="AI19">
        <v>761179</v>
      </c>
      <c r="AO19"/>
      <c r="AP19"/>
    </row>
    <row r="20" spans="1:42" x14ac:dyDescent="0.25">
      <c r="A20" s="118" t="s">
        <v>102</v>
      </c>
      <c r="B20" s="118" t="s">
        <v>808</v>
      </c>
      <c r="C20" s="118" t="s">
        <v>809</v>
      </c>
      <c r="D20" s="118" t="s">
        <v>2856</v>
      </c>
      <c r="E20" s="118"/>
      <c r="F20" s="149">
        <v>4519</v>
      </c>
      <c r="G20" s="149">
        <v>398430</v>
      </c>
      <c r="H20" s="149">
        <v>0</v>
      </c>
      <c r="I20" s="149">
        <v>398430</v>
      </c>
      <c r="J20" s="149">
        <v>67690</v>
      </c>
      <c r="K20" s="149">
        <v>138170</v>
      </c>
      <c r="L20" s="149">
        <v>330740</v>
      </c>
      <c r="M20" s="149">
        <v>330740</v>
      </c>
      <c r="N20" s="149">
        <v>996028</v>
      </c>
      <c r="O20" s="149">
        <v>0</v>
      </c>
      <c r="P20" s="149">
        <v>0</v>
      </c>
      <c r="Q20" s="149">
        <v>0</v>
      </c>
      <c r="R20" s="149">
        <v>0</v>
      </c>
      <c r="S20" s="149">
        <v>0</v>
      </c>
      <c r="T20" s="149">
        <v>0</v>
      </c>
      <c r="U20" s="149">
        <v>0</v>
      </c>
      <c r="V20" s="149">
        <v>0</v>
      </c>
      <c r="W20" s="149">
        <v>398430</v>
      </c>
      <c r="X20" s="149">
        <v>398430</v>
      </c>
      <c r="Y20" s="149">
        <v>0</v>
      </c>
      <c r="Z20" s="149">
        <v>398430</v>
      </c>
      <c r="AA20" s="149">
        <v>1134198</v>
      </c>
      <c r="AB20" s="149">
        <v>-735768</v>
      </c>
      <c r="AC20" s="149">
        <v>294978.32000000007</v>
      </c>
      <c r="AD20" s="149">
        <v>103451.67999999992</v>
      </c>
      <c r="AE20" s="149" t="s">
        <v>2857</v>
      </c>
      <c r="AF20" s="149">
        <v>0</v>
      </c>
      <c r="AG20" s="149">
        <v>-735768</v>
      </c>
      <c r="AH20">
        <v>0</v>
      </c>
      <c r="AI20">
        <v>398430</v>
      </c>
      <c r="AO20"/>
      <c r="AP20"/>
    </row>
    <row r="21" spans="1:42" x14ac:dyDescent="0.25">
      <c r="A21" s="118" t="s">
        <v>103</v>
      </c>
      <c r="B21" s="118" t="s">
        <v>816</v>
      </c>
      <c r="C21" s="118" t="s">
        <v>684</v>
      </c>
      <c r="D21" s="118" t="s">
        <v>2858</v>
      </c>
      <c r="E21" s="118"/>
      <c r="F21" s="149">
        <v>8164</v>
      </c>
      <c r="G21" s="149">
        <v>719801</v>
      </c>
      <c r="H21" s="149">
        <v>0</v>
      </c>
      <c r="I21" s="149">
        <v>719801</v>
      </c>
      <c r="J21" s="149">
        <v>28250</v>
      </c>
      <c r="K21" s="149">
        <v>65000</v>
      </c>
      <c r="L21" s="149">
        <v>691551</v>
      </c>
      <c r="M21" s="149">
        <v>131179</v>
      </c>
      <c r="N21" s="149">
        <v>261109</v>
      </c>
      <c r="O21" s="149">
        <v>560372</v>
      </c>
      <c r="P21" s="149">
        <v>17806.372500000001</v>
      </c>
      <c r="Q21" s="149">
        <v>242295.99</v>
      </c>
      <c r="R21" s="149">
        <v>260102.36249999999</v>
      </c>
      <c r="S21" s="149">
        <v>17806.372500000001</v>
      </c>
      <c r="T21" s="149">
        <v>120085.78</v>
      </c>
      <c r="U21" s="149">
        <v>137892.1525</v>
      </c>
      <c r="V21" s="149">
        <v>137892.1525</v>
      </c>
      <c r="W21" s="149">
        <v>297321.15249999997</v>
      </c>
      <c r="X21" s="149">
        <v>297321.15249999997</v>
      </c>
      <c r="Y21" s="149">
        <v>0</v>
      </c>
      <c r="Z21" s="149">
        <v>297321.15249999997</v>
      </c>
      <c r="AA21" s="149">
        <v>586211.36250000005</v>
      </c>
      <c r="AB21" s="149">
        <v>133589.63749999995</v>
      </c>
      <c r="AC21" s="149">
        <v>130029.43000000002</v>
      </c>
      <c r="AD21" s="149">
        <v>167291.72249999997</v>
      </c>
      <c r="AE21" s="149" t="s">
        <v>2857</v>
      </c>
      <c r="AF21" s="149">
        <v>422479.84749999997</v>
      </c>
      <c r="AG21" s="149">
        <v>133589.63749999995</v>
      </c>
      <c r="AH21">
        <v>137892.1525</v>
      </c>
      <c r="AI21">
        <v>297321.15249999997</v>
      </c>
      <c r="AO21"/>
      <c r="AP21"/>
    </row>
    <row r="22" spans="1:42" x14ac:dyDescent="0.25">
      <c r="A22" s="118" t="s">
        <v>104</v>
      </c>
      <c r="B22" s="118" t="s">
        <v>822</v>
      </c>
      <c r="C22" s="118" t="s">
        <v>822</v>
      </c>
      <c r="D22" s="118" t="s">
        <v>2859</v>
      </c>
      <c r="E22" s="118"/>
      <c r="F22" s="149">
        <v>44460</v>
      </c>
      <c r="G22" s="149">
        <v>3919936</v>
      </c>
      <c r="H22" s="149">
        <v>0</v>
      </c>
      <c r="I22" s="149">
        <v>3919936</v>
      </c>
      <c r="J22" s="149">
        <v>160281</v>
      </c>
      <c r="K22" s="149">
        <v>257288</v>
      </c>
      <c r="L22" s="149">
        <v>3759655</v>
      </c>
      <c r="M22" s="149">
        <v>3759655</v>
      </c>
      <c r="N22" s="149">
        <v>6470492</v>
      </c>
      <c r="O22" s="149">
        <v>0</v>
      </c>
      <c r="P22" s="149">
        <v>0</v>
      </c>
      <c r="Q22" s="149">
        <v>0</v>
      </c>
      <c r="R22" s="149">
        <v>0</v>
      </c>
      <c r="S22" s="149">
        <v>0</v>
      </c>
      <c r="T22" s="149">
        <v>0</v>
      </c>
      <c r="U22" s="149">
        <v>0</v>
      </c>
      <c r="V22" s="149">
        <v>0</v>
      </c>
      <c r="W22" s="149">
        <v>3919936</v>
      </c>
      <c r="X22" s="149">
        <v>3919936</v>
      </c>
      <c r="Y22" s="149">
        <v>0</v>
      </c>
      <c r="Z22" s="149">
        <v>3919936</v>
      </c>
      <c r="AA22" s="149">
        <v>6727780</v>
      </c>
      <c r="AB22" s="149">
        <v>-2807844</v>
      </c>
      <c r="AC22" s="149">
        <v>1993826.6299999997</v>
      </c>
      <c r="AD22" s="149">
        <v>1926109.3700000003</v>
      </c>
      <c r="AE22" s="149" t="s">
        <v>2857</v>
      </c>
      <c r="AF22" s="149">
        <v>0</v>
      </c>
      <c r="AG22" s="149">
        <v>-2807844</v>
      </c>
      <c r="AH22">
        <v>0</v>
      </c>
      <c r="AI22">
        <v>3919936</v>
      </c>
      <c r="AO22"/>
      <c r="AP22"/>
    </row>
    <row r="23" spans="1:42" x14ac:dyDescent="0.25">
      <c r="A23" s="118" t="s">
        <v>105</v>
      </c>
      <c r="B23" s="118" t="s">
        <v>829</v>
      </c>
      <c r="C23" s="118" t="s">
        <v>761</v>
      </c>
      <c r="D23" s="118" t="s">
        <v>2862</v>
      </c>
      <c r="E23" s="118"/>
      <c r="F23" s="149">
        <v>5592</v>
      </c>
      <c r="G23" s="149">
        <v>493034</v>
      </c>
      <c r="H23" s="149">
        <v>0</v>
      </c>
      <c r="I23" s="149">
        <v>493034</v>
      </c>
      <c r="J23" s="149">
        <v>83749</v>
      </c>
      <c r="K23" s="149">
        <v>218266</v>
      </c>
      <c r="L23" s="149">
        <v>409285</v>
      </c>
      <c r="M23" s="149">
        <v>369183</v>
      </c>
      <c r="N23" s="149">
        <v>399847</v>
      </c>
      <c r="O23" s="149">
        <v>40102</v>
      </c>
      <c r="P23" s="149">
        <v>0</v>
      </c>
      <c r="Q23" s="149">
        <v>0</v>
      </c>
      <c r="R23" s="149">
        <v>0</v>
      </c>
      <c r="S23" s="149">
        <v>0</v>
      </c>
      <c r="T23" s="149">
        <v>0</v>
      </c>
      <c r="U23" s="149">
        <v>0</v>
      </c>
      <c r="V23" s="149">
        <v>0</v>
      </c>
      <c r="W23" s="149">
        <v>452932</v>
      </c>
      <c r="X23" s="149">
        <v>452932</v>
      </c>
      <c r="Y23" s="149">
        <v>0</v>
      </c>
      <c r="Z23" s="149">
        <v>452932</v>
      </c>
      <c r="AA23" s="149">
        <v>618113</v>
      </c>
      <c r="AB23" s="149">
        <v>-125079</v>
      </c>
      <c r="AC23" s="149">
        <v>323062.64000000007</v>
      </c>
      <c r="AD23" s="149">
        <v>129869.35999999991</v>
      </c>
      <c r="AE23" s="149" t="s">
        <v>2857</v>
      </c>
      <c r="AF23" s="149">
        <v>40102</v>
      </c>
      <c r="AG23" s="149">
        <v>-125079</v>
      </c>
      <c r="AH23">
        <v>0</v>
      </c>
      <c r="AI23">
        <v>452932</v>
      </c>
      <c r="AO23"/>
      <c r="AP23"/>
    </row>
    <row r="24" spans="1:42" x14ac:dyDescent="0.25">
      <c r="A24" s="118" t="s">
        <v>106</v>
      </c>
      <c r="B24" s="118" t="s">
        <v>836</v>
      </c>
      <c r="C24" s="118" t="s">
        <v>700</v>
      </c>
      <c r="D24" s="118" t="s">
        <v>2860</v>
      </c>
      <c r="E24" s="118"/>
      <c r="F24" s="149">
        <v>1730</v>
      </c>
      <c r="G24" s="149">
        <v>152530</v>
      </c>
      <c r="H24" s="149">
        <v>0</v>
      </c>
      <c r="I24" s="149">
        <v>152530</v>
      </c>
      <c r="J24" s="149">
        <v>2755</v>
      </c>
      <c r="K24" s="149">
        <v>3914</v>
      </c>
      <c r="L24" s="149">
        <v>149775</v>
      </c>
      <c r="M24" s="149">
        <v>10568</v>
      </c>
      <c r="N24" s="149">
        <v>12893</v>
      </c>
      <c r="O24" s="149">
        <v>139207</v>
      </c>
      <c r="P24" s="149">
        <v>0</v>
      </c>
      <c r="Q24" s="149">
        <v>0</v>
      </c>
      <c r="R24" s="149">
        <v>0</v>
      </c>
      <c r="S24" s="149">
        <v>0</v>
      </c>
      <c r="T24" s="149">
        <v>0</v>
      </c>
      <c r="U24" s="149">
        <v>0</v>
      </c>
      <c r="V24" s="149">
        <v>0</v>
      </c>
      <c r="W24" s="149">
        <v>13323</v>
      </c>
      <c r="X24" s="149">
        <v>13323</v>
      </c>
      <c r="Y24" s="149">
        <v>0</v>
      </c>
      <c r="Z24" s="149">
        <v>13323</v>
      </c>
      <c r="AA24" s="149">
        <v>16807</v>
      </c>
      <c r="AB24" s="149">
        <v>135723</v>
      </c>
      <c r="AC24" s="149">
        <v>10216.75</v>
      </c>
      <c r="AD24" s="149">
        <v>3106.25</v>
      </c>
      <c r="AE24" s="149" t="s">
        <v>2857</v>
      </c>
      <c r="AF24" s="149">
        <v>139207</v>
      </c>
      <c r="AG24" s="149">
        <v>135723</v>
      </c>
      <c r="AH24">
        <v>0</v>
      </c>
      <c r="AI24">
        <v>13323</v>
      </c>
      <c r="AO24"/>
      <c r="AP24"/>
    </row>
    <row r="25" spans="1:42" x14ac:dyDescent="0.25">
      <c r="A25" s="118" t="s">
        <v>107</v>
      </c>
      <c r="B25" s="118" t="s">
        <v>843</v>
      </c>
      <c r="C25" s="118" t="s">
        <v>684</v>
      </c>
      <c r="D25" s="118" t="s">
        <v>2861</v>
      </c>
      <c r="E25" s="118"/>
      <c r="F25" s="149">
        <v>14195</v>
      </c>
      <c r="G25" s="149">
        <v>1251541</v>
      </c>
      <c r="H25" s="149">
        <v>0</v>
      </c>
      <c r="I25" s="149">
        <v>1251541</v>
      </c>
      <c r="J25" s="149">
        <v>494435</v>
      </c>
      <c r="K25" s="149">
        <v>896056</v>
      </c>
      <c r="L25" s="149">
        <v>757106</v>
      </c>
      <c r="M25" s="149">
        <v>757106</v>
      </c>
      <c r="N25" s="149">
        <v>1325988</v>
      </c>
      <c r="O25" s="149">
        <v>0</v>
      </c>
      <c r="P25" s="149">
        <v>0</v>
      </c>
      <c r="Q25" s="149">
        <v>0</v>
      </c>
      <c r="R25" s="149">
        <v>0</v>
      </c>
      <c r="S25" s="149">
        <v>0</v>
      </c>
      <c r="T25" s="149">
        <v>0</v>
      </c>
      <c r="U25" s="149">
        <v>0</v>
      </c>
      <c r="V25" s="149">
        <v>0</v>
      </c>
      <c r="W25" s="149">
        <v>1251541</v>
      </c>
      <c r="X25" s="149">
        <v>1251541</v>
      </c>
      <c r="Y25" s="149">
        <v>0</v>
      </c>
      <c r="Z25" s="149">
        <v>1251541</v>
      </c>
      <c r="AA25" s="149">
        <v>2222044</v>
      </c>
      <c r="AB25" s="149">
        <v>-970503</v>
      </c>
      <c r="AC25" s="149">
        <v>1251541</v>
      </c>
      <c r="AD25" s="149">
        <v>0</v>
      </c>
      <c r="AE25" s="149" t="s">
        <v>2857</v>
      </c>
      <c r="AF25" s="149">
        <v>0</v>
      </c>
      <c r="AG25" s="149">
        <v>-970503</v>
      </c>
      <c r="AH25">
        <v>0</v>
      </c>
      <c r="AI25">
        <v>1251541</v>
      </c>
      <c r="AO25"/>
      <c r="AP25"/>
    </row>
    <row r="26" spans="1:42" x14ac:dyDescent="0.25">
      <c r="A26" s="118" t="s">
        <v>108</v>
      </c>
      <c r="B26" s="118" t="s">
        <v>849</v>
      </c>
      <c r="C26" s="118" t="s">
        <v>731</v>
      </c>
      <c r="D26" s="118" t="s">
        <v>2862</v>
      </c>
      <c r="E26" s="118"/>
      <c r="F26" s="149">
        <v>15134</v>
      </c>
      <c r="G26" s="149">
        <v>1334330</v>
      </c>
      <c r="H26" s="149">
        <v>0</v>
      </c>
      <c r="I26" s="149">
        <v>1334330</v>
      </c>
      <c r="J26" s="149">
        <v>29349</v>
      </c>
      <c r="K26" s="149">
        <v>93709</v>
      </c>
      <c r="L26" s="149">
        <v>1304981</v>
      </c>
      <c r="M26" s="149">
        <v>525588</v>
      </c>
      <c r="N26" s="149">
        <v>748366</v>
      </c>
      <c r="O26" s="149">
        <v>779393</v>
      </c>
      <c r="P26" s="149">
        <v>0</v>
      </c>
      <c r="Q26" s="149">
        <v>0</v>
      </c>
      <c r="R26" s="149">
        <v>0</v>
      </c>
      <c r="S26" s="149">
        <v>0</v>
      </c>
      <c r="T26" s="149">
        <v>0</v>
      </c>
      <c r="U26" s="149">
        <v>0</v>
      </c>
      <c r="V26" s="149">
        <v>0</v>
      </c>
      <c r="W26" s="149">
        <v>554937</v>
      </c>
      <c r="X26" s="149">
        <v>554937</v>
      </c>
      <c r="Y26" s="149">
        <v>0</v>
      </c>
      <c r="Z26" s="149">
        <v>554937</v>
      </c>
      <c r="AA26" s="149">
        <v>842075</v>
      </c>
      <c r="AB26" s="149">
        <v>492255</v>
      </c>
      <c r="AC26" s="149">
        <v>180601.15</v>
      </c>
      <c r="AD26" s="149">
        <v>374335.85</v>
      </c>
      <c r="AE26" s="149" t="s">
        <v>2857</v>
      </c>
      <c r="AF26" s="149">
        <v>779393</v>
      </c>
      <c r="AG26" s="149">
        <v>492255</v>
      </c>
      <c r="AH26">
        <v>0</v>
      </c>
      <c r="AI26">
        <v>554937</v>
      </c>
      <c r="AO26"/>
      <c r="AP26"/>
    </row>
    <row r="27" spans="1:42" x14ac:dyDescent="0.25">
      <c r="A27" s="118" t="s">
        <v>109</v>
      </c>
      <c r="B27" s="118" t="s">
        <v>855</v>
      </c>
      <c r="C27" s="118" t="s">
        <v>809</v>
      </c>
      <c r="D27" s="118" t="s">
        <v>2862</v>
      </c>
      <c r="E27" s="118" t="s">
        <v>2864</v>
      </c>
      <c r="F27" s="149">
        <v>17182</v>
      </c>
      <c r="G27" s="149">
        <v>1514898</v>
      </c>
      <c r="H27" s="149">
        <v>0</v>
      </c>
      <c r="I27" s="149">
        <v>1514898</v>
      </c>
      <c r="J27" s="149">
        <v>227500</v>
      </c>
      <c r="K27" s="149">
        <v>460000</v>
      </c>
      <c r="L27" s="149">
        <v>1287398</v>
      </c>
      <c r="M27" s="149">
        <v>370142</v>
      </c>
      <c r="N27" s="149">
        <v>997906</v>
      </c>
      <c r="O27" s="149">
        <v>917256</v>
      </c>
      <c r="P27" s="149">
        <v>0</v>
      </c>
      <c r="Q27" s="149">
        <v>917256.03</v>
      </c>
      <c r="R27" s="149">
        <v>917256.03</v>
      </c>
      <c r="S27" s="149">
        <v>0</v>
      </c>
      <c r="T27" s="149">
        <v>917256.03</v>
      </c>
      <c r="U27" s="149">
        <v>917256.03</v>
      </c>
      <c r="V27" s="149">
        <v>0</v>
      </c>
      <c r="W27" s="149">
        <v>1514898.03</v>
      </c>
      <c r="X27" s="149">
        <v>597642</v>
      </c>
      <c r="Y27" s="149">
        <v>0</v>
      </c>
      <c r="Z27" s="149">
        <v>597642</v>
      </c>
      <c r="AA27" s="149">
        <v>2375162.0300000003</v>
      </c>
      <c r="AB27" s="149">
        <v>-860264.03000000038</v>
      </c>
      <c r="AC27" s="149">
        <v>373305.20250000054</v>
      </c>
      <c r="AD27" s="149">
        <v>224336.79749999943</v>
      </c>
      <c r="AE27" s="149" t="s">
        <v>2857</v>
      </c>
      <c r="AF27" s="149">
        <v>917256</v>
      </c>
      <c r="AG27" s="149">
        <v>-860264.03000000038</v>
      </c>
      <c r="AH27">
        <v>917256</v>
      </c>
      <c r="AI27">
        <v>1514898</v>
      </c>
      <c r="AO27"/>
      <c r="AP27"/>
    </row>
    <row r="28" spans="1:42" x14ac:dyDescent="0.25">
      <c r="A28" s="118" t="s">
        <v>110</v>
      </c>
      <c r="B28" s="118" t="s">
        <v>861</v>
      </c>
      <c r="C28" s="118" t="s">
        <v>684</v>
      </c>
      <c r="D28" s="118" t="s">
        <v>2863</v>
      </c>
      <c r="E28" s="118"/>
      <c r="F28" s="149">
        <v>26330</v>
      </c>
      <c r="G28" s="149">
        <v>2321456</v>
      </c>
      <c r="H28" s="149">
        <v>0</v>
      </c>
      <c r="I28" s="149">
        <v>2321456</v>
      </c>
      <c r="J28" s="149">
        <v>878302</v>
      </c>
      <c r="K28" s="149">
        <v>978611</v>
      </c>
      <c r="L28" s="149">
        <v>1443154</v>
      </c>
      <c r="M28" s="149">
        <v>1128167</v>
      </c>
      <c r="N28" s="149">
        <v>2516642</v>
      </c>
      <c r="O28" s="149">
        <v>314987</v>
      </c>
      <c r="P28" s="149">
        <v>0</v>
      </c>
      <c r="Q28" s="149">
        <v>314981.26</v>
      </c>
      <c r="R28" s="149">
        <v>314981.26</v>
      </c>
      <c r="S28" s="149">
        <v>0</v>
      </c>
      <c r="T28" s="149">
        <v>0</v>
      </c>
      <c r="U28" s="149">
        <v>0</v>
      </c>
      <c r="V28" s="149">
        <v>0</v>
      </c>
      <c r="W28" s="149">
        <v>2006469</v>
      </c>
      <c r="X28" s="149">
        <v>2006469</v>
      </c>
      <c r="Y28" s="149">
        <v>0</v>
      </c>
      <c r="Z28" s="149">
        <v>2006469</v>
      </c>
      <c r="AA28" s="149">
        <v>3810234.26</v>
      </c>
      <c r="AB28" s="149">
        <v>-1488778.2599999998</v>
      </c>
      <c r="AC28" s="149">
        <v>0</v>
      </c>
      <c r="AD28" s="149">
        <v>2006469</v>
      </c>
      <c r="AE28" s="149" t="s">
        <v>2857</v>
      </c>
      <c r="AF28" s="149">
        <v>314987</v>
      </c>
      <c r="AG28" s="149">
        <v>-1488778.2599999998</v>
      </c>
      <c r="AH28">
        <v>0</v>
      </c>
      <c r="AI28">
        <v>2006469</v>
      </c>
      <c r="AO28"/>
      <c r="AP28"/>
    </row>
    <row r="29" spans="1:42" x14ac:dyDescent="0.25">
      <c r="A29" s="118" t="s">
        <v>111</v>
      </c>
      <c r="B29" s="118" t="s">
        <v>868</v>
      </c>
      <c r="C29" s="118" t="s">
        <v>693</v>
      </c>
      <c r="D29" s="118" t="s">
        <v>2864</v>
      </c>
      <c r="E29" s="118"/>
      <c r="F29" s="149">
        <v>6802</v>
      </c>
      <c r="G29" s="149">
        <v>599717</v>
      </c>
      <c r="H29" s="149">
        <v>0</v>
      </c>
      <c r="I29" s="149">
        <v>599717</v>
      </c>
      <c r="J29" s="149">
        <v>83915</v>
      </c>
      <c r="K29" s="149">
        <v>100614</v>
      </c>
      <c r="L29" s="149">
        <v>515802</v>
      </c>
      <c r="M29" s="149">
        <v>238040</v>
      </c>
      <c r="N29" s="149">
        <v>253040</v>
      </c>
      <c r="O29" s="149">
        <v>277762</v>
      </c>
      <c r="P29" s="149">
        <v>16698.974999999999</v>
      </c>
      <c r="Q29" s="149">
        <v>64203.8</v>
      </c>
      <c r="R29" s="149">
        <v>80902.774999999994</v>
      </c>
      <c r="S29" s="149">
        <v>11290.8</v>
      </c>
      <c r="T29" s="149">
        <v>64203.8</v>
      </c>
      <c r="U29" s="149">
        <v>75494.599999999991</v>
      </c>
      <c r="V29" s="149">
        <v>75494.600000000006</v>
      </c>
      <c r="W29" s="149">
        <v>397449.6</v>
      </c>
      <c r="X29" s="149">
        <v>397449.6</v>
      </c>
      <c r="Y29" s="149">
        <v>0</v>
      </c>
      <c r="Z29" s="149">
        <v>397449.6</v>
      </c>
      <c r="AA29" s="149">
        <v>434556.77500000002</v>
      </c>
      <c r="AB29" s="149">
        <v>165160.22499999998</v>
      </c>
      <c r="AC29" s="149">
        <v>382295.23</v>
      </c>
      <c r="AD29" s="149">
        <v>15154.369999999995</v>
      </c>
      <c r="AE29" s="149" t="s">
        <v>2857</v>
      </c>
      <c r="AF29" s="149">
        <v>202267.4</v>
      </c>
      <c r="AG29" s="149">
        <v>165160.22499999998</v>
      </c>
      <c r="AH29">
        <v>75494.600000000006</v>
      </c>
      <c r="AI29">
        <v>397449.6</v>
      </c>
      <c r="AO29"/>
      <c r="AP29"/>
    </row>
    <row r="30" spans="1:42" x14ac:dyDescent="0.25">
      <c r="A30" s="118" t="s">
        <v>112</v>
      </c>
      <c r="B30" s="118" t="s">
        <v>875</v>
      </c>
      <c r="C30" s="118" t="s">
        <v>761</v>
      </c>
      <c r="D30" s="118" t="s">
        <v>2858</v>
      </c>
      <c r="E30" s="118"/>
      <c r="F30" s="149">
        <v>3220</v>
      </c>
      <c r="G30" s="149">
        <v>283900</v>
      </c>
      <c r="H30" s="149">
        <v>0</v>
      </c>
      <c r="I30" s="149">
        <v>283900</v>
      </c>
      <c r="J30" s="149">
        <v>30000</v>
      </c>
      <c r="K30" s="149">
        <v>73125</v>
      </c>
      <c r="L30" s="149">
        <v>253900</v>
      </c>
      <c r="M30" s="149">
        <v>97375</v>
      </c>
      <c r="N30" s="149">
        <v>194500</v>
      </c>
      <c r="O30" s="149">
        <v>156525</v>
      </c>
      <c r="P30" s="149">
        <v>0</v>
      </c>
      <c r="Q30" s="149">
        <v>0</v>
      </c>
      <c r="R30" s="149">
        <v>0</v>
      </c>
      <c r="S30" s="149">
        <v>0</v>
      </c>
      <c r="T30" s="149">
        <v>0</v>
      </c>
      <c r="U30" s="149">
        <v>0</v>
      </c>
      <c r="V30" s="149">
        <v>0</v>
      </c>
      <c r="W30" s="149">
        <v>127375</v>
      </c>
      <c r="X30" s="149">
        <v>127375</v>
      </c>
      <c r="Y30" s="149">
        <v>0</v>
      </c>
      <c r="Z30" s="149">
        <v>127375</v>
      </c>
      <c r="AA30" s="149">
        <v>267625</v>
      </c>
      <c r="AB30" s="149">
        <v>16275</v>
      </c>
      <c r="AC30" s="149">
        <v>67194.76999999999</v>
      </c>
      <c r="AD30" s="149">
        <v>60180.23000000001</v>
      </c>
      <c r="AE30" s="149" t="s">
        <v>2857</v>
      </c>
      <c r="AF30" s="149">
        <v>156525</v>
      </c>
      <c r="AG30" s="149">
        <v>16275</v>
      </c>
      <c r="AH30">
        <v>0</v>
      </c>
      <c r="AI30">
        <v>127375</v>
      </c>
      <c r="AO30"/>
      <c r="AP30"/>
    </row>
    <row r="31" spans="1:42" x14ac:dyDescent="0.25">
      <c r="A31" s="118" t="s">
        <v>113</v>
      </c>
      <c r="B31" s="118" t="s">
        <v>882</v>
      </c>
      <c r="C31" s="118" t="s">
        <v>774</v>
      </c>
      <c r="D31" s="118" t="s">
        <v>2860</v>
      </c>
      <c r="E31" s="118"/>
      <c r="F31" s="149">
        <v>2114</v>
      </c>
      <c r="G31" s="149">
        <v>186387</v>
      </c>
      <c r="H31" s="149">
        <v>0</v>
      </c>
      <c r="I31" s="149">
        <v>186387</v>
      </c>
      <c r="J31" s="149">
        <v>46135</v>
      </c>
      <c r="K31" s="149">
        <v>73090</v>
      </c>
      <c r="L31" s="149">
        <v>140252</v>
      </c>
      <c r="M31" s="149">
        <v>80335</v>
      </c>
      <c r="N31" s="149">
        <v>133660</v>
      </c>
      <c r="O31" s="149">
        <v>59917</v>
      </c>
      <c r="P31" s="149">
        <v>0</v>
      </c>
      <c r="Q31" s="149">
        <v>52832.4</v>
      </c>
      <c r="R31" s="149">
        <v>52832.4</v>
      </c>
      <c r="S31" s="149">
        <v>0</v>
      </c>
      <c r="T31" s="149">
        <v>51005.4</v>
      </c>
      <c r="U31" s="149">
        <v>51005.4</v>
      </c>
      <c r="V31" s="149">
        <v>51005.4</v>
      </c>
      <c r="W31" s="149">
        <v>177475.4</v>
      </c>
      <c r="X31" s="149">
        <v>177475.4</v>
      </c>
      <c r="Y31" s="149">
        <v>0</v>
      </c>
      <c r="Z31" s="149">
        <v>177475.4</v>
      </c>
      <c r="AA31" s="149">
        <v>259582.4</v>
      </c>
      <c r="AB31" s="149">
        <v>-73195.399999999994</v>
      </c>
      <c r="AC31" s="149">
        <v>147713.16</v>
      </c>
      <c r="AD31" s="149">
        <v>29762.239999999991</v>
      </c>
      <c r="AE31" s="149" t="s">
        <v>2857</v>
      </c>
      <c r="AF31" s="149">
        <v>8911.6000000000058</v>
      </c>
      <c r="AG31" s="149">
        <v>-73195.399999999994</v>
      </c>
      <c r="AH31">
        <v>51005.4</v>
      </c>
      <c r="AI31">
        <v>177475.4</v>
      </c>
      <c r="AO31"/>
      <c r="AP31"/>
    </row>
    <row r="32" spans="1:42" x14ac:dyDescent="0.25">
      <c r="A32" s="118" t="s">
        <v>114</v>
      </c>
      <c r="B32" s="118" t="s">
        <v>890</v>
      </c>
      <c r="C32" s="118" t="s">
        <v>723</v>
      </c>
      <c r="D32" s="118" t="s">
        <v>2861</v>
      </c>
      <c r="E32" s="118"/>
      <c r="F32" s="149">
        <v>42312</v>
      </c>
      <c r="G32" s="149">
        <v>3730552</v>
      </c>
      <c r="H32" s="149">
        <v>0</v>
      </c>
      <c r="I32" s="149">
        <v>3730552</v>
      </c>
      <c r="J32" s="149">
        <v>3730552</v>
      </c>
      <c r="K32" s="149">
        <v>5881369</v>
      </c>
      <c r="L32" s="149">
        <v>0</v>
      </c>
      <c r="M32" s="149">
        <v>0</v>
      </c>
      <c r="N32" s="149">
        <v>0</v>
      </c>
      <c r="O32" s="149">
        <v>0</v>
      </c>
      <c r="P32" s="149">
        <v>0</v>
      </c>
      <c r="Q32" s="149">
        <v>0</v>
      </c>
      <c r="R32" s="149">
        <v>0</v>
      </c>
      <c r="S32" s="149">
        <v>0</v>
      </c>
      <c r="T32" s="149">
        <v>0</v>
      </c>
      <c r="U32" s="149">
        <v>0</v>
      </c>
      <c r="V32" s="149">
        <v>0</v>
      </c>
      <c r="W32" s="149">
        <v>3730552</v>
      </c>
      <c r="X32" s="149">
        <v>3730552</v>
      </c>
      <c r="Y32" s="149">
        <v>0</v>
      </c>
      <c r="Z32" s="149">
        <v>3730552</v>
      </c>
      <c r="AA32" s="149">
        <v>5881369</v>
      </c>
      <c r="AB32" s="149">
        <v>-2150817</v>
      </c>
      <c r="AC32" s="149">
        <v>2960121.9600000009</v>
      </c>
      <c r="AD32" s="149">
        <v>770430.03999999899</v>
      </c>
      <c r="AE32" s="149" t="s">
        <v>2857</v>
      </c>
      <c r="AF32" s="149">
        <v>0</v>
      </c>
      <c r="AG32" s="149">
        <v>-2150817</v>
      </c>
      <c r="AH32">
        <v>0</v>
      </c>
      <c r="AI32">
        <v>3730552</v>
      </c>
      <c r="AO32"/>
      <c r="AP32"/>
    </row>
    <row r="33" spans="1:42" x14ac:dyDescent="0.25">
      <c r="A33" s="118" t="s">
        <v>115</v>
      </c>
      <c r="B33" s="118" t="s">
        <v>897</v>
      </c>
      <c r="C33" s="118" t="s">
        <v>684</v>
      </c>
      <c r="D33" s="118" t="s">
        <v>2861</v>
      </c>
      <c r="E33" s="118"/>
      <c r="F33" s="149">
        <v>43784</v>
      </c>
      <c r="G33" s="149">
        <v>3860335</v>
      </c>
      <c r="H33" s="149">
        <v>0</v>
      </c>
      <c r="I33" s="149">
        <v>3860335</v>
      </c>
      <c r="J33" s="149">
        <v>0</v>
      </c>
      <c r="K33" s="149">
        <v>0</v>
      </c>
      <c r="L33" s="149">
        <v>3860335</v>
      </c>
      <c r="M33" s="149">
        <v>1120000</v>
      </c>
      <c r="N33" s="149">
        <v>2065000</v>
      </c>
      <c r="O33" s="149">
        <v>2740335</v>
      </c>
      <c r="P33" s="149">
        <v>0</v>
      </c>
      <c r="Q33" s="149">
        <v>1320547.6599999999</v>
      </c>
      <c r="R33" s="149">
        <v>1320547.6599999999</v>
      </c>
      <c r="S33" s="149">
        <v>0</v>
      </c>
      <c r="T33" s="149">
        <v>0</v>
      </c>
      <c r="U33" s="149">
        <v>0</v>
      </c>
      <c r="V33" s="149">
        <v>0</v>
      </c>
      <c r="W33" s="149">
        <v>1120000</v>
      </c>
      <c r="X33" s="149">
        <v>1120000</v>
      </c>
      <c r="Y33" s="149">
        <v>0</v>
      </c>
      <c r="Z33" s="149">
        <v>1120000</v>
      </c>
      <c r="AA33" s="149">
        <v>3385547.66</v>
      </c>
      <c r="AB33" s="149">
        <v>474787.33999999985</v>
      </c>
      <c r="AC33" s="149">
        <v>720722.44</v>
      </c>
      <c r="AD33" s="149">
        <v>399277.56000000006</v>
      </c>
      <c r="AE33" s="149" t="s">
        <v>2857</v>
      </c>
      <c r="AF33" s="149">
        <v>2740335</v>
      </c>
      <c r="AG33" s="149">
        <v>474787.33999999985</v>
      </c>
      <c r="AH33">
        <v>0</v>
      </c>
      <c r="AI33">
        <v>1120000</v>
      </c>
      <c r="AO33"/>
      <c r="AP33"/>
    </row>
    <row r="34" spans="1:42" x14ac:dyDescent="0.25">
      <c r="A34" s="118" t="s">
        <v>116</v>
      </c>
      <c r="B34" s="118" t="s">
        <v>903</v>
      </c>
      <c r="C34" s="118" t="s">
        <v>761</v>
      </c>
      <c r="D34" s="118" t="s">
        <v>2862</v>
      </c>
      <c r="E34" s="118"/>
      <c r="F34" s="149">
        <v>9326</v>
      </c>
      <c r="G34" s="149">
        <v>822252</v>
      </c>
      <c r="H34" s="149">
        <v>0</v>
      </c>
      <c r="I34" s="149">
        <v>822252</v>
      </c>
      <c r="J34" s="149">
        <v>0</v>
      </c>
      <c r="K34" s="149">
        <v>0</v>
      </c>
      <c r="L34" s="149">
        <v>822252</v>
      </c>
      <c r="M34" s="149">
        <v>169562</v>
      </c>
      <c r="N34" s="149">
        <v>222564</v>
      </c>
      <c r="O34" s="149">
        <v>652690</v>
      </c>
      <c r="P34" s="149">
        <v>25601.002499999999</v>
      </c>
      <c r="Q34" s="149">
        <v>320941.36</v>
      </c>
      <c r="R34" s="149">
        <v>346542.36249999999</v>
      </c>
      <c r="S34" s="149">
        <v>25601.002499999999</v>
      </c>
      <c r="T34" s="149">
        <v>186084.32</v>
      </c>
      <c r="U34" s="149">
        <v>211685.32250000001</v>
      </c>
      <c r="V34" s="149">
        <v>211685</v>
      </c>
      <c r="W34" s="149">
        <v>381247.32250000001</v>
      </c>
      <c r="X34" s="149">
        <v>381247</v>
      </c>
      <c r="Y34" s="149">
        <v>0</v>
      </c>
      <c r="Z34" s="149">
        <v>381247</v>
      </c>
      <c r="AA34" s="149">
        <v>569106.36250000005</v>
      </c>
      <c r="AB34" s="149">
        <v>253145.63749999995</v>
      </c>
      <c r="AC34" s="149">
        <v>380992.06000000017</v>
      </c>
      <c r="AD34" s="149">
        <v>254.93999999982773</v>
      </c>
      <c r="AE34" s="149" t="s">
        <v>2857</v>
      </c>
      <c r="AF34" s="149">
        <v>441005</v>
      </c>
      <c r="AG34" s="149">
        <v>253145.63749999995</v>
      </c>
      <c r="AH34">
        <v>211685</v>
      </c>
      <c r="AI34">
        <v>381247</v>
      </c>
      <c r="AO34"/>
      <c r="AP34"/>
    </row>
    <row r="35" spans="1:42" x14ac:dyDescent="0.25">
      <c r="A35" s="118" t="s">
        <v>117</v>
      </c>
      <c r="B35" s="118" t="s">
        <v>908</v>
      </c>
      <c r="C35" s="118" t="s">
        <v>708</v>
      </c>
      <c r="D35" s="118" t="s">
        <v>2860</v>
      </c>
      <c r="E35" s="118"/>
      <c r="F35" s="149">
        <v>1260</v>
      </c>
      <c r="G35" s="149">
        <v>111091</v>
      </c>
      <c r="H35" s="149">
        <v>0</v>
      </c>
      <c r="I35" s="149">
        <v>111091</v>
      </c>
      <c r="J35" s="149">
        <v>0</v>
      </c>
      <c r="K35" s="149">
        <v>0</v>
      </c>
      <c r="L35" s="149">
        <v>111091</v>
      </c>
      <c r="M35" s="149">
        <v>17194</v>
      </c>
      <c r="N35" s="149">
        <v>26911</v>
      </c>
      <c r="O35" s="149">
        <v>93897</v>
      </c>
      <c r="P35" s="149">
        <v>0</v>
      </c>
      <c r="Q35" s="149">
        <v>0</v>
      </c>
      <c r="R35" s="149">
        <v>0</v>
      </c>
      <c r="S35" s="149">
        <v>0</v>
      </c>
      <c r="T35" s="149">
        <v>0</v>
      </c>
      <c r="U35" s="149">
        <v>0</v>
      </c>
      <c r="V35" s="149">
        <v>0</v>
      </c>
      <c r="W35" s="149">
        <v>17194</v>
      </c>
      <c r="X35" s="149">
        <v>17194</v>
      </c>
      <c r="Y35" s="149">
        <v>0</v>
      </c>
      <c r="Z35" s="149">
        <v>17194</v>
      </c>
      <c r="AA35" s="149">
        <v>26911</v>
      </c>
      <c r="AB35" s="149">
        <v>84180</v>
      </c>
      <c r="AC35" s="149">
        <v>16660.919999999998</v>
      </c>
      <c r="AD35" s="149">
        <v>533.08000000000175</v>
      </c>
      <c r="AE35" s="149" t="s">
        <v>2857</v>
      </c>
      <c r="AF35" s="149">
        <v>93897</v>
      </c>
      <c r="AG35" s="149">
        <v>84180</v>
      </c>
      <c r="AH35">
        <v>0</v>
      </c>
      <c r="AI35">
        <v>17194</v>
      </c>
      <c r="AO35"/>
      <c r="AP35"/>
    </row>
    <row r="36" spans="1:42" x14ac:dyDescent="0.25">
      <c r="A36" s="118" t="s">
        <v>118</v>
      </c>
      <c r="B36" s="118" t="s">
        <v>914</v>
      </c>
      <c r="C36" s="118" t="s">
        <v>761</v>
      </c>
      <c r="D36" s="118" t="s">
        <v>2858</v>
      </c>
      <c r="E36" s="118"/>
      <c r="F36" s="149">
        <v>5376</v>
      </c>
      <c r="G36" s="149">
        <v>473990</v>
      </c>
      <c r="H36" s="149">
        <v>0</v>
      </c>
      <c r="I36" s="149">
        <v>473990</v>
      </c>
      <c r="J36" s="149">
        <v>12960</v>
      </c>
      <c r="K36" s="149">
        <v>51839</v>
      </c>
      <c r="L36" s="149">
        <v>461030</v>
      </c>
      <c r="M36" s="149">
        <v>133448</v>
      </c>
      <c r="N36" s="149">
        <v>163735</v>
      </c>
      <c r="O36" s="149">
        <v>327582</v>
      </c>
      <c r="P36" s="149">
        <v>0</v>
      </c>
      <c r="Q36" s="149">
        <v>427581.54</v>
      </c>
      <c r="R36" s="149">
        <v>427581.54</v>
      </c>
      <c r="S36" s="149">
        <v>0</v>
      </c>
      <c r="T36" s="149">
        <v>327581.54000000004</v>
      </c>
      <c r="U36" s="149">
        <v>327581.54000000004</v>
      </c>
      <c r="V36" s="149">
        <v>327582</v>
      </c>
      <c r="W36" s="149">
        <v>473989.54</v>
      </c>
      <c r="X36" s="149">
        <v>473990</v>
      </c>
      <c r="Y36" s="149">
        <v>0</v>
      </c>
      <c r="Z36" s="149">
        <v>473990</v>
      </c>
      <c r="AA36" s="149">
        <v>643155.54</v>
      </c>
      <c r="AB36" s="149">
        <v>-169165.54000000004</v>
      </c>
      <c r="AC36" s="149">
        <v>288477.64999999991</v>
      </c>
      <c r="AD36" s="149">
        <v>185512.35000000009</v>
      </c>
      <c r="AE36" s="149" t="s">
        <v>2857</v>
      </c>
      <c r="AF36" s="149">
        <v>0</v>
      </c>
      <c r="AG36" s="149">
        <v>-169165.54000000004</v>
      </c>
      <c r="AH36">
        <v>327582</v>
      </c>
      <c r="AI36">
        <v>473990</v>
      </c>
      <c r="AO36"/>
      <c r="AP36"/>
    </row>
    <row r="37" spans="1:42" x14ac:dyDescent="0.25">
      <c r="A37" s="118" t="s">
        <v>119</v>
      </c>
      <c r="B37" s="118" t="s">
        <v>918</v>
      </c>
      <c r="C37" s="118" t="s">
        <v>919</v>
      </c>
      <c r="D37" s="118" t="s">
        <v>2866</v>
      </c>
      <c r="E37" s="118" t="s">
        <v>2856</v>
      </c>
      <c r="F37" s="149">
        <v>0</v>
      </c>
      <c r="G37" s="149">
        <v>0</v>
      </c>
      <c r="H37" s="149">
        <v>0</v>
      </c>
      <c r="I37" s="149">
        <v>0</v>
      </c>
      <c r="J37" s="149">
        <v>0</v>
      </c>
      <c r="K37" s="149">
        <v>0</v>
      </c>
      <c r="L37" s="149">
        <v>0</v>
      </c>
      <c r="M37" s="149">
        <v>0</v>
      </c>
      <c r="N37" s="149">
        <v>0</v>
      </c>
      <c r="O37" s="149">
        <v>0</v>
      </c>
      <c r="P37" s="149">
        <v>0</v>
      </c>
      <c r="Q37" s="149">
        <v>0</v>
      </c>
      <c r="R37" s="149">
        <v>0</v>
      </c>
      <c r="S37" s="149">
        <v>0</v>
      </c>
      <c r="T37" s="149">
        <v>0</v>
      </c>
      <c r="U37" s="149">
        <v>0</v>
      </c>
      <c r="V37" s="149">
        <v>0</v>
      </c>
      <c r="W37" s="149">
        <v>0</v>
      </c>
      <c r="X37" s="149">
        <v>0</v>
      </c>
      <c r="Y37" s="149">
        <v>0</v>
      </c>
      <c r="Z37" s="149">
        <v>0</v>
      </c>
      <c r="AA37" s="149">
        <v>0</v>
      </c>
      <c r="AB37" s="149">
        <v>0</v>
      </c>
      <c r="AC37" s="149">
        <v>0</v>
      </c>
      <c r="AD37" s="149">
        <v>0</v>
      </c>
      <c r="AE37" s="149" t="s">
        <v>2857</v>
      </c>
      <c r="AF37" s="149">
        <v>0</v>
      </c>
      <c r="AG37" s="149">
        <v>0</v>
      </c>
      <c r="AH37">
        <v>0</v>
      </c>
      <c r="AI37">
        <v>0</v>
      </c>
      <c r="AO37"/>
      <c r="AP37"/>
    </row>
    <row r="38" spans="1:42" x14ac:dyDescent="0.25">
      <c r="A38" s="118" t="s">
        <v>120</v>
      </c>
      <c r="B38" s="118" t="s">
        <v>923</v>
      </c>
      <c r="C38" s="118" t="s">
        <v>822</v>
      </c>
      <c r="D38" s="118" t="s">
        <v>2859</v>
      </c>
      <c r="E38" s="118"/>
      <c r="F38" s="149">
        <v>19872</v>
      </c>
      <c r="G38" s="149">
        <v>1752069</v>
      </c>
      <c r="H38" s="149">
        <v>0</v>
      </c>
      <c r="I38" s="149">
        <v>1752069</v>
      </c>
      <c r="J38" s="149">
        <v>460495</v>
      </c>
      <c r="K38" s="149">
        <v>576684</v>
      </c>
      <c r="L38" s="149">
        <v>1291574</v>
      </c>
      <c r="M38" s="149">
        <v>378931</v>
      </c>
      <c r="N38" s="149">
        <v>556210</v>
      </c>
      <c r="O38" s="149">
        <v>912643</v>
      </c>
      <c r="P38" s="149">
        <v>122504.6879</v>
      </c>
      <c r="Q38" s="149">
        <v>789367.31</v>
      </c>
      <c r="R38" s="149">
        <v>911871.99789999996</v>
      </c>
      <c r="S38" s="149">
        <v>0</v>
      </c>
      <c r="T38" s="149">
        <v>532620.29</v>
      </c>
      <c r="U38" s="149">
        <v>532620.29</v>
      </c>
      <c r="V38" s="149">
        <v>532620.29</v>
      </c>
      <c r="W38" s="149">
        <v>1372046.29</v>
      </c>
      <c r="X38" s="149">
        <v>1372046.29</v>
      </c>
      <c r="Y38" s="149">
        <v>0</v>
      </c>
      <c r="Z38" s="149">
        <v>1372046.29</v>
      </c>
      <c r="AA38" s="149">
        <v>2044765.9979000001</v>
      </c>
      <c r="AB38" s="149">
        <v>-292696.99790000007</v>
      </c>
      <c r="AC38" s="149">
        <v>1380725.0699999996</v>
      </c>
      <c r="AD38" s="149">
        <v>-8678.7799999995623</v>
      </c>
      <c r="AE38" s="149" t="s">
        <v>2865</v>
      </c>
      <c r="AF38" s="149">
        <v>380022.71</v>
      </c>
      <c r="AG38" s="149">
        <v>-292696.99790000007</v>
      </c>
      <c r="AH38">
        <v>532620.29</v>
      </c>
      <c r="AI38">
        <v>1372046.29</v>
      </c>
      <c r="AO38"/>
      <c r="AP38"/>
    </row>
    <row r="39" spans="1:42" x14ac:dyDescent="0.25">
      <c r="A39" s="118" t="s">
        <v>121</v>
      </c>
      <c r="B39" s="118" t="s">
        <v>930</v>
      </c>
      <c r="C39" s="118" t="s">
        <v>684</v>
      </c>
      <c r="D39" s="118" t="s">
        <v>2858</v>
      </c>
      <c r="E39" s="118"/>
      <c r="F39" s="149">
        <v>6388</v>
      </c>
      <c r="G39" s="149">
        <v>563215</v>
      </c>
      <c r="H39" s="149">
        <v>0</v>
      </c>
      <c r="I39" s="149">
        <v>563215</v>
      </c>
      <c r="J39" s="149">
        <v>0</v>
      </c>
      <c r="K39" s="149">
        <v>0</v>
      </c>
      <c r="L39" s="149">
        <v>563215</v>
      </c>
      <c r="M39" s="149">
        <v>336125</v>
      </c>
      <c r="N39" s="149">
        <v>540577</v>
      </c>
      <c r="O39" s="149">
        <v>227090</v>
      </c>
      <c r="P39" s="149">
        <v>0</v>
      </c>
      <c r="Q39" s="149">
        <v>227090.06</v>
      </c>
      <c r="R39" s="149">
        <v>227090.06</v>
      </c>
      <c r="S39" s="149">
        <v>0</v>
      </c>
      <c r="T39" s="149">
        <v>47211.24</v>
      </c>
      <c r="U39" s="149">
        <v>47211.24</v>
      </c>
      <c r="V39" s="149">
        <v>47211</v>
      </c>
      <c r="W39" s="149">
        <v>383336.24</v>
      </c>
      <c r="X39" s="149">
        <v>383336</v>
      </c>
      <c r="Y39" s="149">
        <v>0</v>
      </c>
      <c r="Z39" s="149">
        <v>383336</v>
      </c>
      <c r="AA39" s="149">
        <v>767667.06</v>
      </c>
      <c r="AB39" s="149">
        <v>-204452.06000000008</v>
      </c>
      <c r="AC39" s="149">
        <v>303892.14999999997</v>
      </c>
      <c r="AD39" s="149">
        <v>79443.850000000035</v>
      </c>
      <c r="AE39" s="149" t="s">
        <v>2857</v>
      </c>
      <c r="AF39" s="149">
        <v>179879</v>
      </c>
      <c r="AG39" s="149">
        <v>-204452.06000000008</v>
      </c>
      <c r="AH39">
        <v>47211</v>
      </c>
      <c r="AI39">
        <v>383336</v>
      </c>
      <c r="AO39"/>
      <c r="AP39"/>
    </row>
    <row r="40" spans="1:42" x14ac:dyDescent="0.25">
      <c r="A40" s="118" t="s">
        <v>122</v>
      </c>
      <c r="B40" s="118" t="s">
        <v>936</v>
      </c>
      <c r="C40" s="118" t="s">
        <v>723</v>
      </c>
      <c r="D40" s="118" t="s">
        <v>2861</v>
      </c>
      <c r="E40" s="118"/>
      <c r="F40" s="149">
        <v>8367</v>
      </c>
      <c r="G40" s="149">
        <v>737699</v>
      </c>
      <c r="H40" s="149">
        <v>0</v>
      </c>
      <c r="I40" s="149">
        <v>737699</v>
      </c>
      <c r="J40" s="149">
        <v>84578</v>
      </c>
      <c r="K40" s="149">
        <v>139026</v>
      </c>
      <c r="L40" s="149">
        <v>653121</v>
      </c>
      <c r="M40" s="149">
        <v>232325</v>
      </c>
      <c r="N40" s="149">
        <v>664700</v>
      </c>
      <c r="O40" s="149">
        <v>420796</v>
      </c>
      <c r="P40" s="149">
        <v>0</v>
      </c>
      <c r="Q40" s="149">
        <v>420795.73</v>
      </c>
      <c r="R40" s="149">
        <v>420795.73</v>
      </c>
      <c r="S40" s="149">
        <v>0</v>
      </c>
      <c r="T40" s="149">
        <v>420795.73</v>
      </c>
      <c r="U40" s="149">
        <v>420795.73</v>
      </c>
      <c r="V40" s="149">
        <v>420795.73</v>
      </c>
      <c r="W40" s="149">
        <v>737698.73</v>
      </c>
      <c r="X40" s="149">
        <v>737698.73</v>
      </c>
      <c r="Y40" s="149">
        <v>0</v>
      </c>
      <c r="Z40" s="149">
        <v>737698.73</v>
      </c>
      <c r="AA40" s="149">
        <v>1224521.73</v>
      </c>
      <c r="AB40" s="149">
        <v>-486822.73</v>
      </c>
      <c r="AC40" s="149">
        <v>737698.66</v>
      </c>
      <c r="AD40" s="149">
        <v>6.9999999948777258E-2</v>
      </c>
      <c r="AE40" s="149" t="s">
        <v>2857</v>
      </c>
      <c r="AF40" s="149">
        <v>0.27000000001862645</v>
      </c>
      <c r="AG40" s="149">
        <v>-486822.73</v>
      </c>
      <c r="AH40">
        <v>420795.73</v>
      </c>
      <c r="AI40">
        <v>737698.73</v>
      </c>
      <c r="AO40"/>
      <c r="AP40"/>
    </row>
    <row r="41" spans="1:42" x14ac:dyDescent="0.25">
      <c r="A41" s="118" t="s">
        <v>123</v>
      </c>
      <c r="B41" s="118" t="s">
        <v>943</v>
      </c>
      <c r="C41" s="118" t="s">
        <v>761</v>
      </c>
      <c r="D41" s="118" t="s">
        <v>2862</v>
      </c>
      <c r="E41" s="118"/>
      <c r="F41" s="149">
        <v>4688</v>
      </c>
      <c r="G41" s="149">
        <v>413330</v>
      </c>
      <c r="H41" s="149">
        <v>0</v>
      </c>
      <c r="I41" s="149">
        <v>413330</v>
      </c>
      <c r="J41" s="149">
        <v>44000</v>
      </c>
      <c r="K41" s="149">
        <v>45500</v>
      </c>
      <c r="L41" s="149">
        <v>369330</v>
      </c>
      <c r="M41" s="149">
        <v>127000</v>
      </c>
      <c r="N41" s="149">
        <v>226000</v>
      </c>
      <c r="O41" s="149">
        <v>242330</v>
      </c>
      <c r="P41" s="149">
        <v>3696.3674999999998</v>
      </c>
      <c r="Q41" s="149">
        <v>77685.27</v>
      </c>
      <c r="R41" s="149">
        <v>81381.637499999997</v>
      </c>
      <c r="S41" s="149">
        <v>3696.3674999999998</v>
      </c>
      <c r="T41" s="149">
        <v>77685.27</v>
      </c>
      <c r="U41" s="149">
        <v>81381.637499999997</v>
      </c>
      <c r="V41" s="149">
        <v>81381.637499999997</v>
      </c>
      <c r="W41" s="149">
        <v>252381.63750000001</v>
      </c>
      <c r="X41" s="149">
        <v>252381.63750000001</v>
      </c>
      <c r="Y41" s="149">
        <v>0</v>
      </c>
      <c r="Z41" s="149">
        <v>252381.63750000001</v>
      </c>
      <c r="AA41" s="149">
        <v>352881.63750000001</v>
      </c>
      <c r="AB41" s="149">
        <v>60448.362499999981</v>
      </c>
      <c r="AC41" s="149">
        <v>86802.93</v>
      </c>
      <c r="AD41" s="149">
        <v>165578.70750000002</v>
      </c>
      <c r="AE41" s="149" t="s">
        <v>2857</v>
      </c>
      <c r="AF41" s="149">
        <v>160948.36249999999</v>
      </c>
      <c r="AG41" s="149">
        <v>60448.362499999981</v>
      </c>
      <c r="AH41">
        <v>81381.637499999997</v>
      </c>
      <c r="AI41">
        <v>252381.63750000001</v>
      </c>
      <c r="AO41"/>
      <c r="AP41"/>
    </row>
    <row r="42" spans="1:42" x14ac:dyDescent="0.25">
      <c r="A42" s="118" t="s">
        <v>124</v>
      </c>
      <c r="B42" s="118" t="s">
        <v>950</v>
      </c>
      <c r="C42" s="118" t="s">
        <v>809</v>
      </c>
      <c r="D42" s="118" t="s">
        <v>2856</v>
      </c>
      <c r="E42" s="118"/>
      <c r="F42" s="149">
        <v>37250</v>
      </c>
      <c r="G42" s="149">
        <v>3284247</v>
      </c>
      <c r="H42" s="149">
        <v>0</v>
      </c>
      <c r="I42" s="149">
        <v>3284247</v>
      </c>
      <c r="J42" s="149">
        <v>69745</v>
      </c>
      <c r="K42" s="149">
        <v>200790</v>
      </c>
      <c r="L42" s="149">
        <v>3214502</v>
      </c>
      <c r="M42" s="149">
        <v>3153501</v>
      </c>
      <c r="N42" s="149">
        <v>5287335</v>
      </c>
      <c r="O42" s="149">
        <v>61001</v>
      </c>
      <c r="P42" s="149">
        <v>0</v>
      </c>
      <c r="Q42" s="149">
        <v>61001</v>
      </c>
      <c r="R42" s="149">
        <v>61001</v>
      </c>
      <c r="S42" s="149">
        <v>0</v>
      </c>
      <c r="T42" s="149">
        <v>61001</v>
      </c>
      <c r="U42" s="149">
        <v>61001</v>
      </c>
      <c r="V42" s="149">
        <v>61001</v>
      </c>
      <c r="W42" s="149">
        <v>3284247</v>
      </c>
      <c r="X42" s="149">
        <v>3284247</v>
      </c>
      <c r="Y42" s="149">
        <v>0</v>
      </c>
      <c r="Z42" s="149">
        <v>3284247</v>
      </c>
      <c r="AA42" s="149">
        <v>5549126</v>
      </c>
      <c r="AB42" s="149">
        <v>-2264879</v>
      </c>
      <c r="AC42" s="149">
        <v>3123484.0317175998</v>
      </c>
      <c r="AD42" s="149">
        <v>160762.96828240016</v>
      </c>
      <c r="AE42" s="149" t="s">
        <v>2857</v>
      </c>
      <c r="AF42" s="149">
        <v>0</v>
      </c>
      <c r="AG42" s="149">
        <v>-2264879</v>
      </c>
      <c r="AH42">
        <v>61001</v>
      </c>
      <c r="AI42">
        <v>3284247</v>
      </c>
      <c r="AO42"/>
      <c r="AP42"/>
    </row>
    <row r="43" spans="1:42" x14ac:dyDescent="0.25">
      <c r="A43" s="118" t="s">
        <v>125</v>
      </c>
      <c r="B43" s="118" t="s">
        <v>957</v>
      </c>
      <c r="C43" s="118" t="s">
        <v>822</v>
      </c>
      <c r="D43" s="118" t="s">
        <v>2859</v>
      </c>
      <c r="E43" s="118"/>
      <c r="F43" s="149">
        <v>9806</v>
      </c>
      <c r="G43" s="149">
        <v>864573</v>
      </c>
      <c r="H43" s="149">
        <v>0</v>
      </c>
      <c r="I43" s="149">
        <v>864573</v>
      </c>
      <c r="J43" s="149">
        <v>112193</v>
      </c>
      <c r="K43" s="149">
        <v>229983</v>
      </c>
      <c r="L43" s="149">
        <v>752380</v>
      </c>
      <c r="M43" s="149">
        <v>138815</v>
      </c>
      <c r="N43" s="149">
        <v>245567</v>
      </c>
      <c r="O43" s="149">
        <v>613565</v>
      </c>
      <c r="P43" s="149">
        <v>0</v>
      </c>
      <c r="Q43" s="149">
        <v>232940.65</v>
      </c>
      <c r="R43" s="149">
        <v>232940.65</v>
      </c>
      <c r="S43" s="149">
        <v>0</v>
      </c>
      <c r="T43" s="149">
        <v>231945.65</v>
      </c>
      <c r="U43" s="149">
        <v>231945.65</v>
      </c>
      <c r="V43" s="149">
        <v>231945.65</v>
      </c>
      <c r="W43" s="149">
        <v>482953.65</v>
      </c>
      <c r="X43" s="149">
        <v>482953.65</v>
      </c>
      <c r="Y43" s="149">
        <v>0</v>
      </c>
      <c r="Z43" s="149">
        <v>482953.65</v>
      </c>
      <c r="AA43" s="149">
        <v>708490.65</v>
      </c>
      <c r="AB43" s="149">
        <v>156082.34999999998</v>
      </c>
      <c r="AC43" s="149">
        <v>363593.4875000001</v>
      </c>
      <c r="AD43" s="149">
        <v>119360.16249999992</v>
      </c>
      <c r="AE43" s="149" t="s">
        <v>2857</v>
      </c>
      <c r="AF43" s="149">
        <v>381619.35</v>
      </c>
      <c r="AG43" s="149">
        <v>156082.34999999998</v>
      </c>
      <c r="AH43">
        <v>231945.65</v>
      </c>
      <c r="AI43">
        <v>482953.65</v>
      </c>
      <c r="AO43"/>
      <c r="AP43"/>
    </row>
    <row r="44" spans="1:42" x14ac:dyDescent="0.25">
      <c r="A44" s="118" t="s">
        <v>126</v>
      </c>
      <c r="B44" s="118" t="s">
        <v>961</v>
      </c>
      <c r="C44" s="118" t="s">
        <v>675</v>
      </c>
      <c r="D44" s="118" t="s">
        <v>2856</v>
      </c>
      <c r="E44" s="118"/>
      <c r="F44" s="149">
        <v>27395</v>
      </c>
      <c r="G44" s="149">
        <v>0</v>
      </c>
      <c r="H44" s="149">
        <v>0</v>
      </c>
      <c r="I44" s="149">
        <v>0</v>
      </c>
      <c r="J44" s="149">
        <v>0</v>
      </c>
      <c r="K44" s="149">
        <v>0</v>
      </c>
      <c r="L44" s="149">
        <v>0</v>
      </c>
      <c r="M44" s="149">
        <v>0</v>
      </c>
      <c r="N44" s="149">
        <v>0</v>
      </c>
      <c r="O44" s="149">
        <v>0</v>
      </c>
      <c r="P44" s="149">
        <v>0</v>
      </c>
      <c r="Q44" s="149">
        <v>0</v>
      </c>
      <c r="R44" s="149">
        <v>0</v>
      </c>
      <c r="S44" s="149">
        <v>0</v>
      </c>
      <c r="T44" s="149">
        <v>0</v>
      </c>
      <c r="U44" s="149">
        <v>0</v>
      </c>
      <c r="V44" s="149">
        <v>0</v>
      </c>
      <c r="W44" s="149">
        <v>0</v>
      </c>
      <c r="X44" s="149">
        <v>0</v>
      </c>
      <c r="Y44" s="149">
        <v>0</v>
      </c>
      <c r="Z44" s="149">
        <v>0</v>
      </c>
      <c r="AA44" s="149">
        <v>0</v>
      </c>
      <c r="AB44" s="149">
        <v>0</v>
      </c>
      <c r="AC44" s="149">
        <v>0</v>
      </c>
      <c r="AD44" s="149">
        <v>0</v>
      </c>
      <c r="AE44" s="149" t="s">
        <v>2857</v>
      </c>
      <c r="AF44" s="149">
        <v>0</v>
      </c>
      <c r="AG44" s="149">
        <v>0</v>
      </c>
      <c r="AH44">
        <v>0</v>
      </c>
      <c r="AI44">
        <v>0</v>
      </c>
      <c r="AO44"/>
      <c r="AP44"/>
    </row>
    <row r="45" spans="1:42" x14ac:dyDescent="0.25">
      <c r="A45" s="118" t="s">
        <v>127</v>
      </c>
      <c r="B45" s="118" t="s">
        <v>965</v>
      </c>
      <c r="C45" s="118" t="s">
        <v>708</v>
      </c>
      <c r="D45" s="118" t="s">
        <v>2860</v>
      </c>
      <c r="E45" s="118"/>
      <c r="F45" s="149">
        <v>3772</v>
      </c>
      <c r="G45" s="149">
        <v>332569</v>
      </c>
      <c r="H45" s="149">
        <v>0</v>
      </c>
      <c r="I45" s="149">
        <v>332569</v>
      </c>
      <c r="J45" s="149">
        <v>12580</v>
      </c>
      <c r="K45" s="149">
        <v>32319</v>
      </c>
      <c r="L45" s="149">
        <v>319989</v>
      </c>
      <c r="M45" s="149">
        <v>39166</v>
      </c>
      <c r="N45" s="149">
        <v>62671</v>
      </c>
      <c r="O45" s="149">
        <v>280823</v>
      </c>
      <c r="P45" s="149">
        <v>0</v>
      </c>
      <c r="Q45" s="149">
        <v>229310.64</v>
      </c>
      <c r="R45" s="149">
        <v>229310.64</v>
      </c>
      <c r="S45" s="149">
        <v>0</v>
      </c>
      <c r="T45" s="149">
        <v>205976.16</v>
      </c>
      <c r="U45" s="149">
        <v>205976.16</v>
      </c>
      <c r="V45" s="149">
        <v>205976.16</v>
      </c>
      <c r="W45" s="149">
        <v>257722.16</v>
      </c>
      <c r="X45" s="149">
        <v>257722.16</v>
      </c>
      <c r="Y45" s="149">
        <v>0</v>
      </c>
      <c r="Z45" s="149">
        <v>257722.16</v>
      </c>
      <c r="AA45" s="149">
        <v>324300.64</v>
      </c>
      <c r="AB45" s="149">
        <v>8268.359999999986</v>
      </c>
      <c r="AC45" s="149">
        <v>35860.83</v>
      </c>
      <c r="AD45" s="149">
        <v>221861.33</v>
      </c>
      <c r="AE45" s="149" t="s">
        <v>2857</v>
      </c>
      <c r="AF45" s="149">
        <v>74846.84</v>
      </c>
      <c r="AG45" s="149">
        <v>8268.359999999986</v>
      </c>
      <c r="AH45">
        <v>205976.16</v>
      </c>
      <c r="AI45">
        <v>257722.16</v>
      </c>
      <c r="AO45"/>
      <c r="AP45"/>
    </row>
    <row r="46" spans="1:42" x14ac:dyDescent="0.25">
      <c r="A46" s="118" t="s">
        <v>128</v>
      </c>
      <c r="B46" s="118" t="s">
        <v>968</v>
      </c>
      <c r="C46" s="118" t="s">
        <v>675</v>
      </c>
      <c r="D46" s="118" t="s">
        <v>2856</v>
      </c>
      <c r="E46" s="118"/>
      <c r="F46" s="149">
        <v>95777</v>
      </c>
      <c r="G46" s="149">
        <v>0</v>
      </c>
      <c r="H46" s="149">
        <v>0</v>
      </c>
      <c r="I46" s="149">
        <v>0</v>
      </c>
      <c r="J46" s="149">
        <v>0</v>
      </c>
      <c r="K46" s="149">
        <v>0</v>
      </c>
      <c r="L46" s="149">
        <v>0</v>
      </c>
      <c r="M46" s="149">
        <v>0</v>
      </c>
      <c r="N46" s="149">
        <v>0</v>
      </c>
      <c r="O46" s="149">
        <v>0</v>
      </c>
      <c r="P46" s="149">
        <v>0</v>
      </c>
      <c r="Q46" s="149">
        <v>0</v>
      </c>
      <c r="R46" s="149">
        <v>0</v>
      </c>
      <c r="S46" s="149">
        <v>0</v>
      </c>
      <c r="T46" s="149">
        <v>0</v>
      </c>
      <c r="U46" s="149">
        <v>0</v>
      </c>
      <c r="V46" s="149">
        <v>0</v>
      </c>
      <c r="W46" s="149">
        <v>0</v>
      </c>
      <c r="X46" s="149">
        <v>0</v>
      </c>
      <c r="Y46" s="149">
        <v>0</v>
      </c>
      <c r="Z46" s="149">
        <v>0</v>
      </c>
      <c r="AA46" s="149">
        <v>0</v>
      </c>
      <c r="AB46" s="149">
        <v>0</v>
      </c>
      <c r="AC46" s="149">
        <v>0</v>
      </c>
      <c r="AD46" s="149">
        <v>0</v>
      </c>
      <c r="AE46" s="149" t="s">
        <v>2857</v>
      </c>
      <c r="AF46" s="149">
        <v>0</v>
      </c>
      <c r="AG46" s="149">
        <v>0</v>
      </c>
      <c r="AH46">
        <v>0</v>
      </c>
      <c r="AI46">
        <v>0</v>
      </c>
      <c r="AO46"/>
      <c r="AP46"/>
    </row>
    <row r="47" spans="1:42" x14ac:dyDescent="0.25">
      <c r="A47" s="118" t="s">
        <v>129</v>
      </c>
      <c r="B47" s="118" t="s">
        <v>972</v>
      </c>
      <c r="C47" s="118" t="s">
        <v>761</v>
      </c>
      <c r="D47" s="118" t="s">
        <v>2860</v>
      </c>
      <c r="E47" s="118"/>
      <c r="F47" s="149">
        <v>3458</v>
      </c>
      <c r="G47" s="149">
        <v>304884</v>
      </c>
      <c r="H47" s="149">
        <v>0</v>
      </c>
      <c r="I47" s="149">
        <v>304884</v>
      </c>
      <c r="J47" s="149">
        <v>0</v>
      </c>
      <c r="K47" s="149">
        <v>0</v>
      </c>
      <c r="L47" s="149">
        <v>304884</v>
      </c>
      <c r="M47" s="149">
        <v>13182</v>
      </c>
      <c r="N47" s="149">
        <v>39207</v>
      </c>
      <c r="O47" s="149">
        <v>291702</v>
      </c>
      <c r="P47" s="149">
        <v>5546.9174999999996</v>
      </c>
      <c r="Q47" s="149">
        <v>3302.08</v>
      </c>
      <c r="R47" s="149">
        <v>8848.9974999999995</v>
      </c>
      <c r="S47" s="149">
        <v>4727.085</v>
      </c>
      <c r="T47" s="149">
        <v>3302.08</v>
      </c>
      <c r="U47" s="149">
        <v>8029.165</v>
      </c>
      <c r="V47" s="149">
        <v>8029.17</v>
      </c>
      <c r="W47" s="149">
        <v>21211.165000000001</v>
      </c>
      <c r="X47" s="149">
        <v>21211.17</v>
      </c>
      <c r="Y47" s="149">
        <v>0</v>
      </c>
      <c r="Z47" s="149">
        <v>21211.17</v>
      </c>
      <c r="AA47" s="149">
        <v>48055.997499999998</v>
      </c>
      <c r="AB47" s="149">
        <v>256828.0025</v>
      </c>
      <c r="AC47" s="149">
        <v>8331.23</v>
      </c>
      <c r="AD47" s="149">
        <v>12879.94</v>
      </c>
      <c r="AE47" s="149" t="s">
        <v>2857</v>
      </c>
      <c r="AF47" s="149">
        <v>283672.83</v>
      </c>
      <c r="AG47" s="149">
        <v>256828.0025</v>
      </c>
      <c r="AH47">
        <v>8029.17</v>
      </c>
      <c r="AI47">
        <v>21211.17</v>
      </c>
      <c r="AO47"/>
      <c r="AP47"/>
    </row>
    <row r="48" spans="1:42" x14ac:dyDescent="0.25">
      <c r="A48" s="118" t="s">
        <v>130</v>
      </c>
      <c r="B48" s="118" t="s">
        <v>978</v>
      </c>
      <c r="C48" s="118" t="s">
        <v>809</v>
      </c>
      <c r="D48" s="118" t="s">
        <v>2864</v>
      </c>
      <c r="E48" s="118"/>
      <c r="F48" s="149">
        <v>59310</v>
      </c>
      <c r="G48" s="149">
        <v>5229227</v>
      </c>
      <c r="H48" s="149">
        <v>0</v>
      </c>
      <c r="I48" s="149">
        <v>5229227</v>
      </c>
      <c r="J48" s="149">
        <v>886113</v>
      </c>
      <c r="K48" s="149">
        <v>1842280</v>
      </c>
      <c r="L48" s="149">
        <v>4343114</v>
      </c>
      <c r="M48" s="149">
        <v>1436401</v>
      </c>
      <c r="N48" s="149">
        <v>2090652</v>
      </c>
      <c r="O48" s="149">
        <v>2906713</v>
      </c>
      <c r="P48" s="149">
        <v>0</v>
      </c>
      <c r="Q48" s="149">
        <v>2901461.6340000001</v>
      </c>
      <c r="R48" s="149">
        <v>2901461.6340000001</v>
      </c>
      <c r="S48" s="149">
        <v>0</v>
      </c>
      <c r="T48" s="149">
        <v>2870192.7940000002</v>
      </c>
      <c r="U48" s="149">
        <v>2870192.7940000002</v>
      </c>
      <c r="V48" s="149">
        <v>2870192.7940000002</v>
      </c>
      <c r="W48" s="149">
        <v>5192706.7939999998</v>
      </c>
      <c r="X48" s="149">
        <v>5192706.7939999998</v>
      </c>
      <c r="Y48" s="149">
        <v>0</v>
      </c>
      <c r="Z48" s="149">
        <v>5192706.7939999998</v>
      </c>
      <c r="AA48" s="149">
        <v>6834393.6339999996</v>
      </c>
      <c r="AB48" s="149">
        <v>-1605166.6339999996</v>
      </c>
      <c r="AC48" s="149">
        <v>2749777.6349999998</v>
      </c>
      <c r="AD48" s="149">
        <v>2442929.159</v>
      </c>
      <c r="AE48" s="149" t="s">
        <v>2857</v>
      </c>
      <c r="AF48" s="149">
        <v>36520.206000000238</v>
      </c>
      <c r="AG48" s="149">
        <v>-1605166.6339999996</v>
      </c>
      <c r="AH48">
        <v>2870192.7940000002</v>
      </c>
      <c r="AI48">
        <v>5192706.7939999998</v>
      </c>
      <c r="AO48"/>
      <c r="AP48"/>
    </row>
    <row r="49" spans="1:42" x14ac:dyDescent="0.25">
      <c r="A49" s="118" t="s">
        <v>131</v>
      </c>
      <c r="B49" s="118" t="s">
        <v>985</v>
      </c>
      <c r="C49" s="118" t="s">
        <v>774</v>
      </c>
      <c r="D49" s="118" t="s">
        <v>2860</v>
      </c>
      <c r="E49" s="118"/>
      <c r="F49" s="149">
        <v>1875</v>
      </c>
      <c r="G49" s="149">
        <v>165314</v>
      </c>
      <c r="H49" s="149">
        <v>0</v>
      </c>
      <c r="I49" s="149">
        <v>165314</v>
      </c>
      <c r="J49" s="149">
        <v>28778</v>
      </c>
      <c r="K49" s="149">
        <v>38790</v>
      </c>
      <c r="L49" s="149">
        <v>136536</v>
      </c>
      <c r="M49" s="149">
        <v>98870</v>
      </c>
      <c r="N49" s="149">
        <v>160670</v>
      </c>
      <c r="O49" s="149">
        <v>37666</v>
      </c>
      <c r="P49" s="149">
        <v>0</v>
      </c>
      <c r="Q49" s="149">
        <v>37665.79</v>
      </c>
      <c r="R49" s="149">
        <v>37665.79</v>
      </c>
      <c r="S49" s="149">
        <v>0</v>
      </c>
      <c r="T49" s="149">
        <v>37665.79</v>
      </c>
      <c r="U49" s="149">
        <v>37665.79</v>
      </c>
      <c r="V49" s="149">
        <v>37665.79</v>
      </c>
      <c r="W49" s="149">
        <v>165313.79</v>
      </c>
      <c r="X49" s="149">
        <v>165313.79</v>
      </c>
      <c r="Y49" s="149">
        <v>0</v>
      </c>
      <c r="Z49" s="149">
        <v>165313.79</v>
      </c>
      <c r="AA49" s="149">
        <v>237125.79</v>
      </c>
      <c r="AB49" s="149">
        <v>-71811.790000000008</v>
      </c>
      <c r="AC49" s="149">
        <v>28447.22</v>
      </c>
      <c r="AD49" s="149">
        <v>136866.57</v>
      </c>
      <c r="AE49" s="149" t="s">
        <v>2857</v>
      </c>
      <c r="AF49" s="149">
        <v>0.20999999999185093</v>
      </c>
      <c r="AG49" s="149">
        <v>-71811.790000000008</v>
      </c>
      <c r="AH49">
        <v>37665.79</v>
      </c>
      <c r="AI49">
        <v>165313.79</v>
      </c>
      <c r="AO49"/>
      <c r="AP49"/>
    </row>
    <row r="50" spans="1:42" x14ac:dyDescent="0.25">
      <c r="A50" s="118" t="s">
        <v>132</v>
      </c>
      <c r="B50" s="118" t="s">
        <v>992</v>
      </c>
      <c r="C50" s="118" t="s">
        <v>684</v>
      </c>
      <c r="D50" s="118" t="s">
        <v>2861</v>
      </c>
      <c r="E50" s="118"/>
      <c r="F50" s="149">
        <v>28742</v>
      </c>
      <c r="G50" s="149">
        <v>2534116</v>
      </c>
      <c r="H50" s="149">
        <v>0</v>
      </c>
      <c r="I50" s="149">
        <v>2534116</v>
      </c>
      <c r="J50" s="149">
        <v>0</v>
      </c>
      <c r="K50" s="149">
        <v>0</v>
      </c>
      <c r="L50" s="149">
        <v>2534116</v>
      </c>
      <c r="M50" s="149">
        <v>1273190</v>
      </c>
      <c r="N50" s="149">
        <v>1596052</v>
      </c>
      <c r="O50" s="149">
        <v>1260926</v>
      </c>
      <c r="P50" s="149">
        <v>0</v>
      </c>
      <c r="Q50" s="149">
        <v>305167.44500000001</v>
      </c>
      <c r="R50" s="149">
        <v>305167.44500000001</v>
      </c>
      <c r="S50" s="149">
        <v>0</v>
      </c>
      <c r="T50" s="149">
        <v>227327.82500000001</v>
      </c>
      <c r="U50" s="149">
        <v>227327.82500000001</v>
      </c>
      <c r="V50" s="149">
        <v>223802.83</v>
      </c>
      <c r="W50" s="149">
        <v>1500517.825</v>
      </c>
      <c r="X50" s="149">
        <v>1496992.83</v>
      </c>
      <c r="Y50" s="149">
        <v>0</v>
      </c>
      <c r="Z50" s="149">
        <v>1496992.83</v>
      </c>
      <c r="AA50" s="149">
        <v>1901219.4450000001</v>
      </c>
      <c r="AB50" s="149">
        <v>632896.55499999993</v>
      </c>
      <c r="AC50" s="149">
        <v>1377255.1599999997</v>
      </c>
      <c r="AD50" s="149">
        <v>119737.67000000041</v>
      </c>
      <c r="AE50" s="149" t="s">
        <v>2857</v>
      </c>
      <c r="AF50" s="149">
        <v>1037123.17</v>
      </c>
      <c r="AG50" s="149">
        <v>632896.55499999993</v>
      </c>
      <c r="AH50">
        <v>227327.83</v>
      </c>
      <c r="AI50">
        <v>1500517.83</v>
      </c>
      <c r="AO50"/>
      <c r="AP50"/>
    </row>
    <row r="51" spans="1:42" x14ac:dyDescent="0.25">
      <c r="A51" s="118" t="s">
        <v>133</v>
      </c>
      <c r="B51" s="118" t="s">
        <v>999</v>
      </c>
      <c r="C51" s="118" t="s">
        <v>684</v>
      </c>
      <c r="D51" s="118" t="s">
        <v>2863</v>
      </c>
      <c r="E51" s="118" t="s">
        <v>2866</v>
      </c>
      <c r="F51" s="149">
        <v>118977</v>
      </c>
      <c r="G51" s="149">
        <v>10489930</v>
      </c>
      <c r="H51" s="149">
        <v>0</v>
      </c>
      <c r="I51" s="149">
        <v>10489930</v>
      </c>
      <c r="J51" s="149">
        <v>2925438</v>
      </c>
      <c r="K51" s="149">
        <v>8749750</v>
      </c>
      <c r="L51" s="149">
        <v>7564492</v>
      </c>
      <c r="M51" s="149">
        <v>4438567</v>
      </c>
      <c r="N51" s="149">
        <v>12227958</v>
      </c>
      <c r="O51" s="149">
        <v>3125925</v>
      </c>
      <c r="P51" s="149">
        <v>1089865.98</v>
      </c>
      <c r="Q51" s="149">
        <v>2036058.82</v>
      </c>
      <c r="R51" s="149">
        <v>3125924.8</v>
      </c>
      <c r="S51" s="149">
        <v>1089865.98</v>
      </c>
      <c r="T51" s="149">
        <v>2036058.82</v>
      </c>
      <c r="U51" s="149">
        <v>3125924.8</v>
      </c>
      <c r="V51" s="149">
        <v>3125924.8</v>
      </c>
      <c r="W51" s="149">
        <v>10489929.800000001</v>
      </c>
      <c r="X51" s="149">
        <v>10489929.800000001</v>
      </c>
      <c r="Y51" s="149">
        <v>0</v>
      </c>
      <c r="Z51" s="149">
        <v>10489929.800000001</v>
      </c>
      <c r="AA51" s="149">
        <v>24103632.800000001</v>
      </c>
      <c r="AB51" s="149">
        <v>-13613702.800000001</v>
      </c>
      <c r="AC51" s="149">
        <v>5621338.1500000013</v>
      </c>
      <c r="AD51" s="149">
        <v>4868591.6499999994</v>
      </c>
      <c r="AE51" s="149" t="s">
        <v>2857</v>
      </c>
      <c r="AF51" s="149">
        <v>0.19999999925494191</v>
      </c>
      <c r="AG51" s="149">
        <v>-13613702.800000001</v>
      </c>
      <c r="AH51">
        <v>3125924.8</v>
      </c>
      <c r="AI51">
        <v>10489929.800000001</v>
      </c>
      <c r="AO51"/>
      <c r="AP51"/>
    </row>
    <row r="52" spans="1:42" x14ac:dyDescent="0.25">
      <c r="A52" s="118" t="s">
        <v>134</v>
      </c>
      <c r="B52" s="118" t="s">
        <v>1006</v>
      </c>
      <c r="C52" s="118" t="s">
        <v>809</v>
      </c>
      <c r="D52" s="118" t="s">
        <v>2856</v>
      </c>
      <c r="E52" s="118"/>
      <c r="F52" s="149">
        <v>23629</v>
      </c>
      <c r="G52" s="149">
        <v>2083315</v>
      </c>
      <c r="H52" s="149">
        <v>0</v>
      </c>
      <c r="I52" s="149">
        <v>2083315</v>
      </c>
      <c r="J52" s="149">
        <v>0</v>
      </c>
      <c r="K52" s="149">
        <v>0</v>
      </c>
      <c r="L52" s="149">
        <v>2083315</v>
      </c>
      <c r="M52" s="149">
        <v>2083315</v>
      </c>
      <c r="N52" s="149">
        <v>3779358</v>
      </c>
      <c r="O52" s="149">
        <v>0</v>
      </c>
      <c r="P52" s="149">
        <v>0</v>
      </c>
      <c r="Q52" s="149">
        <v>0</v>
      </c>
      <c r="R52" s="149">
        <v>0</v>
      </c>
      <c r="S52" s="149">
        <v>0</v>
      </c>
      <c r="T52" s="149">
        <v>0</v>
      </c>
      <c r="U52" s="149">
        <v>0</v>
      </c>
      <c r="V52" s="149">
        <v>0</v>
      </c>
      <c r="W52" s="149">
        <v>2083315</v>
      </c>
      <c r="X52" s="149">
        <v>2083315</v>
      </c>
      <c r="Y52" s="149">
        <v>0</v>
      </c>
      <c r="Z52" s="149">
        <v>2083315</v>
      </c>
      <c r="AA52" s="149">
        <v>3779358</v>
      </c>
      <c r="AB52" s="149">
        <v>-1696043</v>
      </c>
      <c r="AC52" s="149">
        <v>2075786.2099999983</v>
      </c>
      <c r="AD52" s="149">
        <v>7528.7900000016671</v>
      </c>
      <c r="AE52" s="149" t="s">
        <v>2857</v>
      </c>
      <c r="AF52" s="149">
        <v>0</v>
      </c>
      <c r="AG52" s="149">
        <v>-1696043</v>
      </c>
      <c r="AH52">
        <v>0</v>
      </c>
      <c r="AI52">
        <v>2083315</v>
      </c>
      <c r="AO52"/>
      <c r="AP52"/>
    </row>
    <row r="53" spans="1:42" x14ac:dyDescent="0.25">
      <c r="A53" s="118" t="s">
        <v>135</v>
      </c>
      <c r="B53" s="118" t="s">
        <v>1013</v>
      </c>
      <c r="C53" s="118" t="s">
        <v>684</v>
      </c>
      <c r="D53" s="118" t="s">
        <v>2858</v>
      </c>
      <c r="E53" s="118"/>
      <c r="F53" s="149">
        <v>5247</v>
      </c>
      <c r="G53" s="149">
        <v>462616</v>
      </c>
      <c r="H53" s="149">
        <v>0</v>
      </c>
      <c r="I53" s="149">
        <v>462616</v>
      </c>
      <c r="J53" s="149">
        <v>34500</v>
      </c>
      <c r="K53" s="149">
        <v>37875</v>
      </c>
      <c r="L53" s="149">
        <v>428116</v>
      </c>
      <c r="M53" s="149">
        <v>0</v>
      </c>
      <c r="N53" s="149">
        <v>562741</v>
      </c>
      <c r="O53" s="149">
        <v>428116</v>
      </c>
      <c r="P53" s="149">
        <v>0</v>
      </c>
      <c r="Q53" s="149">
        <v>428116</v>
      </c>
      <c r="R53" s="149">
        <v>428116</v>
      </c>
      <c r="S53" s="149">
        <v>0</v>
      </c>
      <c r="T53" s="149">
        <v>428116</v>
      </c>
      <c r="U53" s="149">
        <v>428116</v>
      </c>
      <c r="V53" s="149">
        <v>428116</v>
      </c>
      <c r="W53" s="149">
        <v>462616</v>
      </c>
      <c r="X53" s="149">
        <v>462616</v>
      </c>
      <c r="Y53" s="149">
        <v>0</v>
      </c>
      <c r="Z53" s="149">
        <v>462616</v>
      </c>
      <c r="AA53" s="149">
        <v>1028732</v>
      </c>
      <c r="AB53" s="149">
        <v>-566116</v>
      </c>
      <c r="AC53" s="149">
        <v>332629.59749999997</v>
      </c>
      <c r="AD53" s="149">
        <v>129986.40250000004</v>
      </c>
      <c r="AE53" s="149" t="s">
        <v>2857</v>
      </c>
      <c r="AF53" s="149">
        <v>0</v>
      </c>
      <c r="AG53" s="149">
        <v>-566116</v>
      </c>
      <c r="AH53">
        <v>428116</v>
      </c>
      <c r="AI53">
        <v>462616</v>
      </c>
      <c r="AO53"/>
      <c r="AP53"/>
    </row>
    <row r="54" spans="1:42" x14ac:dyDescent="0.25">
      <c r="A54" s="118" t="s">
        <v>137</v>
      </c>
      <c r="B54" s="118" t="s">
        <v>1017</v>
      </c>
      <c r="C54" s="118" t="s">
        <v>675</v>
      </c>
      <c r="D54" s="118" t="s">
        <v>2859</v>
      </c>
      <c r="E54" s="118"/>
      <c r="F54" s="149">
        <v>11777</v>
      </c>
      <c r="G54" s="149">
        <v>0</v>
      </c>
      <c r="H54" s="149">
        <v>0</v>
      </c>
      <c r="I54" s="149">
        <v>0</v>
      </c>
      <c r="J54" s="149">
        <v>0</v>
      </c>
      <c r="K54" s="149">
        <v>0</v>
      </c>
      <c r="L54" s="149">
        <v>0</v>
      </c>
      <c r="M54" s="149">
        <v>0</v>
      </c>
      <c r="N54" s="149">
        <v>0</v>
      </c>
      <c r="O54" s="149">
        <v>0</v>
      </c>
      <c r="P54" s="149">
        <v>0</v>
      </c>
      <c r="Q54" s="149">
        <v>0</v>
      </c>
      <c r="R54" s="149">
        <v>0</v>
      </c>
      <c r="S54" s="149">
        <v>0</v>
      </c>
      <c r="T54" s="149">
        <v>0</v>
      </c>
      <c r="U54" s="149">
        <v>0</v>
      </c>
      <c r="V54" s="149">
        <v>0</v>
      </c>
      <c r="W54" s="149">
        <v>0</v>
      </c>
      <c r="X54" s="149">
        <v>0</v>
      </c>
      <c r="Y54" s="149">
        <v>0</v>
      </c>
      <c r="Z54" s="149">
        <v>0</v>
      </c>
      <c r="AA54" s="149">
        <v>0</v>
      </c>
      <c r="AB54" s="149">
        <v>0</v>
      </c>
      <c r="AC54" s="149">
        <v>0</v>
      </c>
      <c r="AD54" s="149">
        <v>0</v>
      </c>
      <c r="AE54" s="149" t="s">
        <v>2857</v>
      </c>
      <c r="AF54" s="149">
        <v>0</v>
      </c>
      <c r="AG54" s="149">
        <v>0</v>
      </c>
      <c r="AH54">
        <v>0</v>
      </c>
      <c r="AI54">
        <v>0</v>
      </c>
      <c r="AO54"/>
      <c r="AP54"/>
    </row>
    <row r="55" spans="1:42" x14ac:dyDescent="0.25">
      <c r="A55" s="118" t="s">
        <v>138</v>
      </c>
      <c r="B55" s="118" t="s">
        <v>1021</v>
      </c>
      <c r="C55" s="118" t="s">
        <v>774</v>
      </c>
      <c r="D55" s="118" t="s">
        <v>2860</v>
      </c>
      <c r="E55" s="118"/>
      <c r="F55" s="149">
        <v>1245</v>
      </c>
      <c r="G55" s="149">
        <v>109769</v>
      </c>
      <c r="H55" s="149">
        <v>0</v>
      </c>
      <c r="I55" s="149">
        <v>109769</v>
      </c>
      <c r="J55" s="149">
        <v>5268</v>
      </c>
      <c r="K55" s="149">
        <v>13842</v>
      </c>
      <c r="L55" s="149">
        <v>104501</v>
      </c>
      <c r="M55" s="149">
        <v>0</v>
      </c>
      <c r="N55" s="149">
        <v>0</v>
      </c>
      <c r="O55" s="149">
        <v>104501</v>
      </c>
      <c r="P55" s="149">
        <v>4728.165</v>
      </c>
      <c r="Q55" s="149">
        <v>102933.97</v>
      </c>
      <c r="R55" s="149">
        <v>107662.13499999999</v>
      </c>
      <c r="S55" s="149">
        <v>4728.165</v>
      </c>
      <c r="T55" s="149">
        <v>84392.23000000001</v>
      </c>
      <c r="U55" s="149">
        <v>89120.395000000004</v>
      </c>
      <c r="V55" s="149">
        <v>89120.88</v>
      </c>
      <c r="W55" s="149">
        <v>94388.395000000004</v>
      </c>
      <c r="X55" s="149">
        <v>94388.88</v>
      </c>
      <c r="Y55" s="149">
        <v>0</v>
      </c>
      <c r="Z55" s="149">
        <v>94388.88</v>
      </c>
      <c r="AA55" s="149">
        <v>121504.13499999999</v>
      </c>
      <c r="AB55" s="149">
        <v>-11735.134999999997</v>
      </c>
      <c r="AC55" s="149">
        <v>94599.940000000031</v>
      </c>
      <c r="AD55" s="149">
        <v>-211.0600000000268</v>
      </c>
      <c r="AE55" s="149" t="s">
        <v>2865</v>
      </c>
      <c r="AF55" s="149">
        <v>15380.119999999995</v>
      </c>
      <c r="AG55" s="149">
        <v>-11735.134999999997</v>
      </c>
      <c r="AH55">
        <v>89120.88</v>
      </c>
      <c r="AI55">
        <v>94388.88</v>
      </c>
      <c r="AO55"/>
      <c r="AP55"/>
    </row>
    <row r="56" spans="1:42" x14ac:dyDescent="0.25">
      <c r="A56" s="118" t="s">
        <v>139</v>
      </c>
      <c r="B56" s="118" t="s">
        <v>1028</v>
      </c>
      <c r="C56" s="118" t="s">
        <v>761</v>
      </c>
      <c r="D56" s="118" t="s">
        <v>2860</v>
      </c>
      <c r="E56" s="118"/>
      <c r="F56" s="149">
        <v>13697</v>
      </c>
      <c r="G56" s="149">
        <v>1207633</v>
      </c>
      <c r="H56" s="149">
        <v>0</v>
      </c>
      <c r="I56" s="149">
        <v>1207633</v>
      </c>
      <c r="J56" s="149">
        <v>75774</v>
      </c>
      <c r="K56" s="149">
        <v>145747</v>
      </c>
      <c r="L56" s="149">
        <v>1131859</v>
      </c>
      <c r="M56" s="149">
        <v>732649</v>
      </c>
      <c r="N56" s="149">
        <v>1081912</v>
      </c>
      <c r="O56" s="149">
        <v>399210</v>
      </c>
      <c r="P56" s="149">
        <v>2978.5875000000001</v>
      </c>
      <c r="Q56" s="149">
        <v>312899.7</v>
      </c>
      <c r="R56" s="149">
        <v>315878.28750000003</v>
      </c>
      <c r="S56" s="149">
        <v>2978.5875000000001</v>
      </c>
      <c r="T56" s="149">
        <v>77778.06</v>
      </c>
      <c r="U56" s="149">
        <v>80756.647500000006</v>
      </c>
      <c r="V56" s="149">
        <v>80756.647500000006</v>
      </c>
      <c r="W56" s="149">
        <v>889179.64749999996</v>
      </c>
      <c r="X56" s="149">
        <v>889179.64749999996</v>
      </c>
      <c r="Y56" s="149">
        <v>0</v>
      </c>
      <c r="Z56" s="149">
        <v>889179.64749999996</v>
      </c>
      <c r="AA56" s="149">
        <v>1543537.2875000001</v>
      </c>
      <c r="AB56" s="149">
        <v>-335904.28750000009</v>
      </c>
      <c r="AC56" s="149">
        <v>817362.64999999979</v>
      </c>
      <c r="AD56" s="149">
        <v>71816.997500000172</v>
      </c>
      <c r="AE56" s="149" t="s">
        <v>2857</v>
      </c>
      <c r="AF56" s="149">
        <v>318453.35250000004</v>
      </c>
      <c r="AG56" s="149">
        <v>-335904.28750000009</v>
      </c>
      <c r="AH56">
        <v>80756.647500000006</v>
      </c>
      <c r="AI56">
        <v>889179.64749999996</v>
      </c>
      <c r="AO56"/>
      <c r="AP56"/>
    </row>
    <row r="57" spans="1:42" x14ac:dyDescent="0.25">
      <c r="A57" s="118" t="s">
        <v>140</v>
      </c>
      <c r="B57" s="118" t="s">
        <v>1035</v>
      </c>
      <c r="C57" s="118" t="s">
        <v>822</v>
      </c>
      <c r="D57" s="118" t="s">
        <v>2859</v>
      </c>
      <c r="E57" s="118"/>
      <c r="F57" s="149">
        <v>6160</v>
      </c>
      <c r="G57" s="149">
        <v>543113</v>
      </c>
      <c r="H57" s="149">
        <v>0</v>
      </c>
      <c r="I57" s="149">
        <v>543113</v>
      </c>
      <c r="J57" s="149">
        <v>100043</v>
      </c>
      <c r="K57" s="149">
        <v>368520</v>
      </c>
      <c r="L57" s="149">
        <v>443070</v>
      </c>
      <c r="M57" s="149">
        <v>197445</v>
      </c>
      <c r="N57" s="149">
        <v>629370</v>
      </c>
      <c r="O57" s="149">
        <v>245625</v>
      </c>
      <c r="P57" s="149">
        <v>111716.5425</v>
      </c>
      <c r="Q57" s="149">
        <v>25350.23</v>
      </c>
      <c r="R57" s="149">
        <v>137066.77249999999</v>
      </c>
      <c r="S57" s="149">
        <v>0</v>
      </c>
      <c r="T57" s="149">
        <v>0</v>
      </c>
      <c r="U57" s="149">
        <v>0</v>
      </c>
      <c r="V57" s="149">
        <v>0</v>
      </c>
      <c r="W57" s="149">
        <v>297488</v>
      </c>
      <c r="X57" s="149">
        <v>297488</v>
      </c>
      <c r="Y57" s="149">
        <v>0</v>
      </c>
      <c r="Z57" s="149">
        <v>297488</v>
      </c>
      <c r="AA57" s="149">
        <v>1134956.7725</v>
      </c>
      <c r="AB57" s="149">
        <v>-591843.77249999996</v>
      </c>
      <c r="AC57" s="149">
        <v>221139.78</v>
      </c>
      <c r="AD57" s="149">
        <v>76348.22</v>
      </c>
      <c r="AE57" s="149" t="s">
        <v>2857</v>
      </c>
      <c r="AF57" s="149">
        <v>245625</v>
      </c>
      <c r="AG57" s="149">
        <v>-591843.77249999996</v>
      </c>
      <c r="AH57">
        <v>0</v>
      </c>
      <c r="AI57">
        <v>297488</v>
      </c>
      <c r="AO57"/>
      <c r="AP57"/>
    </row>
    <row r="58" spans="1:42" x14ac:dyDescent="0.25">
      <c r="A58" s="118" t="s">
        <v>141</v>
      </c>
      <c r="B58" s="118" t="s">
        <v>1042</v>
      </c>
      <c r="C58" s="118" t="s">
        <v>684</v>
      </c>
      <c r="D58" s="118" t="s">
        <v>2858</v>
      </c>
      <c r="E58" s="118"/>
      <c r="F58" s="149">
        <v>35313</v>
      </c>
      <c r="G58" s="149">
        <v>3113466</v>
      </c>
      <c r="H58" s="149">
        <v>0</v>
      </c>
      <c r="I58" s="149">
        <v>3113466</v>
      </c>
      <c r="J58" s="149">
        <v>128250</v>
      </c>
      <c r="K58" s="149">
        <v>222000</v>
      </c>
      <c r="L58" s="149">
        <v>2985216</v>
      </c>
      <c r="M58" s="149">
        <v>1138750</v>
      </c>
      <c r="N58" s="149">
        <v>2140000</v>
      </c>
      <c r="O58" s="149">
        <v>1846466</v>
      </c>
      <c r="P58" s="149">
        <v>0</v>
      </c>
      <c r="Q58" s="149">
        <v>2095272.6</v>
      </c>
      <c r="R58" s="149">
        <v>2095272.6</v>
      </c>
      <c r="S58" s="149">
        <v>0</v>
      </c>
      <c r="T58" s="149">
        <v>1845386.03</v>
      </c>
      <c r="U58" s="149">
        <v>1845386.03</v>
      </c>
      <c r="V58" s="149">
        <v>1845386.03</v>
      </c>
      <c r="W58" s="149">
        <v>3112386.0300000003</v>
      </c>
      <c r="X58" s="149">
        <v>3112386.0300000003</v>
      </c>
      <c r="Y58" s="149">
        <v>0</v>
      </c>
      <c r="Z58" s="149">
        <v>3112386.0300000003</v>
      </c>
      <c r="AA58" s="149">
        <v>4457272.5999999996</v>
      </c>
      <c r="AB58" s="149">
        <v>-1343806.5999999996</v>
      </c>
      <c r="AC58" s="149">
        <v>1665589.9005974992</v>
      </c>
      <c r="AD58" s="149">
        <v>1446796.129402501</v>
      </c>
      <c r="AE58" s="149" t="s">
        <v>2857</v>
      </c>
      <c r="AF58" s="149">
        <v>1079.9699999997392</v>
      </c>
      <c r="AG58" s="149">
        <v>-1343806.5999999996</v>
      </c>
      <c r="AH58">
        <v>1845386.03</v>
      </c>
      <c r="AI58">
        <v>3112386.0300000003</v>
      </c>
      <c r="AO58"/>
      <c r="AP58"/>
    </row>
    <row r="59" spans="1:42" x14ac:dyDescent="0.25">
      <c r="A59" s="118" t="s">
        <v>142</v>
      </c>
      <c r="B59" s="118" t="s">
        <v>1049</v>
      </c>
      <c r="C59" s="118" t="s">
        <v>919</v>
      </c>
      <c r="D59" s="118" t="s">
        <v>2866</v>
      </c>
      <c r="E59" s="118"/>
      <c r="F59" s="149">
        <v>40160</v>
      </c>
      <c r="G59" s="149">
        <v>3540815</v>
      </c>
      <c r="H59" s="149">
        <v>3000000</v>
      </c>
      <c r="I59" s="149">
        <v>6540815</v>
      </c>
      <c r="J59" s="149">
        <v>2511554</v>
      </c>
      <c r="K59" s="149">
        <v>3184678</v>
      </c>
      <c r="L59" s="149">
        <v>4029261</v>
      </c>
      <c r="M59" s="149">
        <v>4029261</v>
      </c>
      <c r="N59" s="149">
        <v>4261761</v>
      </c>
      <c r="O59" s="149">
        <v>0</v>
      </c>
      <c r="P59" s="149">
        <v>0</v>
      </c>
      <c r="Q59" s="149">
        <v>0</v>
      </c>
      <c r="R59" s="149">
        <v>0</v>
      </c>
      <c r="S59" s="149">
        <v>0</v>
      </c>
      <c r="T59" s="149">
        <v>0</v>
      </c>
      <c r="U59" s="149">
        <v>0</v>
      </c>
      <c r="V59" s="149">
        <v>0</v>
      </c>
      <c r="W59" s="149">
        <v>6540815</v>
      </c>
      <c r="X59" s="149">
        <v>3540815</v>
      </c>
      <c r="Y59" s="149">
        <v>3000000</v>
      </c>
      <c r="Z59" s="149">
        <v>6540815</v>
      </c>
      <c r="AA59" s="149">
        <v>7446439</v>
      </c>
      <c r="AB59" s="149">
        <v>-905624</v>
      </c>
      <c r="AC59" s="149">
        <v>4813371.6800000006</v>
      </c>
      <c r="AD59" s="149">
        <v>1727443.3199999994</v>
      </c>
      <c r="AE59" s="149" t="s">
        <v>2857</v>
      </c>
      <c r="AF59" s="149">
        <v>0</v>
      </c>
      <c r="AG59" s="149">
        <v>-3905624</v>
      </c>
      <c r="AH59">
        <v>0</v>
      </c>
      <c r="AI59">
        <v>6540815</v>
      </c>
      <c r="AO59"/>
      <c r="AP59"/>
    </row>
    <row r="60" spans="1:42" x14ac:dyDescent="0.25">
      <c r="A60" s="118" t="s">
        <v>143</v>
      </c>
      <c r="B60" s="118" t="s">
        <v>1056</v>
      </c>
      <c r="C60" s="118" t="s">
        <v>700</v>
      </c>
      <c r="D60" s="118" t="s">
        <v>2860</v>
      </c>
      <c r="E60" s="118"/>
      <c r="F60" s="149">
        <v>3144</v>
      </c>
      <c r="G60" s="149">
        <v>277199</v>
      </c>
      <c r="H60" s="149">
        <v>0</v>
      </c>
      <c r="I60" s="149">
        <v>277199</v>
      </c>
      <c r="J60" s="149">
        <v>121828</v>
      </c>
      <c r="K60" s="149">
        <v>125605</v>
      </c>
      <c r="L60" s="149">
        <v>155371</v>
      </c>
      <c r="M60" s="149">
        <v>155000</v>
      </c>
      <c r="N60" s="149">
        <v>209000</v>
      </c>
      <c r="O60" s="149">
        <v>371</v>
      </c>
      <c r="P60" s="149">
        <v>0</v>
      </c>
      <c r="Q60" s="149">
        <v>0</v>
      </c>
      <c r="R60" s="149">
        <v>0</v>
      </c>
      <c r="S60" s="149">
        <v>0</v>
      </c>
      <c r="T60" s="149">
        <v>0</v>
      </c>
      <c r="U60" s="149">
        <v>0</v>
      </c>
      <c r="V60" s="149">
        <v>0</v>
      </c>
      <c r="W60" s="149">
        <v>276828</v>
      </c>
      <c r="X60" s="149">
        <v>276828</v>
      </c>
      <c r="Y60" s="149">
        <v>0</v>
      </c>
      <c r="Z60" s="149">
        <v>276828</v>
      </c>
      <c r="AA60" s="149">
        <v>334605</v>
      </c>
      <c r="AB60" s="149">
        <v>-57406</v>
      </c>
      <c r="AC60" s="149">
        <v>155312.47</v>
      </c>
      <c r="AD60" s="149">
        <v>121515.53</v>
      </c>
      <c r="AE60" s="149" t="s">
        <v>2857</v>
      </c>
      <c r="AF60" s="149">
        <v>371</v>
      </c>
      <c r="AG60" s="149">
        <v>-57406</v>
      </c>
      <c r="AH60">
        <v>0</v>
      </c>
      <c r="AI60">
        <v>276828</v>
      </c>
      <c r="AO60"/>
      <c r="AP60"/>
    </row>
    <row r="61" spans="1:42" x14ac:dyDescent="0.25">
      <c r="A61" s="118" t="s">
        <v>144</v>
      </c>
      <c r="B61" s="118" t="s">
        <v>1063</v>
      </c>
      <c r="C61" s="118" t="s">
        <v>708</v>
      </c>
      <c r="D61" s="118" t="s">
        <v>2860</v>
      </c>
      <c r="E61" s="118"/>
      <c r="F61" s="149">
        <v>1384</v>
      </c>
      <c r="G61" s="149">
        <v>122024</v>
      </c>
      <c r="H61" s="149">
        <v>0</v>
      </c>
      <c r="I61" s="149">
        <v>122024</v>
      </c>
      <c r="J61" s="149">
        <v>21950</v>
      </c>
      <c r="K61" s="149">
        <v>32600</v>
      </c>
      <c r="L61" s="149">
        <v>100074</v>
      </c>
      <c r="M61" s="149">
        <v>17250</v>
      </c>
      <c r="N61" s="149">
        <v>24000</v>
      </c>
      <c r="O61" s="149">
        <v>82824</v>
      </c>
      <c r="P61" s="149">
        <v>0</v>
      </c>
      <c r="Q61" s="149">
        <v>6424.51</v>
      </c>
      <c r="R61" s="149">
        <v>6424.51</v>
      </c>
      <c r="S61" s="149">
        <v>0</v>
      </c>
      <c r="T61" s="149">
        <v>6424.51</v>
      </c>
      <c r="U61" s="149">
        <v>6424.51</v>
      </c>
      <c r="V61" s="149">
        <v>6425</v>
      </c>
      <c r="W61" s="149">
        <v>45624.51</v>
      </c>
      <c r="X61" s="149">
        <v>45625</v>
      </c>
      <c r="Y61" s="149">
        <v>0</v>
      </c>
      <c r="Z61" s="149">
        <v>45625</v>
      </c>
      <c r="AA61" s="149">
        <v>63024.51</v>
      </c>
      <c r="AB61" s="149">
        <v>58999.49</v>
      </c>
      <c r="AC61" s="149">
        <v>18623</v>
      </c>
      <c r="AD61" s="149">
        <v>27002</v>
      </c>
      <c r="AE61" s="149" t="s">
        <v>2857</v>
      </c>
      <c r="AF61" s="149">
        <v>76399</v>
      </c>
      <c r="AG61" s="149">
        <v>58999.49</v>
      </c>
      <c r="AH61">
        <v>6425</v>
      </c>
      <c r="AI61">
        <v>45625</v>
      </c>
      <c r="AO61"/>
      <c r="AP61"/>
    </row>
    <row r="62" spans="1:42" x14ac:dyDescent="0.25">
      <c r="A62" s="118" t="s">
        <v>145</v>
      </c>
      <c r="B62" s="118" t="s">
        <v>1070</v>
      </c>
      <c r="C62" s="118" t="s">
        <v>731</v>
      </c>
      <c r="D62" s="118" t="s">
        <v>2860</v>
      </c>
      <c r="E62" s="118"/>
      <c r="F62" s="149">
        <v>1258</v>
      </c>
      <c r="G62" s="149">
        <v>110915</v>
      </c>
      <c r="H62" s="149">
        <v>0</v>
      </c>
      <c r="I62" s="149">
        <v>110915</v>
      </c>
      <c r="J62" s="149">
        <v>0</v>
      </c>
      <c r="K62" s="149">
        <v>0</v>
      </c>
      <c r="L62" s="149">
        <v>110915</v>
      </c>
      <c r="M62" s="149">
        <v>48735</v>
      </c>
      <c r="N62" s="149">
        <v>107235</v>
      </c>
      <c r="O62" s="149">
        <v>62180</v>
      </c>
      <c r="P62" s="149">
        <v>0</v>
      </c>
      <c r="Q62" s="149">
        <v>5841.05</v>
      </c>
      <c r="R62" s="149">
        <v>5841.05</v>
      </c>
      <c r="S62" s="149">
        <v>0</v>
      </c>
      <c r="T62" s="149">
        <v>5841.05</v>
      </c>
      <c r="U62" s="149">
        <v>5841.05</v>
      </c>
      <c r="V62" s="149">
        <v>0</v>
      </c>
      <c r="W62" s="149">
        <v>54576.05</v>
      </c>
      <c r="X62" s="149">
        <v>48735</v>
      </c>
      <c r="Y62" s="149">
        <v>0</v>
      </c>
      <c r="Z62" s="149">
        <v>48735</v>
      </c>
      <c r="AA62" s="149">
        <v>113076.05</v>
      </c>
      <c r="AB62" s="149">
        <v>-2161.0500000000029</v>
      </c>
      <c r="AC62" s="149">
        <v>1720.4799999999996</v>
      </c>
      <c r="AD62" s="149">
        <v>47014.52</v>
      </c>
      <c r="AE62" s="149" t="s">
        <v>2857</v>
      </c>
      <c r="AF62" s="149">
        <v>62180</v>
      </c>
      <c r="AG62" s="149">
        <v>-2161.0500000000029</v>
      </c>
      <c r="AH62">
        <v>5841.05</v>
      </c>
      <c r="AI62">
        <v>54576.05</v>
      </c>
      <c r="AO62"/>
      <c r="AP62"/>
    </row>
    <row r="63" spans="1:42" x14ac:dyDescent="0.25">
      <c r="A63" s="118" t="s">
        <v>146</v>
      </c>
      <c r="B63" s="118" t="s">
        <v>1076</v>
      </c>
      <c r="C63" s="118" t="s">
        <v>708</v>
      </c>
      <c r="D63" s="118" t="s">
        <v>2860</v>
      </c>
      <c r="E63" s="118"/>
      <c r="F63" s="149">
        <v>55582</v>
      </c>
      <c r="G63" s="149">
        <v>4900538</v>
      </c>
      <c r="H63" s="149">
        <v>0</v>
      </c>
      <c r="I63" s="149">
        <v>4900538</v>
      </c>
      <c r="J63" s="149">
        <v>0</v>
      </c>
      <c r="K63" s="149">
        <v>0</v>
      </c>
      <c r="L63" s="149">
        <v>4900538</v>
      </c>
      <c r="M63" s="149">
        <v>1576604</v>
      </c>
      <c r="N63" s="149">
        <v>1871345</v>
      </c>
      <c r="O63" s="149">
        <v>3323934</v>
      </c>
      <c r="P63" s="149">
        <v>0</v>
      </c>
      <c r="Q63" s="149">
        <v>2414166.91</v>
      </c>
      <c r="R63" s="149">
        <v>2414166.91</v>
      </c>
      <c r="S63" s="149">
        <v>0</v>
      </c>
      <c r="T63" s="149">
        <v>0</v>
      </c>
      <c r="U63" s="149">
        <v>0</v>
      </c>
      <c r="V63" s="149">
        <v>0</v>
      </c>
      <c r="W63" s="149">
        <v>1576604</v>
      </c>
      <c r="X63" s="149">
        <v>1576604</v>
      </c>
      <c r="Y63" s="149">
        <v>0</v>
      </c>
      <c r="Z63" s="149">
        <v>1576604</v>
      </c>
      <c r="AA63" s="149">
        <v>4285511.91</v>
      </c>
      <c r="AB63" s="149">
        <v>615026.08999999985</v>
      </c>
      <c r="AC63" s="149">
        <v>2492115.6900000004</v>
      </c>
      <c r="AD63" s="149">
        <v>-915511.69000000053</v>
      </c>
      <c r="AE63" s="149" t="s">
        <v>2865</v>
      </c>
      <c r="AF63" s="149">
        <v>3323934</v>
      </c>
      <c r="AG63" s="149">
        <v>615026.08999999985</v>
      </c>
      <c r="AH63">
        <v>0</v>
      </c>
      <c r="AI63">
        <v>1576604</v>
      </c>
      <c r="AO63"/>
      <c r="AP63"/>
    </row>
    <row r="64" spans="1:42" x14ac:dyDescent="0.25">
      <c r="A64" s="118" t="s">
        <v>147</v>
      </c>
      <c r="B64" s="118" t="s">
        <v>1082</v>
      </c>
      <c r="C64" s="118" t="s">
        <v>746</v>
      </c>
      <c r="D64" s="118" t="s">
        <v>2859</v>
      </c>
      <c r="E64" s="118"/>
      <c r="F64" s="149">
        <v>917</v>
      </c>
      <c r="G64" s="149">
        <v>80850</v>
      </c>
      <c r="H64" s="149">
        <v>0</v>
      </c>
      <c r="I64" s="149">
        <v>80850</v>
      </c>
      <c r="J64" s="149">
        <v>35100</v>
      </c>
      <c r="K64" s="149">
        <v>56400</v>
      </c>
      <c r="L64" s="149">
        <v>45750</v>
      </c>
      <c r="M64" s="149">
        <v>0</v>
      </c>
      <c r="N64" s="149">
        <v>0</v>
      </c>
      <c r="O64" s="149">
        <v>45750</v>
      </c>
      <c r="P64" s="149">
        <v>0</v>
      </c>
      <c r="Q64" s="149">
        <v>43170.080000000002</v>
      </c>
      <c r="R64" s="149">
        <v>43170.080000000002</v>
      </c>
      <c r="S64" s="149">
        <v>0</v>
      </c>
      <c r="T64" s="149">
        <v>43170.080000000002</v>
      </c>
      <c r="U64" s="149">
        <v>43170.080000000002</v>
      </c>
      <c r="V64" s="149">
        <v>43170.080000000002</v>
      </c>
      <c r="W64" s="149">
        <v>78270.080000000002</v>
      </c>
      <c r="X64" s="149">
        <v>78270.080000000002</v>
      </c>
      <c r="Y64" s="149">
        <v>0</v>
      </c>
      <c r="Z64" s="149">
        <v>78270.080000000002</v>
      </c>
      <c r="AA64" s="149">
        <v>99570.08</v>
      </c>
      <c r="AB64" s="149">
        <v>-18720.080000000002</v>
      </c>
      <c r="AC64" s="149">
        <v>80789.55</v>
      </c>
      <c r="AD64" s="149">
        <v>-2519.4700000000012</v>
      </c>
      <c r="AE64" s="149" t="s">
        <v>2865</v>
      </c>
      <c r="AF64" s="149">
        <v>2579.9199999999983</v>
      </c>
      <c r="AG64" s="149">
        <v>-18720.080000000002</v>
      </c>
      <c r="AH64">
        <v>43170.080000000002</v>
      </c>
      <c r="AI64">
        <v>78270.080000000002</v>
      </c>
      <c r="AO64"/>
      <c r="AP64"/>
    </row>
    <row r="65" spans="1:42" x14ac:dyDescent="0.25">
      <c r="A65" s="118" t="s">
        <v>148</v>
      </c>
      <c r="B65" s="118" t="s">
        <v>1088</v>
      </c>
      <c r="C65" s="118" t="s">
        <v>700</v>
      </c>
      <c r="D65" s="118" t="s">
        <v>2860</v>
      </c>
      <c r="E65" s="118"/>
      <c r="F65" s="149">
        <v>1650</v>
      </c>
      <c r="G65" s="149">
        <v>145477</v>
      </c>
      <c r="H65" s="149">
        <v>0</v>
      </c>
      <c r="I65" s="149">
        <v>145477</v>
      </c>
      <c r="J65" s="149">
        <v>32861</v>
      </c>
      <c r="K65" s="149">
        <v>57507</v>
      </c>
      <c r="L65" s="149">
        <v>112616</v>
      </c>
      <c r="M65" s="149">
        <v>0</v>
      </c>
      <c r="N65" s="149">
        <v>0</v>
      </c>
      <c r="O65" s="149">
        <v>112616</v>
      </c>
      <c r="P65" s="149">
        <v>0</v>
      </c>
      <c r="Q65" s="149">
        <v>8700.49</v>
      </c>
      <c r="R65" s="149">
        <v>8700.49</v>
      </c>
      <c r="S65" s="149">
        <v>0</v>
      </c>
      <c r="T65" s="149">
        <v>8700.49</v>
      </c>
      <c r="U65" s="149">
        <v>8700.49</v>
      </c>
      <c r="V65" s="149">
        <v>8700.9599999999991</v>
      </c>
      <c r="W65" s="149">
        <v>41561.49</v>
      </c>
      <c r="X65" s="149">
        <v>41561.96</v>
      </c>
      <c r="Y65" s="149">
        <v>0</v>
      </c>
      <c r="Z65" s="149">
        <v>41561.96</v>
      </c>
      <c r="AA65" s="149">
        <v>66207.490000000005</v>
      </c>
      <c r="AB65" s="149">
        <v>79269.509999999995</v>
      </c>
      <c r="AC65" s="149">
        <v>8700.489999999998</v>
      </c>
      <c r="AD65" s="149">
        <v>32861.47</v>
      </c>
      <c r="AE65" s="149" t="s">
        <v>2857</v>
      </c>
      <c r="AF65" s="149">
        <v>103915.04</v>
      </c>
      <c r="AG65" s="149">
        <v>79269.509999999995</v>
      </c>
      <c r="AH65">
        <v>8700.9599999999991</v>
      </c>
      <c r="AI65">
        <v>41561.96</v>
      </c>
      <c r="AO65"/>
      <c r="AP65"/>
    </row>
    <row r="66" spans="1:42" x14ac:dyDescent="0.25">
      <c r="A66" s="118" t="s">
        <v>149</v>
      </c>
      <c r="B66" s="118" t="s">
        <v>1094</v>
      </c>
      <c r="C66" s="118" t="s">
        <v>761</v>
      </c>
      <c r="D66" s="118" t="s">
        <v>2858</v>
      </c>
      <c r="E66" s="118"/>
      <c r="F66" s="149">
        <v>14022</v>
      </c>
      <c r="G66" s="149">
        <v>1236288</v>
      </c>
      <c r="H66" s="149">
        <v>0</v>
      </c>
      <c r="I66" s="149">
        <v>1236288</v>
      </c>
      <c r="J66" s="149">
        <v>211250</v>
      </c>
      <c r="K66" s="149">
        <v>425000</v>
      </c>
      <c r="L66" s="149">
        <v>1025038</v>
      </c>
      <c r="M66" s="149">
        <v>348750</v>
      </c>
      <c r="N66" s="149">
        <v>787500</v>
      </c>
      <c r="O66" s="149">
        <v>676288</v>
      </c>
      <c r="P66" s="149">
        <v>0</v>
      </c>
      <c r="Q66" s="149">
        <v>0</v>
      </c>
      <c r="R66" s="149">
        <v>0</v>
      </c>
      <c r="S66" s="149">
        <v>0</v>
      </c>
      <c r="T66" s="149">
        <v>0</v>
      </c>
      <c r="U66" s="149">
        <v>0</v>
      </c>
      <c r="V66" s="149">
        <v>0</v>
      </c>
      <c r="W66" s="149">
        <v>560000</v>
      </c>
      <c r="X66" s="149">
        <v>560000</v>
      </c>
      <c r="Y66" s="149">
        <v>0</v>
      </c>
      <c r="Z66" s="149">
        <v>560000</v>
      </c>
      <c r="AA66" s="149">
        <v>1212500</v>
      </c>
      <c r="AB66" s="149">
        <v>23788</v>
      </c>
      <c r="AC66" s="149">
        <v>0</v>
      </c>
      <c r="AD66" s="149">
        <v>560000</v>
      </c>
      <c r="AE66" s="149" t="s">
        <v>2857</v>
      </c>
      <c r="AF66" s="149">
        <v>676288</v>
      </c>
      <c r="AG66" s="149">
        <v>23788</v>
      </c>
      <c r="AH66">
        <v>0</v>
      </c>
      <c r="AI66">
        <v>560000</v>
      </c>
      <c r="AO66"/>
      <c r="AP66"/>
    </row>
    <row r="67" spans="1:42" x14ac:dyDescent="0.25">
      <c r="A67" s="118" t="s">
        <v>150</v>
      </c>
      <c r="B67" s="118" t="s">
        <v>1099</v>
      </c>
      <c r="C67" s="118" t="s">
        <v>809</v>
      </c>
      <c r="D67" s="118" t="s">
        <v>2856</v>
      </c>
      <c r="E67" s="118"/>
      <c r="F67" s="149">
        <v>8541</v>
      </c>
      <c r="G67" s="149">
        <v>753040</v>
      </c>
      <c r="H67" s="149">
        <v>0</v>
      </c>
      <c r="I67" s="149">
        <v>753040</v>
      </c>
      <c r="J67" s="149">
        <v>753040</v>
      </c>
      <c r="K67" s="149">
        <v>805508</v>
      </c>
      <c r="L67" s="149">
        <v>0</v>
      </c>
      <c r="M67" s="149">
        <v>0</v>
      </c>
      <c r="N67" s="149">
        <v>0</v>
      </c>
      <c r="O67" s="149">
        <v>0</v>
      </c>
      <c r="P67" s="149">
        <v>0</v>
      </c>
      <c r="Q67" s="149">
        <v>0</v>
      </c>
      <c r="R67" s="149">
        <v>0</v>
      </c>
      <c r="S67" s="149">
        <v>0</v>
      </c>
      <c r="T67" s="149">
        <v>0</v>
      </c>
      <c r="U67" s="149">
        <v>0</v>
      </c>
      <c r="V67" s="149">
        <v>0</v>
      </c>
      <c r="W67" s="149">
        <v>753040</v>
      </c>
      <c r="X67" s="149">
        <v>753040</v>
      </c>
      <c r="Y67" s="149">
        <v>0</v>
      </c>
      <c r="Z67" s="149">
        <v>753040</v>
      </c>
      <c r="AA67" s="149">
        <v>805508</v>
      </c>
      <c r="AB67" s="149">
        <v>-52468</v>
      </c>
      <c r="AC67" s="149">
        <v>627745.36</v>
      </c>
      <c r="AD67" s="149">
        <v>125294.64</v>
      </c>
      <c r="AE67" s="149" t="s">
        <v>2857</v>
      </c>
      <c r="AF67" s="149">
        <v>0</v>
      </c>
      <c r="AG67" s="149">
        <v>-52468</v>
      </c>
      <c r="AH67">
        <v>0</v>
      </c>
      <c r="AI67">
        <v>753040</v>
      </c>
      <c r="AO67"/>
      <c r="AP67"/>
    </row>
    <row r="68" spans="1:42" x14ac:dyDescent="0.25">
      <c r="A68" s="118" t="s">
        <v>151</v>
      </c>
      <c r="B68" s="118" t="s">
        <v>1106</v>
      </c>
      <c r="C68" s="118" t="s">
        <v>774</v>
      </c>
      <c r="D68" s="118" t="s">
        <v>2860</v>
      </c>
      <c r="E68" s="118"/>
      <c r="F68" s="149">
        <v>1677</v>
      </c>
      <c r="G68" s="149">
        <v>147857</v>
      </c>
      <c r="H68" s="149">
        <v>0</v>
      </c>
      <c r="I68" s="149">
        <v>147857</v>
      </c>
      <c r="J68" s="149">
        <v>0</v>
      </c>
      <c r="K68" s="149">
        <v>0</v>
      </c>
      <c r="L68" s="149">
        <v>147857</v>
      </c>
      <c r="M68" s="149">
        <v>81084</v>
      </c>
      <c r="N68" s="149">
        <v>102130</v>
      </c>
      <c r="O68" s="149">
        <v>66773</v>
      </c>
      <c r="P68" s="149">
        <v>0</v>
      </c>
      <c r="Q68" s="149">
        <v>0</v>
      </c>
      <c r="R68" s="149">
        <v>0</v>
      </c>
      <c r="S68" s="149">
        <v>0</v>
      </c>
      <c r="T68" s="149">
        <v>0</v>
      </c>
      <c r="U68" s="149">
        <v>0</v>
      </c>
      <c r="V68" s="149">
        <v>0</v>
      </c>
      <c r="W68" s="149">
        <v>81084</v>
      </c>
      <c r="X68" s="149">
        <v>81084</v>
      </c>
      <c r="Y68" s="149">
        <v>0</v>
      </c>
      <c r="Z68" s="149">
        <v>81084</v>
      </c>
      <c r="AA68" s="149">
        <v>102130</v>
      </c>
      <c r="AB68" s="149">
        <v>45727</v>
      </c>
      <c r="AC68" s="149">
        <v>66980.670000000013</v>
      </c>
      <c r="AD68" s="149">
        <v>14103.329999999987</v>
      </c>
      <c r="AE68" s="149" t="s">
        <v>2857</v>
      </c>
      <c r="AF68" s="149">
        <v>66773</v>
      </c>
      <c r="AG68" s="149">
        <v>45727</v>
      </c>
      <c r="AH68">
        <v>0</v>
      </c>
      <c r="AI68">
        <v>81084</v>
      </c>
      <c r="AO68"/>
      <c r="AP68"/>
    </row>
    <row r="69" spans="1:42" x14ac:dyDescent="0.25">
      <c r="A69" s="118" t="s">
        <v>152</v>
      </c>
      <c r="B69" s="118" t="s">
        <v>1112</v>
      </c>
      <c r="C69" s="118" t="s">
        <v>684</v>
      </c>
      <c r="D69" s="118" t="s">
        <v>2858</v>
      </c>
      <c r="E69" s="118"/>
      <c r="F69" s="149">
        <v>19211</v>
      </c>
      <c r="G69" s="149">
        <v>1693790</v>
      </c>
      <c r="H69" s="149">
        <v>0</v>
      </c>
      <c r="I69" s="149">
        <v>1693790</v>
      </c>
      <c r="J69" s="149">
        <v>0</v>
      </c>
      <c r="K69" s="149">
        <v>0</v>
      </c>
      <c r="L69" s="149">
        <v>1693790</v>
      </c>
      <c r="M69" s="149">
        <v>1016629</v>
      </c>
      <c r="N69" s="149">
        <v>1843790</v>
      </c>
      <c r="O69" s="149">
        <v>677161</v>
      </c>
      <c r="P69" s="149">
        <v>0</v>
      </c>
      <c r="Q69" s="149">
        <v>675384.45</v>
      </c>
      <c r="R69" s="149">
        <v>675384.45</v>
      </c>
      <c r="S69" s="149">
        <v>0</v>
      </c>
      <c r="T69" s="149">
        <v>0</v>
      </c>
      <c r="U69" s="149">
        <v>0</v>
      </c>
      <c r="V69" s="149">
        <v>0</v>
      </c>
      <c r="W69" s="149">
        <v>1016629</v>
      </c>
      <c r="X69" s="149">
        <v>1016629</v>
      </c>
      <c r="Y69" s="149">
        <v>0</v>
      </c>
      <c r="Z69" s="149">
        <v>1016629</v>
      </c>
      <c r="AA69" s="149">
        <v>2519174.4500000002</v>
      </c>
      <c r="AB69" s="149">
        <v>-825384.45000000019</v>
      </c>
      <c r="AC69" s="149">
        <v>1534822.86</v>
      </c>
      <c r="AD69" s="149">
        <v>-518193.8600000001</v>
      </c>
      <c r="AE69" s="149" t="s">
        <v>2865</v>
      </c>
      <c r="AF69" s="149">
        <v>677161</v>
      </c>
      <c r="AG69" s="149">
        <v>-825384.45000000019</v>
      </c>
      <c r="AH69">
        <v>0</v>
      </c>
      <c r="AI69">
        <v>1016629</v>
      </c>
      <c r="AO69"/>
      <c r="AP69"/>
    </row>
    <row r="70" spans="1:42" x14ac:dyDescent="0.25">
      <c r="A70" s="118" t="s">
        <v>153</v>
      </c>
      <c r="B70" s="118" t="s">
        <v>1117</v>
      </c>
      <c r="C70" s="118" t="s">
        <v>774</v>
      </c>
      <c r="D70" s="118" t="s">
        <v>2860</v>
      </c>
      <c r="E70" s="118"/>
      <c r="F70" s="149">
        <v>1892</v>
      </c>
      <c r="G70" s="149">
        <v>166813</v>
      </c>
      <c r="H70" s="149">
        <v>0</v>
      </c>
      <c r="I70" s="149">
        <v>166813</v>
      </c>
      <c r="J70" s="149">
        <v>20810</v>
      </c>
      <c r="K70" s="149">
        <v>25940</v>
      </c>
      <c r="L70" s="149">
        <v>146003</v>
      </c>
      <c r="M70" s="149">
        <v>86445</v>
      </c>
      <c r="N70" s="149">
        <v>87130</v>
      </c>
      <c r="O70" s="149">
        <v>59558</v>
      </c>
      <c r="P70" s="149">
        <v>0</v>
      </c>
      <c r="Q70" s="149">
        <v>28933.77</v>
      </c>
      <c r="R70" s="149">
        <v>28933.77</v>
      </c>
      <c r="S70" s="149">
        <v>0</v>
      </c>
      <c r="T70" s="149">
        <v>0</v>
      </c>
      <c r="U70" s="149">
        <v>0</v>
      </c>
      <c r="V70" s="149">
        <v>0</v>
      </c>
      <c r="W70" s="149">
        <v>107255</v>
      </c>
      <c r="X70" s="149">
        <v>107255</v>
      </c>
      <c r="Y70" s="149">
        <v>0</v>
      </c>
      <c r="Z70" s="149">
        <v>107255</v>
      </c>
      <c r="AA70" s="149">
        <v>142003.76999999999</v>
      </c>
      <c r="AB70" s="149">
        <v>24809.23000000001</v>
      </c>
      <c r="AC70" s="149">
        <v>118631.36</v>
      </c>
      <c r="AD70" s="149">
        <v>-11376.36</v>
      </c>
      <c r="AE70" s="149" t="s">
        <v>2865</v>
      </c>
      <c r="AF70" s="149">
        <v>59558</v>
      </c>
      <c r="AG70" s="149">
        <v>24809.23000000001</v>
      </c>
      <c r="AH70">
        <v>0</v>
      </c>
      <c r="AI70">
        <v>107255</v>
      </c>
      <c r="AO70"/>
      <c r="AP70"/>
    </row>
    <row r="71" spans="1:42" x14ac:dyDescent="0.25">
      <c r="A71" s="118" t="s">
        <v>154</v>
      </c>
      <c r="B71" s="118" t="s">
        <v>1124</v>
      </c>
      <c r="C71" s="118" t="s">
        <v>731</v>
      </c>
      <c r="D71" s="118" t="s">
        <v>2860</v>
      </c>
      <c r="E71" s="118"/>
      <c r="F71" s="149">
        <v>878</v>
      </c>
      <c r="G71" s="149">
        <v>77411</v>
      </c>
      <c r="H71" s="149">
        <v>0</v>
      </c>
      <c r="I71" s="149">
        <v>77411</v>
      </c>
      <c r="J71" s="149">
        <v>19700</v>
      </c>
      <c r="K71" s="149">
        <v>32900</v>
      </c>
      <c r="L71" s="149">
        <v>57711</v>
      </c>
      <c r="M71" s="149">
        <v>0</v>
      </c>
      <c r="N71" s="149">
        <v>0</v>
      </c>
      <c r="O71" s="149">
        <v>57711</v>
      </c>
      <c r="P71" s="149">
        <v>0</v>
      </c>
      <c r="Q71" s="149">
        <v>0</v>
      </c>
      <c r="R71" s="149">
        <v>0</v>
      </c>
      <c r="S71" s="149">
        <v>0</v>
      </c>
      <c r="T71" s="149">
        <v>0</v>
      </c>
      <c r="U71" s="149">
        <v>0</v>
      </c>
      <c r="V71" s="149">
        <v>0</v>
      </c>
      <c r="W71" s="149">
        <v>19700</v>
      </c>
      <c r="X71" s="149">
        <v>19700</v>
      </c>
      <c r="Y71" s="149">
        <v>0</v>
      </c>
      <c r="Z71" s="149">
        <v>19700</v>
      </c>
      <c r="AA71" s="149">
        <v>32900</v>
      </c>
      <c r="AB71" s="149">
        <v>44511</v>
      </c>
      <c r="AC71" s="149">
        <v>5548.3899999999994</v>
      </c>
      <c r="AD71" s="149">
        <v>14151.61</v>
      </c>
      <c r="AE71" s="149" t="s">
        <v>2857</v>
      </c>
      <c r="AF71" s="149">
        <v>57711</v>
      </c>
      <c r="AG71" s="149">
        <v>44511</v>
      </c>
      <c r="AH71">
        <v>0</v>
      </c>
      <c r="AI71">
        <v>19700</v>
      </c>
      <c r="AO71"/>
      <c r="AP71"/>
    </row>
    <row r="72" spans="1:42" x14ac:dyDescent="0.25">
      <c r="A72" s="118" t="s">
        <v>155</v>
      </c>
      <c r="B72" s="118" t="s">
        <v>1129</v>
      </c>
      <c r="C72" s="118" t="s">
        <v>700</v>
      </c>
      <c r="D72" s="118" t="s">
        <v>2860</v>
      </c>
      <c r="E72" s="118"/>
      <c r="F72" s="149">
        <v>6569</v>
      </c>
      <c r="G72" s="149">
        <v>579174</v>
      </c>
      <c r="H72" s="149">
        <v>0</v>
      </c>
      <c r="I72" s="149">
        <v>579174</v>
      </c>
      <c r="J72" s="149">
        <v>0</v>
      </c>
      <c r="K72" s="149">
        <v>0</v>
      </c>
      <c r="L72" s="149">
        <v>579174</v>
      </c>
      <c r="M72" s="149">
        <v>76568</v>
      </c>
      <c r="N72" s="149">
        <v>83770</v>
      </c>
      <c r="O72" s="149">
        <v>502606</v>
      </c>
      <c r="P72" s="149">
        <v>0</v>
      </c>
      <c r="Q72" s="149">
        <v>0</v>
      </c>
      <c r="R72" s="149">
        <v>0</v>
      </c>
      <c r="S72" s="149">
        <v>0</v>
      </c>
      <c r="T72" s="149">
        <v>0</v>
      </c>
      <c r="U72" s="149">
        <v>0</v>
      </c>
      <c r="V72" s="149">
        <v>0</v>
      </c>
      <c r="W72" s="149">
        <v>76568</v>
      </c>
      <c r="X72" s="149">
        <v>76568</v>
      </c>
      <c r="Y72" s="149">
        <v>0</v>
      </c>
      <c r="Z72" s="149">
        <v>76568</v>
      </c>
      <c r="AA72" s="149">
        <v>83770</v>
      </c>
      <c r="AB72" s="149">
        <v>495404</v>
      </c>
      <c r="AC72" s="149">
        <v>9722.8100000000013</v>
      </c>
      <c r="AD72" s="149">
        <v>66845.19</v>
      </c>
      <c r="AE72" s="149" t="s">
        <v>2857</v>
      </c>
      <c r="AF72" s="149">
        <v>502606</v>
      </c>
      <c r="AG72" s="149">
        <v>495404</v>
      </c>
      <c r="AH72">
        <v>0</v>
      </c>
      <c r="AI72">
        <v>76568</v>
      </c>
      <c r="AO72"/>
      <c r="AP72"/>
    </row>
    <row r="73" spans="1:42" x14ac:dyDescent="0.25">
      <c r="A73" s="118" t="s">
        <v>156</v>
      </c>
      <c r="B73" s="118" t="s">
        <v>1133</v>
      </c>
      <c r="C73" s="118" t="s">
        <v>723</v>
      </c>
      <c r="D73" s="118" t="s">
        <v>2861</v>
      </c>
      <c r="E73" s="118"/>
      <c r="F73" s="149">
        <v>27727</v>
      </c>
      <c r="G73" s="149">
        <v>2444626</v>
      </c>
      <c r="H73" s="149">
        <v>0</v>
      </c>
      <c r="I73" s="149">
        <v>2444626</v>
      </c>
      <c r="J73" s="149">
        <v>114983</v>
      </c>
      <c r="K73" s="149">
        <v>184752</v>
      </c>
      <c r="L73" s="149">
        <v>2329643</v>
      </c>
      <c r="M73" s="149">
        <v>407587</v>
      </c>
      <c r="N73" s="149">
        <v>690580</v>
      </c>
      <c r="O73" s="149">
        <v>1922056</v>
      </c>
      <c r="P73" s="149">
        <v>182043.4785</v>
      </c>
      <c r="Q73" s="149">
        <v>1242555.5541999999</v>
      </c>
      <c r="R73" s="149">
        <v>1424599.0327000001</v>
      </c>
      <c r="S73" s="149">
        <v>182043.4785</v>
      </c>
      <c r="T73" s="149">
        <v>1290646.1370000001</v>
      </c>
      <c r="U73" s="149">
        <v>1472689.6155000001</v>
      </c>
      <c r="V73" s="149">
        <v>836148.42</v>
      </c>
      <c r="W73" s="149">
        <v>1995259.6155000001</v>
      </c>
      <c r="X73" s="149">
        <v>1358718.42</v>
      </c>
      <c r="Y73" s="149">
        <v>0</v>
      </c>
      <c r="Z73" s="149">
        <v>1358718.42</v>
      </c>
      <c r="AA73" s="149">
        <v>2299931.0326999999</v>
      </c>
      <c r="AB73" s="149">
        <v>144694.96730000011</v>
      </c>
      <c r="AC73" s="149">
        <v>1409020.6190714629</v>
      </c>
      <c r="AD73" s="149">
        <v>-50302.199071462965</v>
      </c>
      <c r="AE73" s="149" t="s">
        <v>2865</v>
      </c>
      <c r="AF73" s="149">
        <v>1085907.58</v>
      </c>
      <c r="AG73" s="149">
        <v>144694.96730000011</v>
      </c>
      <c r="AH73">
        <v>1472689.6170000001</v>
      </c>
      <c r="AI73">
        <v>1995259.6170000001</v>
      </c>
      <c r="AO73"/>
      <c r="AP73"/>
    </row>
    <row r="74" spans="1:42" x14ac:dyDescent="0.25">
      <c r="A74" s="118" t="s">
        <v>157</v>
      </c>
      <c r="B74" s="118" t="s">
        <v>1140</v>
      </c>
      <c r="C74" s="118" t="s">
        <v>693</v>
      </c>
      <c r="D74" s="118" t="s">
        <v>2859</v>
      </c>
      <c r="E74" s="118"/>
      <c r="F74" s="149">
        <v>34307</v>
      </c>
      <c r="G74" s="149">
        <v>3024770</v>
      </c>
      <c r="H74" s="149">
        <v>0</v>
      </c>
      <c r="I74" s="149">
        <v>3024770</v>
      </c>
      <c r="J74" s="149">
        <v>25373</v>
      </c>
      <c r="K74" s="149">
        <v>64538</v>
      </c>
      <c r="L74" s="149">
        <v>2999397</v>
      </c>
      <c r="M74" s="149">
        <v>160248</v>
      </c>
      <c r="N74" s="149">
        <v>287917</v>
      </c>
      <c r="O74" s="149">
        <v>2839149</v>
      </c>
      <c r="P74" s="149">
        <v>148887.80249999999</v>
      </c>
      <c r="Q74" s="149">
        <v>2145912.7599999998</v>
      </c>
      <c r="R74" s="149">
        <v>2294800.5625</v>
      </c>
      <c r="S74" s="149">
        <v>148887.80249999999</v>
      </c>
      <c r="T74" s="149">
        <v>2145762.7599999998</v>
      </c>
      <c r="U74" s="149">
        <v>2294650.5625</v>
      </c>
      <c r="V74" s="149">
        <v>2294650.4699999997</v>
      </c>
      <c r="W74" s="149">
        <v>2480271.5625</v>
      </c>
      <c r="X74" s="149">
        <v>2480271.4699999997</v>
      </c>
      <c r="Y74" s="149">
        <v>0</v>
      </c>
      <c r="Z74" s="149">
        <v>2480271.4699999997</v>
      </c>
      <c r="AA74" s="149">
        <v>2647255.5625</v>
      </c>
      <c r="AB74" s="149">
        <v>377514.4375</v>
      </c>
      <c r="AC74" s="149">
        <v>1480884.5000000002</v>
      </c>
      <c r="AD74" s="149">
        <v>999386.96999999951</v>
      </c>
      <c r="AE74" s="149" t="s">
        <v>2857</v>
      </c>
      <c r="AF74" s="149">
        <v>544498.53000000026</v>
      </c>
      <c r="AG74" s="149">
        <v>377514.4375</v>
      </c>
      <c r="AH74">
        <v>2294650.4699999997</v>
      </c>
      <c r="AI74">
        <v>2480271.4699999997</v>
      </c>
      <c r="AO74"/>
      <c r="AP74"/>
    </row>
    <row r="75" spans="1:42" x14ac:dyDescent="0.25">
      <c r="A75" s="118" t="s">
        <v>158</v>
      </c>
      <c r="B75" s="118" t="s">
        <v>1147</v>
      </c>
      <c r="C75" s="118" t="s">
        <v>809</v>
      </c>
      <c r="D75" s="118" t="s">
        <v>2856</v>
      </c>
      <c r="E75" s="118"/>
      <c r="F75" s="149">
        <v>25334</v>
      </c>
      <c r="G75" s="149">
        <v>2233641</v>
      </c>
      <c r="H75" s="149">
        <v>0</v>
      </c>
      <c r="I75" s="149">
        <v>2233641</v>
      </c>
      <c r="J75" s="149">
        <v>480000</v>
      </c>
      <c r="K75" s="149">
        <v>756553</v>
      </c>
      <c r="L75" s="149">
        <v>1753641</v>
      </c>
      <c r="M75" s="149">
        <v>1490000</v>
      </c>
      <c r="N75" s="149">
        <v>3736989</v>
      </c>
      <c r="O75" s="149">
        <v>263641</v>
      </c>
      <c r="P75" s="149">
        <v>0</v>
      </c>
      <c r="Q75" s="149">
        <v>317102.85200000001</v>
      </c>
      <c r="R75" s="149">
        <v>317102.85200000001</v>
      </c>
      <c r="S75" s="149">
        <v>0</v>
      </c>
      <c r="T75" s="149">
        <v>227642.302</v>
      </c>
      <c r="U75" s="149">
        <v>227642.302</v>
      </c>
      <c r="V75" s="149">
        <v>227641.94200000001</v>
      </c>
      <c r="W75" s="149">
        <v>2197642.3020000001</v>
      </c>
      <c r="X75" s="149">
        <v>2197641.9419999998</v>
      </c>
      <c r="Y75" s="149">
        <v>0</v>
      </c>
      <c r="Z75" s="149">
        <v>2197641.9419999998</v>
      </c>
      <c r="AA75" s="149">
        <v>4810644.852</v>
      </c>
      <c r="AB75" s="149">
        <v>-2577003.852</v>
      </c>
      <c r="AC75" s="149">
        <v>2021371.9899999995</v>
      </c>
      <c r="AD75" s="149">
        <v>176269.95200000028</v>
      </c>
      <c r="AE75" s="149" t="s">
        <v>2857</v>
      </c>
      <c r="AF75" s="149">
        <v>35999.058000000194</v>
      </c>
      <c r="AG75" s="149">
        <v>-2577003.852</v>
      </c>
      <c r="AH75">
        <v>227641.94200000001</v>
      </c>
      <c r="AI75">
        <v>2197641.9419999998</v>
      </c>
      <c r="AO75"/>
      <c r="AP75"/>
    </row>
    <row r="76" spans="1:42" x14ac:dyDescent="0.25">
      <c r="A76" s="118" t="s">
        <v>159</v>
      </c>
      <c r="B76" s="118" t="s">
        <v>1154</v>
      </c>
      <c r="C76" s="118" t="s">
        <v>774</v>
      </c>
      <c r="D76" s="118" t="s">
        <v>2862</v>
      </c>
      <c r="E76" s="118"/>
      <c r="F76" s="149">
        <v>5042</v>
      </c>
      <c r="G76" s="149">
        <v>444542</v>
      </c>
      <c r="H76" s="149">
        <v>0</v>
      </c>
      <c r="I76" s="149">
        <v>444542</v>
      </c>
      <c r="J76" s="149">
        <v>444542</v>
      </c>
      <c r="K76" s="149">
        <v>728042</v>
      </c>
      <c r="L76" s="149">
        <v>0</v>
      </c>
      <c r="M76" s="149">
        <v>0</v>
      </c>
      <c r="N76" s="149">
        <v>0</v>
      </c>
      <c r="O76" s="149">
        <v>0</v>
      </c>
      <c r="P76" s="149">
        <v>0</v>
      </c>
      <c r="Q76" s="149">
        <v>0</v>
      </c>
      <c r="R76" s="149">
        <v>0</v>
      </c>
      <c r="S76" s="149">
        <v>0</v>
      </c>
      <c r="T76" s="149">
        <v>0</v>
      </c>
      <c r="U76" s="149">
        <v>0</v>
      </c>
      <c r="V76" s="149">
        <v>0</v>
      </c>
      <c r="W76" s="149">
        <v>444542</v>
      </c>
      <c r="X76" s="149">
        <v>444542</v>
      </c>
      <c r="Y76" s="149">
        <v>0</v>
      </c>
      <c r="Z76" s="149">
        <v>444542</v>
      </c>
      <c r="AA76" s="149">
        <v>728042</v>
      </c>
      <c r="AB76" s="149">
        <v>-283500</v>
      </c>
      <c r="AC76" s="149">
        <v>348370.54000000004</v>
      </c>
      <c r="AD76" s="149">
        <v>96171.459999999963</v>
      </c>
      <c r="AE76" s="149" t="s">
        <v>2857</v>
      </c>
      <c r="AF76" s="149">
        <v>0</v>
      </c>
      <c r="AG76" s="149">
        <v>-283500</v>
      </c>
      <c r="AH76">
        <v>0</v>
      </c>
      <c r="AI76">
        <v>444542</v>
      </c>
      <c r="AO76"/>
      <c r="AP76"/>
    </row>
    <row r="77" spans="1:42" x14ac:dyDescent="0.25">
      <c r="A77" s="118" t="s">
        <v>160</v>
      </c>
      <c r="B77" s="118" t="s">
        <v>1161</v>
      </c>
      <c r="C77" s="118" t="s">
        <v>822</v>
      </c>
      <c r="D77" s="118" t="s">
        <v>2859</v>
      </c>
      <c r="E77" s="118"/>
      <c r="F77" s="149">
        <v>13885</v>
      </c>
      <c r="G77" s="149">
        <v>1224209</v>
      </c>
      <c r="H77" s="149">
        <v>0</v>
      </c>
      <c r="I77" s="149">
        <v>1224209</v>
      </c>
      <c r="J77" s="149">
        <v>204000</v>
      </c>
      <c r="K77" s="149">
        <v>407887</v>
      </c>
      <c r="L77" s="149">
        <v>1020209</v>
      </c>
      <c r="M77" s="149">
        <v>29993</v>
      </c>
      <c r="N77" s="149">
        <v>64150</v>
      </c>
      <c r="O77" s="149">
        <v>990216</v>
      </c>
      <c r="P77" s="149">
        <v>0</v>
      </c>
      <c r="Q77" s="149">
        <v>358054.58</v>
      </c>
      <c r="R77" s="149">
        <v>358054.58</v>
      </c>
      <c r="S77" s="149">
        <v>0</v>
      </c>
      <c r="T77" s="149">
        <v>358054.58</v>
      </c>
      <c r="U77" s="149">
        <v>358054.58</v>
      </c>
      <c r="V77" s="149">
        <v>358054.87</v>
      </c>
      <c r="W77" s="149">
        <v>592047.58000000007</v>
      </c>
      <c r="X77" s="149">
        <v>592047.87</v>
      </c>
      <c r="Y77" s="149">
        <v>0</v>
      </c>
      <c r="Z77" s="149">
        <v>592047.87</v>
      </c>
      <c r="AA77" s="149">
        <v>830091.58</v>
      </c>
      <c r="AB77" s="149">
        <v>394117.41999999993</v>
      </c>
      <c r="AC77" s="149">
        <v>177779.46999999988</v>
      </c>
      <c r="AD77" s="149">
        <v>414268.40000000014</v>
      </c>
      <c r="AE77" s="149" t="s">
        <v>2857</v>
      </c>
      <c r="AF77" s="149">
        <v>632161.13</v>
      </c>
      <c r="AG77" s="149">
        <v>394117.41999999993</v>
      </c>
      <c r="AH77">
        <v>358054.87</v>
      </c>
      <c r="AI77">
        <v>592047.87</v>
      </c>
      <c r="AO77"/>
      <c r="AP77"/>
    </row>
    <row r="78" spans="1:42" x14ac:dyDescent="0.25">
      <c r="A78" s="118" t="s">
        <v>161</v>
      </c>
      <c r="B78" s="118" t="s">
        <v>1168</v>
      </c>
      <c r="C78" s="118" t="s">
        <v>693</v>
      </c>
      <c r="D78" s="118" t="s">
        <v>2864</v>
      </c>
      <c r="E78" s="118"/>
      <c r="F78" s="149">
        <v>7891</v>
      </c>
      <c r="G78" s="149">
        <v>695731</v>
      </c>
      <c r="H78" s="149">
        <v>0</v>
      </c>
      <c r="I78" s="149">
        <v>695731</v>
      </c>
      <c r="J78" s="149">
        <v>7358</v>
      </c>
      <c r="K78" s="149">
        <v>19443</v>
      </c>
      <c r="L78" s="149">
        <v>688373</v>
      </c>
      <c r="M78" s="149">
        <v>113746</v>
      </c>
      <c r="N78" s="149">
        <v>182451</v>
      </c>
      <c r="O78" s="149">
        <v>574627</v>
      </c>
      <c r="P78" s="149">
        <v>0</v>
      </c>
      <c r="Q78" s="149">
        <v>249396.7</v>
      </c>
      <c r="R78" s="149">
        <v>249396.7</v>
      </c>
      <c r="S78" s="149">
        <v>0</v>
      </c>
      <c r="T78" s="149">
        <v>248784.7</v>
      </c>
      <c r="U78" s="149">
        <v>248784.7</v>
      </c>
      <c r="V78" s="149">
        <v>0</v>
      </c>
      <c r="W78" s="149">
        <v>369888.7</v>
      </c>
      <c r="X78" s="149">
        <v>121104</v>
      </c>
      <c r="Y78" s="149">
        <v>0</v>
      </c>
      <c r="Z78" s="149">
        <v>121104</v>
      </c>
      <c r="AA78" s="149">
        <v>451290.7</v>
      </c>
      <c r="AB78" s="149">
        <v>244440.3</v>
      </c>
      <c r="AC78" s="149">
        <v>0</v>
      </c>
      <c r="AD78" s="149">
        <v>121104</v>
      </c>
      <c r="AE78" s="149" t="s">
        <v>2857</v>
      </c>
      <c r="AF78" s="149">
        <v>574627</v>
      </c>
      <c r="AG78" s="149">
        <v>244440.3</v>
      </c>
      <c r="AH78">
        <v>248784.7</v>
      </c>
      <c r="AI78">
        <v>369888.7</v>
      </c>
      <c r="AO78"/>
      <c r="AP78"/>
    </row>
    <row r="79" spans="1:42" x14ac:dyDescent="0.25">
      <c r="A79" s="118" t="s">
        <v>162</v>
      </c>
      <c r="B79" s="118" t="s">
        <v>1175</v>
      </c>
      <c r="C79" s="118" t="s">
        <v>761</v>
      </c>
      <c r="D79" s="118" t="s">
        <v>2862</v>
      </c>
      <c r="E79" s="118"/>
      <c r="F79" s="149">
        <v>8954</v>
      </c>
      <c r="G79" s="149">
        <v>789454</v>
      </c>
      <c r="H79" s="149">
        <v>0</v>
      </c>
      <c r="I79" s="149">
        <v>789454</v>
      </c>
      <c r="J79" s="149">
        <v>30548</v>
      </c>
      <c r="K79" s="149">
        <v>83493</v>
      </c>
      <c r="L79" s="149">
        <v>758906</v>
      </c>
      <c r="M79" s="149">
        <v>108671</v>
      </c>
      <c r="N79" s="149">
        <v>151977</v>
      </c>
      <c r="O79" s="149">
        <v>650235</v>
      </c>
      <c r="P79" s="149">
        <v>0</v>
      </c>
      <c r="Q79" s="149">
        <v>218738.58</v>
      </c>
      <c r="R79" s="149">
        <v>218738.58</v>
      </c>
      <c r="S79" s="149">
        <v>0</v>
      </c>
      <c r="T79" s="149">
        <v>218738.58</v>
      </c>
      <c r="U79" s="149">
        <v>218738.58</v>
      </c>
      <c r="V79" s="149">
        <v>218738.58</v>
      </c>
      <c r="W79" s="149">
        <v>357957.58</v>
      </c>
      <c r="X79" s="149">
        <v>357957.58</v>
      </c>
      <c r="Y79" s="149">
        <v>0</v>
      </c>
      <c r="Z79" s="149">
        <v>357957.58</v>
      </c>
      <c r="AA79" s="149">
        <v>454208.58</v>
      </c>
      <c r="AB79" s="149">
        <v>335245.42</v>
      </c>
      <c r="AC79" s="149">
        <v>234269.75</v>
      </c>
      <c r="AD79" s="149">
        <v>123687.83000000002</v>
      </c>
      <c r="AE79" s="149" t="s">
        <v>2857</v>
      </c>
      <c r="AF79" s="149">
        <v>431496.42</v>
      </c>
      <c r="AG79" s="149">
        <v>335245.42</v>
      </c>
      <c r="AH79">
        <v>218738.58</v>
      </c>
      <c r="AI79">
        <v>357957.58</v>
      </c>
      <c r="AO79"/>
      <c r="AP79"/>
    </row>
    <row r="80" spans="1:42" x14ac:dyDescent="0.25">
      <c r="A80" s="118" t="s">
        <v>163</v>
      </c>
      <c r="B80" s="118" t="s">
        <v>1182</v>
      </c>
      <c r="C80" s="118" t="s">
        <v>809</v>
      </c>
      <c r="D80" s="118" t="s">
        <v>2864</v>
      </c>
      <c r="E80" s="118"/>
      <c r="F80" s="149">
        <v>6101</v>
      </c>
      <c r="G80" s="149">
        <v>537911</v>
      </c>
      <c r="H80" s="149">
        <v>0</v>
      </c>
      <c r="I80" s="149">
        <v>537911</v>
      </c>
      <c r="J80" s="149">
        <v>21689</v>
      </c>
      <c r="K80" s="149">
        <v>66087</v>
      </c>
      <c r="L80" s="149">
        <v>516222</v>
      </c>
      <c r="M80" s="149">
        <v>265116</v>
      </c>
      <c r="N80" s="149">
        <v>941134</v>
      </c>
      <c r="O80" s="149">
        <v>251106</v>
      </c>
      <c r="P80" s="149">
        <v>0</v>
      </c>
      <c r="Q80" s="149">
        <v>0</v>
      </c>
      <c r="R80" s="149">
        <v>0</v>
      </c>
      <c r="S80" s="149">
        <v>0</v>
      </c>
      <c r="T80" s="149">
        <v>0</v>
      </c>
      <c r="U80" s="149">
        <v>0</v>
      </c>
      <c r="V80" s="149">
        <v>0</v>
      </c>
      <c r="W80" s="149">
        <v>286805</v>
      </c>
      <c r="X80" s="149">
        <v>286805</v>
      </c>
      <c r="Y80" s="149">
        <v>0</v>
      </c>
      <c r="Z80" s="149">
        <v>286805</v>
      </c>
      <c r="AA80" s="149">
        <v>1007221</v>
      </c>
      <c r="AB80" s="149">
        <v>-469310</v>
      </c>
      <c r="AC80" s="149">
        <v>90994.319999999978</v>
      </c>
      <c r="AD80" s="149">
        <v>195810.68</v>
      </c>
      <c r="AE80" s="149" t="s">
        <v>2857</v>
      </c>
      <c r="AF80" s="149">
        <v>251106</v>
      </c>
      <c r="AG80" s="149">
        <v>-469310</v>
      </c>
      <c r="AH80">
        <v>0</v>
      </c>
      <c r="AI80">
        <v>286805</v>
      </c>
      <c r="AO80"/>
      <c r="AP80"/>
    </row>
    <row r="81" spans="1:42" x14ac:dyDescent="0.25">
      <c r="A81" s="118" t="s">
        <v>164</v>
      </c>
      <c r="B81" s="118" t="s">
        <v>1188</v>
      </c>
      <c r="C81" s="118" t="s">
        <v>684</v>
      </c>
      <c r="D81" s="118" t="s">
        <v>2858</v>
      </c>
      <c r="E81" s="118"/>
      <c r="F81" s="149">
        <v>31747</v>
      </c>
      <c r="G81" s="149">
        <v>2799060</v>
      </c>
      <c r="H81" s="149">
        <v>0</v>
      </c>
      <c r="I81" s="149">
        <v>2799060</v>
      </c>
      <c r="J81" s="149">
        <v>134472</v>
      </c>
      <c r="K81" s="149">
        <v>171330</v>
      </c>
      <c r="L81" s="149">
        <v>2664588</v>
      </c>
      <c r="M81" s="149">
        <v>1166656</v>
      </c>
      <c r="N81" s="149">
        <v>1726822</v>
      </c>
      <c r="O81" s="149">
        <v>1497932</v>
      </c>
      <c r="P81" s="149">
        <v>0</v>
      </c>
      <c r="Q81" s="149">
        <v>1617169.0296</v>
      </c>
      <c r="R81" s="149">
        <v>1617169.0296</v>
      </c>
      <c r="S81" s="149">
        <v>0</v>
      </c>
      <c r="T81" s="149">
        <v>1497853.47</v>
      </c>
      <c r="U81" s="149">
        <v>1497853.47</v>
      </c>
      <c r="V81" s="149">
        <v>1497853.95</v>
      </c>
      <c r="W81" s="149">
        <v>2798981.4699999997</v>
      </c>
      <c r="X81" s="149">
        <v>2798981.95</v>
      </c>
      <c r="Y81" s="149">
        <v>0</v>
      </c>
      <c r="Z81" s="149">
        <v>2798981.95</v>
      </c>
      <c r="AA81" s="149">
        <v>3515321.0296</v>
      </c>
      <c r="AB81" s="149">
        <v>-716261.02960000001</v>
      </c>
      <c r="AC81" s="149">
        <v>1703519.6921409997</v>
      </c>
      <c r="AD81" s="149">
        <v>1095462.2578590005</v>
      </c>
      <c r="AE81" s="149" t="s">
        <v>2857</v>
      </c>
      <c r="AF81" s="149">
        <v>78.049999999813721</v>
      </c>
      <c r="AG81" s="149">
        <v>-716261.02960000001</v>
      </c>
      <c r="AH81">
        <v>1497853.95</v>
      </c>
      <c r="AI81">
        <v>2798981.95</v>
      </c>
      <c r="AO81"/>
      <c r="AP81"/>
    </row>
    <row r="82" spans="1:42" x14ac:dyDescent="0.25">
      <c r="A82" s="118" t="s">
        <v>165</v>
      </c>
      <c r="B82" s="118" t="s">
        <v>1195</v>
      </c>
      <c r="C82" s="118" t="s">
        <v>761</v>
      </c>
      <c r="D82" s="118" t="s">
        <v>2860</v>
      </c>
      <c r="E82" s="118"/>
      <c r="F82" s="149">
        <v>11802</v>
      </c>
      <c r="G82" s="149">
        <v>1040555</v>
      </c>
      <c r="H82" s="149">
        <v>0</v>
      </c>
      <c r="I82" s="149">
        <v>1040555</v>
      </c>
      <c r="J82" s="149">
        <v>154668</v>
      </c>
      <c r="K82" s="149">
        <v>265178</v>
      </c>
      <c r="L82" s="149">
        <v>885887</v>
      </c>
      <c r="M82" s="149">
        <v>779374</v>
      </c>
      <c r="N82" s="149">
        <v>1583079</v>
      </c>
      <c r="O82" s="149">
        <v>106513</v>
      </c>
      <c r="P82" s="149">
        <v>0</v>
      </c>
      <c r="Q82" s="149">
        <v>123550.77</v>
      </c>
      <c r="R82" s="149">
        <v>123550.77</v>
      </c>
      <c r="S82" s="149">
        <v>0</v>
      </c>
      <c r="T82" s="149">
        <v>106441.77</v>
      </c>
      <c r="U82" s="149">
        <v>106441.77</v>
      </c>
      <c r="V82" s="149">
        <v>106441.77</v>
      </c>
      <c r="W82" s="149">
        <v>1040483.77</v>
      </c>
      <c r="X82" s="149">
        <v>1040483.77</v>
      </c>
      <c r="Y82" s="149">
        <v>0</v>
      </c>
      <c r="Z82" s="149">
        <v>1040483.77</v>
      </c>
      <c r="AA82" s="149">
        <v>1971807.77</v>
      </c>
      <c r="AB82" s="149">
        <v>-931252.77</v>
      </c>
      <c r="AC82" s="149">
        <v>1040483.5215000004</v>
      </c>
      <c r="AD82" s="149">
        <v>0.24849999963771552</v>
      </c>
      <c r="AE82" s="149" t="s">
        <v>2857</v>
      </c>
      <c r="AF82" s="149">
        <v>71.229999999981374</v>
      </c>
      <c r="AG82" s="149">
        <v>-931252.77</v>
      </c>
      <c r="AH82">
        <v>106441.77</v>
      </c>
      <c r="AI82">
        <v>1040483.77</v>
      </c>
      <c r="AO82"/>
      <c r="AP82"/>
    </row>
    <row r="83" spans="1:42" x14ac:dyDescent="0.25">
      <c r="A83" s="118" t="s">
        <v>166</v>
      </c>
      <c r="B83" s="118" t="s">
        <v>1202</v>
      </c>
      <c r="C83" s="118" t="s">
        <v>684</v>
      </c>
      <c r="D83" s="118" t="s">
        <v>2858</v>
      </c>
      <c r="E83" s="118"/>
      <c r="F83" s="149">
        <v>3404</v>
      </c>
      <c r="G83" s="149">
        <v>300123</v>
      </c>
      <c r="H83" s="149">
        <v>0</v>
      </c>
      <c r="I83" s="149">
        <v>300123</v>
      </c>
      <c r="J83" s="149">
        <v>6279</v>
      </c>
      <c r="K83" s="149">
        <v>18693</v>
      </c>
      <c r="L83" s="149">
        <v>293844</v>
      </c>
      <c r="M83" s="149">
        <v>222854</v>
      </c>
      <c r="N83" s="149">
        <v>439073</v>
      </c>
      <c r="O83" s="149">
        <v>70990</v>
      </c>
      <c r="P83" s="149">
        <v>0</v>
      </c>
      <c r="Q83" s="149">
        <v>112882.35</v>
      </c>
      <c r="R83" s="149">
        <v>112882.35</v>
      </c>
      <c r="S83" s="149">
        <v>0</v>
      </c>
      <c r="T83" s="149">
        <v>66560.89</v>
      </c>
      <c r="U83" s="149">
        <v>66560.89</v>
      </c>
      <c r="V83" s="149">
        <v>66561</v>
      </c>
      <c r="W83" s="149">
        <v>295693.89</v>
      </c>
      <c r="X83" s="149">
        <v>295694</v>
      </c>
      <c r="Y83" s="149">
        <v>0</v>
      </c>
      <c r="Z83" s="149">
        <v>295694</v>
      </c>
      <c r="AA83" s="149">
        <v>570648.35</v>
      </c>
      <c r="AB83" s="149">
        <v>-270525.34999999998</v>
      </c>
      <c r="AC83" s="149">
        <v>258246.73</v>
      </c>
      <c r="AD83" s="149">
        <v>37447.26999999999</v>
      </c>
      <c r="AE83" s="149" t="s">
        <v>2857</v>
      </c>
      <c r="AF83" s="149">
        <v>4429</v>
      </c>
      <c r="AG83" s="149">
        <v>-270525.34999999998</v>
      </c>
      <c r="AH83">
        <v>66561</v>
      </c>
      <c r="AI83">
        <v>295694</v>
      </c>
      <c r="AO83"/>
      <c r="AP83"/>
    </row>
    <row r="84" spans="1:42" x14ac:dyDescent="0.25">
      <c r="A84" s="118" t="s">
        <v>167</v>
      </c>
      <c r="B84" s="118" t="s">
        <v>1206</v>
      </c>
      <c r="C84" s="118" t="s">
        <v>675</v>
      </c>
      <c r="D84" s="118" t="s">
        <v>2859</v>
      </c>
      <c r="E84" s="118"/>
      <c r="F84" s="149">
        <v>15946</v>
      </c>
      <c r="G84" s="149">
        <v>0</v>
      </c>
      <c r="H84" s="149">
        <v>0</v>
      </c>
      <c r="I84" s="149">
        <v>0</v>
      </c>
      <c r="J84" s="149">
        <v>0</v>
      </c>
      <c r="K84" s="149">
        <v>0</v>
      </c>
      <c r="L84" s="149">
        <v>0</v>
      </c>
      <c r="M84" s="149">
        <v>0</v>
      </c>
      <c r="N84" s="149">
        <v>0</v>
      </c>
      <c r="O84" s="149">
        <v>0</v>
      </c>
      <c r="P84" s="149">
        <v>0</v>
      </c>
      <c r="Q84" s="149">
        <v>0</v>
      </c>
      <c r="R84" s="149">
        <v>0</v>
      </c>
      <c r="S84" s="149">
        <v>0</v>
      </c>
      <c r="T84" s="149">
        <v>0</v>
      </c>
      <c r="U84" s="149">
        <v>0</v>
      </c>
      <c r="V84" s="149">
        <v>0</v>
      </c>
      <c r="W84" s="149">
        <v>0</v>
      </c>
      <c r="X84" s="149">
        <v>0</v>
      </c>
      <c r="Y84" s="149">
        <v>0</v>
      </c>
      <c r="Z84" s="149">
        <v>0</v>
      </c>
      <c r="AA84" s="149">
        <v>0</v>
      </c>
      <c r="AB84" s="149">
        <v>0</v>
      </c>
      <c r="AC84" s="149">
        <v>0</v>
      </c>
      <c r="AD84" s="149">
        <v>0</v>
      </c>
      <c r="AE84" s="149" t="s">
        <v>2857</v>
      </c>
      <c r="AF84" s="149">
        <v>0</v>
      </c>
      <c r="AG84" s="149">
        <v>0</v>
      </c>
      <c r="AH84">
        <v>0</v>
      </c>
      <c r="AI84">
        <v>0</v>
      </c>
      <c r="AO84"/>
      <c r="AP84"/>
    </row>
    <row r="85" spans="1:42" x14ac:dyDescent="0.25">
      <c r="A85" s="118" t="s">
        <v>168</v>
      </c>
      <c r="B85" s="118" t="s">
        <v>1207</v>
      </c>
      <c r="C85" s="118" t="s">
        <v>675</v>
      </c>
      <c r="D85" s="118" t="s">
        <v>2856</v>
      </c>
      <c r="E85" s="118"/>
      <c r="F85" s="149">
        <v>14496</v>
      </c>
      <c r="G85" s="149">
        <v>0</v>
      </c>
      <c r="H85" s="149">
        <v>0</v>
      </c>
      <c r="I85" s="149">
        <v>0</v>
      </c>
      <c r="J85" s="149">
        <v>0</v>
      </c>
      <c r="K85" s="149">
        <v>0</v>
      </c>
      <c r="L85" s="149">
        <v>0</v>
      </c>
      <c r="M85" s="149">
        <v>0</v>
      </c>
      <c r="N85" s="149">
        <v>0</v>
      </c>
      <c r="O85" s="149">
        <v>0</v>
      </c>
      <c r="P85" s="149">
        <v>0</v>
      </c>
      <c r="Q85" s="149">
        <v>0</v>
      </c>
      <c r="R85" s="149">
        <v>0</v>
      </c>
      <c r="S85" s="149">
        <v>0</v>
      </c>
      <c r="T85" s="149">
        <v>0</v>
      </c>
      <c r="U85" s="149">
        <v>0</v>
      </c>
      <c r="V85" s="149">
        <v>0</v>
      </c>
      <c r="W85" s="149">
        <v>0</v>
      </c>
      <c r="X85" s="149">
        <v>0</v>
      </c>
      <c r="Y85" s="149">
        <v>0</v>
      </c>
      <c r="Z85" s="149">
        <v>0</v>
      </c>
      <c r="AA85" s="149">
        <v>0</v>
      </c>
      <c r="AB85" s="149">
        <v>0</v>
      </c>
      <c r="AC85" s="149">
        <v>0</v>
      </c>
      <c r="AD85" s="149">
        <v>0</v>
      </c>
      <c r="AE85" s="149" t="s">
        <v>2857</v>
      </c>
      <c r="AF85" s="149">
        <v>0</v>
      </c>
      <c r="AG85" s="149">
        <v>0</v>
      </c>
      <c r="AH85">
        <v>0</v>
      </c>
      <c r="AI85">
        <v>0</v>
      </c>
      <c r="AO85"/>
      <c r="AP85"/>
    </row>
    <row r="86" spans="1:42" x14ac:dyDescent="0.25">
      <c r="A86" s="118" t="s">
        <v>169</v>
      </c>
      <c r="B86" s="118" t="s">
        <v>1211</v>
      </c>
      <c r="C86" s="118" t="s">
        <v>761</v>
      </c>
      <c r="D86" s="118" t="s">
        <v>2860</v>
      </c>
      <c r="E86" s="118"/>
      <c r="F86" s="149">
        <v>2215</v>
      </c>
      <c r="G86" s="149">
        <v>195291</v>
      </c>
      <c r="H86" s="149">
        <v>0</v>
      </c>
      <c r="I86" s="149">
        <v>195291</v>
      </c>
      <c r="J86" s="149">
        <v>100000</v>
      </c>
      <c r="K86" s="149">
        <v>146875</v>
      </c>
      <c r="L86" s="149">
        <v>95291</v>
      </c>
      <c r="M86" s="149">
        <v>0</v>
      </c>
      <c r="N86" s="149">
        <v>0</v>
      </c>
      <c r="O86" s="149">
        <v>95291</v>
      </c>
      <c r="P86" s="149">
        <v>0</v>
      </c>
      <c r="Q86" s="149">
        <v>0</v>
      </c>
      <c r="R86" s="149">
        <v>0</v>
      </c>
      <c r="S86" s="149">
        <v>0</v>
      </c>
      <c r="T86" s="149">
        <v>0</v>
      </c>
      <c r="U86" s="149">
        <v>0</v>
      </c>
      <c r="V86" s="149">
        <v>0</v>
      </c>
      <c r="W86" s="149">
        <v>100000</v>
      </c>
      <c r="X86" s="149">
        <v>100000</v>
      </c>
      <c r="Y86" s="149">
        <v>0</v>
      </c>
      <c r="Z86" s="149">
        <v>100000</v>
      </c>
      <c r="AA86" s="149">
        <v>146875</v>
      </c>
      <c r="AB86" s="149">
        <v>48416</v>
      </c>
      <c r="AC86" s="149">
        <v>95004</v>
      </c>
      <c r="AD86" s="149">
        <v>4996</v>
      </c>
      <c r="AE86" s="149" t="s">
        <v>2857</v>
      </c>
      <c r="AF86" s="149">
        <v>95291</v>
      </c>
      <c r="AG86" s="149">
        <v>48416</v>
      </c>
      <c r="AH86">
        <v>0</v>
      </c>
      <c r="AI86">
        <v>100000</v>
      </c>
      <c r="AO86"/>
      <c r="AP86"/>
    </row>
    <row r="87" spans="1:42" x14ac:dyDescent="0.25">
      <c r="A87" s="118" t="s">
        <v>170</v>
      </c>
      <c r="B87" s="118" t="s">
        <v>1217</v>
      </c>
      <c r="C87" s="118" t="s">
        <v>708</v>
      </c>
      <c r="D87" s="118" t="s">
        <v>2860</v>
      </c>
      <c r="E87" s="118"/>
      <c r="F87" s="149">
        <v>16296</v>
      </c>
      <c r="G87" s="149">
        <v>1436781</v>
      </c>
      <c r="H87" s="149">
        <v>0</v>
      </c>
      <c r="I87" s="149">
        <v>1436781</v>
      </c>
      <c r="J87" s="149">
        <v>174581</v>
      </c>
      <c r="K87" s="149">
        <v>506822</v>
      </c>
      <c r="L87" s="149">
        <v>1262200</v>
      </c>
      <c r="M87" s="149">
        <v>25770</v>
      </c>
      <c r="N87" s="149">
        <v>70775</v>
      </c>
      <c r="O87" s="149">
        <v>1236430</v>
      </c>
      <c r="P87" s="149">
        <v>72288.784499999994</v>
      </c>
      <c r="Q87" s="149">
        <v>672295.57</v>
      </c>
      <c r="R87" s="149">
        <v>744584.3544999999</v>
      </c>
      <c r="S87" s="149">
        <v>0</v>
      </c>
      <c r="T87" s="149">
        <v>339301.36</v>
      </c>
      <c r="U87" s="149">
        <v>339301.36</v>
      </c>
      <c r="V87" s="149">
        <v>339301.36</v>
      </c>
      <c r="W87" s="149">
        <v>539652.36</v>
      </c>
      <c r="X87" s="149">
        <v>539652.36</v>
      </c>
      <c r="Y87" s="149">
        <v>0</v>
      </c>
      <c r="Z87" s="149">
        <v>539652.36</v>
      </c>
      <c r="AA87" s="149">
        <v>1322181.3544999999</v>
      </c>
      <c r="AB87" s="149">
        <v>114599.6455000001</v>
      </c>
      <c r="AC87" s="149">
        <v>371801.73999999993</v>
      </c>
      <c r="AD87" s="149">
        <v>167850.62000000005</v>
      </c>
      <c r="AE87" s="149" t="s">
        <v>2857</v>
      </c>
      <c r="AF87" s="149">
        <v>897128.64</v>
      </c>
      <c r="AG87" s="149">
        <v>114599.6455000001</v>
      </c>
      <c r="AH87">
        <v>339301.36</v>
      </c>
      <c r="AI87">
        <v>539652.36</v>
      </c>
      <c r="AO87"/>
      <c r="AP87"/>
    </row>
    <row r="88" spans="1:42" x14ac:dyDescent="0.25">
      <c r="A88" s="118" t="s">
        <v>171</v>
      </c>
      <c r="B88" s="118" t="s">
        <v>1224</v>
      </c>
      <c r="C88" s="118" t="s">
        <v>822</v>
      </c>
      <c r="D88" s="118" t="s">
        <v>2859</v>
      </c>
      <c r="E88" s="118"/>
      <c r="F88" s="149">
        <v>4871</v>
      </c>
      <c r="G88" s="149">
        <v>429465</v>
      </c>
      <c r="H88" s="149">
        <v>0</v>
      </c>
      <c r="I88" s="149">
        <v>429465</v>
      </c>
      <c r="J88" s="149">
        <v>152277</v>
      </c>
      <c r="K88" s="149">
        <v>193325</v>
      </c>
      <c r="L88" s="149">
        <v>277188</v>
      </c>
      <c r="M88" s="149">
        <v>277188</v>
      </c>
      <c r="N88" s="149">
        <v>277188</v>
      </c>
      <c r="O88" s="149">
        <v>0</v>
      </c>
      <c r="P88" s="149">
        <v>0</v>
      </c>
      <c r="Q88" s="149">
        <v>0</v>
      </c>
      <c r="R88" s="149">
        <v>0</v>
      </c>
      <c r="S88" s="149">
        <v>0</v>
      </c>
      <c r="T88" s="149">
        <v>0</v>
      </c>
      <c r="U88" s="149">
        <v>0</v>
      </c>
      <c r="V88" s="149">
        <v>0</v>
      </c>
      <c r="W88" s="149">
        <v>429465</v>
      </c>
      <c r="X88" s="149">
        <v>429465</v>
      </c>
      <c r="Y88" s="149">
        <v>0</v>
      </c>
      <c r="Z88" s="149">
        <v>429465</v>
      </c>
      <c r="AA88" s="149">
        <v>470513</v>
      </c>
      <c r="AB88" s="149">
        <v>-41048</v>
      </c>
      <c r="AC88" s="149">
        <v>429464.89</v>
      </c>
      <c r="AD88" s="149">
        <v>0.10999999998603016</v>
      </c>
      <c r="AE88" s="149" t="s">
        <v>2857</v>
      </c>
      <c r="AF88" s="149">
        <v>0</v>
      </c>
      <c r="AG88" s="149">
        <v>-41048</v>
      </c>
      <c r="AH88">
        <v>0</v>
      </c>
      <c r="AI88">
        <v>429465</v>
      </c>
      <c r="AO88"/>
      <c r="AP88"/>
    </row>
    <row r="89" spans="1:42" x14ac:dyDescent="0.25">
      <c r="A89" s="118" t="s">
        <v>172</v>
      </c>
      <c r="B89" s="118" t="s">
        <v>1231</v>
      </c>
      <c r="C89" s="118" t="s">
        <v>731</v>
      </c>
      <c r="D89" s="118" t="s">
        <v>2860</v>
      </c>
      <c r="E89" s="118"/>
      <c r="F89" s="149">
        <v>15987</v>
      </c>
      <c r="G89" s="149">
        <v>1409537</v>
      </c>
      <c r="H89" s="149">
        <v>0</v>
      </c>
      <c r="I89" s="149">
        <v>1409537</v>
      </c>
      <c r="J89" s="149">
        <v>1036313</v>
      </c>
      <c r="K89" s="149">
        <v>1630789</v>
      </c>
      <c r="L89" s="149">
        <v>373224</v>
      </c>
      <c r="M89" s="149">
        <v>373224</v>
      </c>
      <c r="N89" s="149">
        <v>534131</v>
      </c>
      <c r="O89" s="149">
        <v>0</v>
      </c>
      <c r="P89" s="149">
        <v>0</v>
      </c>
      <c r="Q89" s="149">
        <v>0</v>
      </c>
      <c r="R89" s="149">
        <v>0</v>
      </c>
      <c r="S89" s="149">
        <v>0</v>
      </c>
      <c r="T89" s="149">
        <v>0</v>
      </c>
      <c r="U89" s="149">
        <v>0</v>
      </c>
      <c r="V89" s="149">
        <v>0</v>
      </c>
      <c r="W89" s="149">
        <v>1409537</v>
      </c>
      <c r="X89" s="149">
        <v>1409537</v>
      </c>
      <c r="Y89" s="149">
        <v>0</v>
      </c>
      <c r="Z89" s="149">
        <v>1409537</v>
      </c>
      <c r="AA89" s="149">
        <v>2164920</v>
      </c>
      <c r="AB89" s="149">
        <v>-755383</v>
      </c>
      <c r="AC89" s="149">
        <v>1042107.81</v>
      </c>
      <c r="AD89" s="149">
        <v>367429.18999999994</v>
      </c>
      <c r="AE89" s="149" t="s">
        <v>2857</v>
      </c>
      <c r="AF89" s="149">
        <v>0</v>
      </c>
      <c r="AG89" s="149">
        <v>-755383</v>
      </c>
      <c r="AH89">
        <v>0</v>
      </c>
      <c r="AI89">
        <v>1409537</v>
      </c>
      <c r="AO89"/>
      <c r="AP89"/>
    </row>
    <row r="90" spans="1:42" x14ac:dyDescent="0.25">
      <c r="A90" s="118" t="s">
        <v>173</v>
      </c>
      <c r="B90" s="118" t="s">
        <v>1238</v>
      </c>
      <c r="C90" s="118" t="s">
        <v>693</v>
      </c>
      <c r="D90" s="118" t="s">
        <v>2864</v>
      </c>
      <c r="E90" s="118"/>
      <c r="F90" s="149">
        <v>25050</v>
      </c>
      <c r="G90" s="149">
        <v>2208601</v>
      </c>
      <c r="H90" s="149">
        <v>0</v>
      </c>
      <c r="I90" s="149">
        <v>2208601</v>
      </c>
      <c r="J90" s="149">
        <v>390000</v>
      </c>
      <c r="K90" s="149">
        <v>780000</v>
      </c>
      <c r="L90" s="149">
        <v>1818601</v>
      </c>
      <c r="M90" s="149">
        <v>1485000</v>
      </c>
      <c r="N90" s="149">
        <v>2595000</v>
      </c>
      <c r="O90" s="149">
        <v>333601</v>
      </c>
      <c r="P90" s="149">
        <v>215869.47750000001</v>
      </c>
      <c r="Q90" s="149">
        <v>117731.5131</v>
      </c>
      <c r="R90" s="149">
        <v>333600.99060000002</v>
      </c>
      <c r="S90" s="149">
        <v>215869.47750000001</v>
      </c>
      <c r="T90" s="149">
        <v>117731.5131</v>
      </c>
      <c r="U90" s="149">
        <v>333600.99060000002</v>
      </c>
      <c r="V90" s="149">
        <v>0</v>
      </c>
      <c r="W90" s="149">
        <v>2208600.9906000001</v>
      </c>
      <c r="X90" s="149">
        <v>1875000</v>
      </c>
      <c r="Y90" s="149">
        <v>0</v>
      </c>
      <c r="Z90" s="149">
        <v>1875000</v>
      </c>
      <c r="AA90" s="149">
        <v>3708600.9906000001</v>
      </c>
      <c r="AB90" s="149">
        <v>-1499999.9905999999</v>
      </c>
      <c r="AC90" s="149">
        <v>374058.90999999986</v>
      </c>
      <c r="AD90" s="149">
        <v>1500941.09</v>
      </c>
      <c r="AE90" s="149" t="s">
        <v>2857</v>
      </c>
      <c r="AF90" s="149">
        <v>333601</v>
      </c>
      <c r="AG90" s="149">
        <v>-1499999.9905999999</v>
      </c>
      <c r="AH90">
        <v>333600.99060000002</v>
      </c>
      <c r="AI90">
        <v>2208600.9906000001</v>
      </c>
      <c r="AO90"/>
      <c r="AP90"/>
    </row>
    <row r="91" spans="1:42" x14ac:dyDescent="0.25">
      <c r="A91" s="118" t="s">
        <v>174</v>
      </c>
      <c r="B91" s="118" t="s">
        <v>1245</v>
      </c>
      <c r="C91" s="118" t="s">
        <v>746</v>
      </c>
      <c r="D91" s="118" t="s">
        <v>2859</v>
      </c>
      <c r="E91" s="118"/>
      <c r="F91" s="149">
        <v>4343</v>
      </c>
      <c r="G91" s="149">
        <v>382912</v>
      </c>
      <c r="H91" s="149">
        <v>0</v>
      </c>
      <c r="I91" s="149">
        <v>382912</v>
      </c>
      <c r="J91" s="149">
        <v>67048</v>
      </c>
      <c r="K91" s="149">
        <v>173930</v>
      </c>
      <c r="L91" s="149">
        <v>315864</v>
      </c>
      <c r="M91" s="149">
        <v>0</v>
      </c>
      <c r="N91" s="149">
        <v>0</v>
      </c>
      <c r="O91" s="149">
        <v>315864</v>
      </c>
      <c r="P91" s="149">
        <v>0</v>
      </c>
      <c r="Q91" s="149">
        <v>159421.32</v>
      </c>
      <c r="R91" s="149">
        <v>159421.32</v>
      </c>
      <c r="S91" s="149">
        <v>0</v>
      </c>
      <c r="T91" s="149">
        <v>155927.63</v>
      </c>
      <c r="U91" s="149">
        <v>155927.63</v>
      </c>
      <c r="V91" s="149">
        <v>155927.63</v>
      </c>
      <c r="W91" s="149">
        <v>222975.63</v>
      </c>
      <c r="X91" s="149">
        <v>222975.63</v>
      </c>
      <c r="Y91" s="149">
        <v>0</v>
      </c>
      <c r="Z91" s="149">
        <v>222975.63</v>
      </c>
      <c r="AA91" s="149">
        <v>333351.32</v>
      </c>
      <c r="AB91" s="149">
        <v>49560.679999999993</v>
      </c>
      <c r="AC91" s="149">
        <v>129200.82000000008</v>
      </c>
      <c r="AD91" s="149">
        <v>93774.809999999925</v>
      </c>
      <c r="AE91" s="149" t="s">
        <v>2857</v>
      </c>
      <c r="AF91" s="149">
        <v>159936.37</v>
      </c>
      <c r="AG91" s="149">
        <v>49560.679999999993</v>
      </c>
      <c r="AH91">
        <v>155927.63</v>
      </c>
      <c r="AI91">
        <v>222975.63</v>
      </c>
      <c r="AO91"/>
      <c r="AP91"/>
    </row>
    <row r="92" spans="1:42" x14ac:dyDescent="0.25">
      <c r="A92" s="118" t="s">
        <v>175</v>
      </c>
      <c r="B92" s="118" t="s">
        <v>1252</v>
      </c>
      <c r="C92" s="118" t="s">
        <v>700</v>
      </c>
      <c r="D92" s="118" t="s">
        <v>2860</v>
      </c>
      <c r="E92" s="118"/>
      <c r="F92" s="149">
        <v>1208</v>
      </c>
      <c r="G92" s="149">
        <v>106507</v>
      </c>
      <c r="H92" s="149">
        <v>0</v>
      </c>
      <c r="I92" s="149">
        <v>106507</v>
      </c>
      <c r="J92" s="149">
        <v>10440</v>
      </c>
      <c r="K92" s="149">
        <v>23117</v>
      </c>
      <c r="L92" s="149">
        <v>96067</v>
      </c>
      <c r="M92" s="149">
        <v>2798</v>
      </c>
      <c r="N92" s="149">
        <v>7427</v>
      </c>
      <c r="O92" s="149">
        <v>93269</v>
      </c>
      <c r="P92" s="149">
        <v>0</v>
      </c>
      <c r="Q92" s="149">
        <v>2728.27</v>
      </c>
      <c r="R92" s="149">
        <v>2728.27</v>
      </c>
      <c r="S92" s="149">
        <v>0</v>
      </c>
      <c r="T92" s="149">
        <v>2728.27</v>
      </c>
      <c r="U92" s="149">
        <v>2728.27</v>
      </c>
      <c r="V92" s="149">
        <v>2728.27</v>
      </c>
      <c r="W92" s="149">
        <v>15966.27</v>
      </c>
      <c r="X92" s="149">
        <v>15966.27</v>
      </c>
      <c r="Y92" s="149">
        <v>0</v>
      </c>
      <c r="Z92" s="149">
        <v>15966.27</v>
      </c>
      <c r="AA92" s="149">
        <v>33272.269999999997</v>
      </c>
      <c r="AB92" s="149">
        <v>73234.73000000001</v>
      </c>
      <c r="AC92" s="149">
        <v>13158.08</v>
      </c>
      <c r="AD92" s="149">
        <v>2808.1900000000005</v>
      </c>
      <c r="AE92" s="149" t="s">
        <v>2857</v>
      </c>
      <c r="AF92" s="149">
        <v>90540.73</v>
      </c>
      <c r="AG92" s="149">
        <v>73234.73000000001</v>
      </c>
      <c r="AH92">
        <v>2728.27</v>
      </c>
      <c r="AI92">
        <v>15966.27</v>
      </c>
      <c r="AO92"/>
      <c r="AP92"/>
    </row>
    <row r="93" spans="1:42" x14ac:dyDescent="0.25">
      <c r="A93" s="118" t="s">
        <v>176</v>
      </c>
      <c r="B93" s="118" t="s">
        <v>1259</v>
      </c>
      <c r="C93" s="118" t="s">
        <v>774</v>
      </c>
      <c r="D93" s="118" t="s">
        <v>2862</v>
      </c>
      <c r="E93" s="118"/>
      <c r="F93" s="149">
        <v>1774</v>
      </c>
      <c r="G93" s="149">
        <v>156410</v>
      </c>
      <c r="H93" s="149">
        <v>0</v>
      </c>
      <c r="I93" s="149">
        <v>156410</v>
      </c>
      <c r="J93" s="149">
        <v>30000</v>
      </c>
      <c r="K93" s="149">
        <v>46500</v>
      </c>
      <c r="L93" s="149">
        <v>126410</v>
      </c>
      <c r="M93" s="149">
        <v>51563</v>
      </c>
      <c r="N93" s="149">
        <v>83625</v>
      </c>
      <c r="O93" s="149">
        <v>74847</v>
      </c>
      <c r="P93" s="149">
        <v>0</v>
      </c>
      <c r="Q93" s="149">
        <v>0</v>
      </c>
      <c r="R93" s="149">
        <v>0</v>
      </c>
      <c r="S93" s="149">
        <v>0</v>
      </c>
      <c r="T93" s="149">
        <v>0</v>
      </c>
      <c r="U93" s="149">
        <v>0</v>
      </c>
      <c r="V93" s="149">
        <v>0</v>
      </c>
      <c r="W93" s="149">
        <v>81563</v>
      </c>
      <c r="X93" s="149">
        <v>81563</v>
      </c>
      <c r="Y93" s="149">
        <v>0</v>
      </c>
      <c r="Z93" s="149">
        <v>81563</v>
      </c>
      <c r="AA93" s="149">
        <v>130125</v>
      </c>
      <c r="AB93" s="149">
        <v>26285</v>
      </c>
      <c r="AC93" s="149">
        <v>82335.139999999985</v>
      </c>
      <c r="AD93" s="149">
        <v>-772.13999999998475</v>
      </c>
      <c r="AE93" s="149" t="s">
        <v>2865</v>
      </c>
      <c r="AF93" s="149">
        <v>74847</v>
      </c>
      <c r="AG93" s="149">
        <v>26285</v>
      </c>
      <c r="AH93">
        <v>0</v>
      </c>
      <c r="AI93">
        <v>81563</v>
      </c>
      <c r="AO93"/>
      <c r="AP93"/>
    </row>
    <row r="94" spans="1:42" x14ac:dyDescent="0.25">
      <c r="A94" s="118" t="s">
        <v>177</v>
      </c>
      <c r="B94" s="118" t="s">
        <v>723</v>
      </c>
      <c r="C94" s="118" t="s">
        <v>723</v>
      </c>
      <c r="D94" s="118" t="s">
        <v>2861</v>
      </c>
      <c r="E94" s="118"/>
      <c r="F94" s="149">
        <v>3789</v>
      </c>
      <c r="G94" s="149">
        <v>334067</v>
      </c>
      <c r="H94" s="149">
        <v>0</v>
      </c>
      <c r="I94" s="149">
        <v>334067</v>
      </c>
      <c r="J94" s="149">
        <v>41138</v>
      </c>
      <c r="K94" s="149">
        <v>93495</v>
      </c>
      <c r="L94" s="149">
        <v>292929</v>
      </c>
      <c r="M94" s="149">
        <v>292929</v>
      </c>
      <c r="N94" s="149">
        <v>490716</v>
      </c>
      <c r="O94" s="149">
        <v>0</v>
      </c>
      <c r="P94" s="149">
        <v>0</v>
      </c>
      <c r="Q94" s="149">
        <v>0</v>
      </c>
      <c r="R94" s="149">
        <v>0</v>
      </c>
      <c r="S94" s="149">
        <v>0</v>
      </c>
      <c r="T94" s="149">
        <v>0</v>
      </c>
      <c r="U94" s="149">
        <v>0</v>
      </c>
      <c r="V94" s="149">
        <v>0</v>
      </c>
      <c r="W94" s="149">
        <v>334067</v>
      </c>
      <c r="X94" s="149">
        <v>334067</v>
      </c>
      <c r="Y94" s="149">
        <v>0</v>
      </c>
      <c r="Z94" s="149">
        <v>334067</v>
      </c>
      <c r="AA94" s="149">
        <v>584211</v>
      </c>
      <c r="AB94" s="149">
        <v>-250144</v>
      </c>
      <c r="AC94" s="149">
        <v>161684.89500000002</v>
      </c>
      <c r="AD94" s="149">
        <v>172382.10499999998</v>
      </c>
      <c r="AE94" s="149" t="s">
        <v>2857</v>
      </c>
      <c r="AF94" s="149">
        <v>0</v>
      </c>
      <c r="AG94" s="149">
        <v>-250144</v>
      </c>
      <c r="AH94">
        <v>0</v>
      </c>
      <c r="AI94">
        <v>334067</v>
      </c>
      <c r="AO94"/>
      <c r="AP94"/>
    </row>
    <row r="95" spans="1:42" x14ac:dyDescent="0.25">
      <c r="A95" s="118" t="s">
        <v>178</v>
      </c>
      <c r="B95" s="118" t="s">
        <v>1272</v>
      </c>
      <c r="C95" s="118" t="s">
        <v>684</v>
      </c>
      <c r="D95" s="118" t="s">
        <v>2866</v>
      </c>
      <c r="E95" s="118"/>
      <c r="F95" s="149">
        <v>46880</v>
      </c>
      <c r="G95" s="149">
        <v>4133302</v>
      </c>
      <c r="H95" s="149">
        <v>3188190</v>
      </c>
      <c r="I95" s="149">
        <v>7321492</v>
      </c>
      <c r="J95" s="149">
        <v>1602992</v>
      </c>
      <c r="K95" s="149">
        <v>2344742</v>
      </c>
      <c r="L95" s="149">
        <v>5718500</v>
      </c>
      <c r="M95" s="149">
        <v>5718500</v>
      </c>
      <c r="N95" s="149">
        <v>3251810</v>
      </c>
      <c r="O95" s="149">
        <v>0</v>
      </c>
      <c r="P95" s="149">
        <v>0</v>
      </c>
      <c r="Q95" s="149">
        <v>0</v>
      </c>
      <c r="R95" s="149">
        <v>0</v>
      </c>
      <c r="S95" s="149">
        <v>0</v>
      </c>
      <c r="T95" s="149">
        <v>0</v>
      </c>
      <c r="U95" s="149">
        <v>0</v>
      </c>
      <c r="V95" s="149">
        <v>0</v>
      </c>
      <c r="W95" s="149">
        <v>7321492</v>
      </c>
      <c r="X95" s="149">
        <v>4133302</v>
      </c>
      <c r="Y95" s="149">
        <v>3188190</v>
      </c>
      <c r="Z95" s="149">
        <v>7321492</v>
      </c>
      <c r="AA95" s="149">
        <v>5596552</v>
      </c>
      <c r="AB95" s="149">
        <v>1724940</v>
      </c>
      <c r="AC95" s="149">
        <v>4400148.4874999998</v>
      </c>
      <c r="AD95" s="149">
        <v>2921343.5125000002</v>
      </c>
      <c r="AE95" s="149" t="s">
        <v>2857</v>
      </c>
      <c r="AF95" s="149">
        <v>0</v>
      </c>
      <c r="AG95" s="149">
        <v>-1463250</v>
      </c>
      <c r="AH95">
        <v>0</v>
      </c>
      <c r="AI95">
        <v>7321492</v>
      </c>
      <c r="AO95"/>
      <c r="AP95"/>
    </row>
    <row r="96" spans="1:42" x14ac:dyDescent="0.25">
      <c r="A96" s="118" t="s">
        <v>179</v>
      </c>
      <c r="B96" s="118" t="s">
        <v>1279</v>
      </c>
      <c r="C96" s="118" t="s">
        <v>693</v>
      </c>
      <c r="D96" s="118" t="s">
        <v>2859</v>
      </c>
      <c r="E96" s="118"/>
      <c r="F96" s="149">
        <v>16094</v>
      </c>
      <c r="G96" s="149">
        <v>1418971</v>
      </c>
      <c r="H96" s="149">
        <v>0</v>
      </c>
      <c r="I96" s="149">
        <v>1418971</v>
      </c>
      <c r="J96" s="149">
        <v>140853</v>
      </c>
      <c r="K96" s="149">
        <v>218261</v>
      </c>
      <c r="L96" s="149">
        <v>1278118</v>
      </c>
      <c r="M96" s="149">
        <v>406831</v>
      </c>
      <c r="N96" s="149">
        <v>516867</v>
      </c>
      <c r="O96" s="149">
        <v>871287</v>
      </c>
      <c r="P96" s="149">
        <v>103701.99</v>
      </c>
      <c r="Q96" s="149">
        <v>792090.79</v>
      </c>
      <c r="R96" s="149">
        <v>895792.78</v>
      </c>
      <c r="S96" s="149">
        <v>0</v>
      </c>
      <c r="T96" s="149">
        <v>0</v>
      </c>
      <c r="U96" s="149">
        <v>0</v>
      </c>
      <c r="V96" s="149">
        <v>0</v>
      </c>
      <c r="W96" s="149">
        <v>547684</v>
      </c>
      <c r="X96" s="149">
        <v>547684</v>
      </c>
      <c r="Y96" s="149">
        <v>0</v>
      </c>
      <c r="Z96" s="149">
        <v>547684</v>
      </c>
      <c r="AA96" s="149">
        <v>1630920.78</v>
      </c>
      <c r="AB96" s="149">
        <v>-211949.78000000003</v>
      </c>
      <c r="AC96" s="149">
        <v>1360184.8899999997</v>
      </c>
      <c r="AD96" s="149">
        <v>-812500.88999999966</v>
      </c>
      <c r="AE96" s="149" t="s">
        <v>2865</v>
      </c>
      <c r="AF96" s="149">
        <v>871287</v>
      </c>
      <c r="AG96" s="149">
        <v>-211949.78000000003</v>
      </c>
      <c r="AH96">
        <v>0</v>
      </c>
      <c r="AI96">
        <v>547684</v>
      </c>
      <c r="AO96"/>
      <c r="AP96"/>
    </row>
    <row r="97" spans="1:42" x14ac:dyDescent="0.25">
      <c r="A97" s="118" t="s">
        <v>180</v>
      </c>
      <c r="B97" s="118" t="s">
        <v>1286</v>
      </c>
      <c r="C97" s="118" t="s">
        <v>693</v>
      </c>
      <c r="D97" s="118" t="s">
        <v>2864</v>
      </c>
      <c r="E97" s="118" t="s">
        <v>2859</v>
      </c>
      <c r="F97" s="149">
        <v>89661</v>
      </c>
      <c r="G97" s="149">
        <v>7905205</v>
      </c>
      <c r="H97" s="149">
        <v>0</v>
      </c>
      <c r="I97" s="149">
        <v>7905205</v>
      </c>
      <c r="J97" s="149">
        <v>0</v>
      </c>
      <c r="K97" s="149">
        <v>0</v>
      </c>
      <c r="L97" s="149">
        <v>7905205</v>
      </c>
      <c r="M97" s="149">
        <v>3239929</v>
      </c>
      <c r="N97" s="149">
        <v>5807110</v>
      </c>
      <c r="O97" s="149">
        <v>4665276</v>
      </c>
      <c r="P97" s="149">
        <v>0</v>
      </c>
      <c r="Q97" s="149">
        <v>4176934</v>
      </c>
      <c r="R97" s="149">
        <v>4176934</v>
      </c>
      <c r="S97" s="149">
        <v>0</v>
      </c>
      <c r="T97" s="149">
        <v>3721653</v>
      </c>
      <c r="U97" s="149">
        <v>3721653</v>
      </c>
      <c r="V97" s="149">
        <v>3721653</v>
      </c>
      <c r="W97" s="149">
        <v>6961582</v>
      </c>
      <c r="X97" s="149">
        <v>6961582</v>
      </c>
      <c r="Y97" s="149">
        <v>0</v>
      </c>
      <c r="Z97" s="149">
        <v>6961582</v>
      </c>
      <c r="AA97" s="149">
        <v>9984044</v>
      </c>
      <c r="AB97" s="149">
        <v>-2078839</v>
      </c>
      <c r="AC97" s="149">
        <v>5806446.4399999995</v>
      </c>
      <c r="AD97" s="149">
        <v>1155135.5600000003</v>
      </c>
      <c r="AE97" s="149" t="s">
        <v>2857</v>
      </c>
      <c r="AF97" s="149">
        <v>943623</v>
      </c>
      <c r="AG97" s="149">
        <v>-2078839</v>
      </c>
      <c r="AH97">
        <v>3721653</v>
      </c>
      <c r="AI97">
        <v>6961582</v>
      </c>
      <c r="AO97"/>
      <c r="AP97"/>
    </row>
    <row r="98" spans="1:42" x14ac:dyDescent="0.25">
      <c r="A98" s="118" t="s">
        <v>181</v>
      </c>
      <c r="B98" s="118" t="s">
        <v>1292</v>
      </c>
      <c r="C98" s="118" t="s">
        <v>822</v>
      </c>
      <c r="D98" s="118" t="s">
        <v>2859</v>
      </c>
      <c r="E98" s="118"/>
      <c r="F98" s="149">
        <v>31019</v>
      </c>
      <c r="G98" s="149">
        <v>2734874</v>
      </c>
      <c r="H98" s="149">
        <v>0</v>
      </c>
      <c r="I98" s="149">
        <v>2734874</v>
      </c>
      <c r="J98" s="149">
        <v>358379</v>
      </c>
      <c r="K98" s="149">
        <v>538690</v>
      </c>
      <c r="L98" s="149">
        <v>2376495</v>
      </c>
      <c r="M98" s="149">
        <v>1090001</v>
      </c>
      <c r="N98" s="149">
        <v>1432776</v>
      </c>
      <c r="O98" s="149">
        <v>1286494</v>
      </c>
      <c r="P98" s="149">
        <v>121084.30499999999</v>
      </c>
      <c r="Q98" s="149">
        <v>366796.84</v>
      </c>
      <c r="R98" s="149">
        <v>487881.14500000002</v>
      </c>
      <c r="S98" s="149">
        <v>121084.30499999999</v>
      </c>
      <c r="T98" s="149">
        <v>366796.84</v>
      </c>
      <c r="U98" s="149">
        <v>487881.14500000002</v>
      </c>
      <c r="V98" s="149">
        <v>487881</v>
      </c>
      <c r="W98" s="149">
        <v>1936261.145</v>
      </c>
      <c r="X98" s="149">
        <v>1936261</v>
      </c>
      <c r="Y98" s="149">
        <v>0</v>
      </c>
      <c r="Z98" s="149">
        <v>1936261</v>
      </c>
      <c r="AA98" s="149">
        <v>2459347.145</v>
      </c>
      <c r="AB98" s="149">
        <v>275526.85499999998</v>
      </c>
      <c r="AC98" s="149">
        <v>1872563.4400000009</v>
      </c>
      <c r="AD98" s="149">
        <v>63697.559999999125</v>
      </c>
      <c r="AE98" s="149" t="s">
        <v>2857</v>
      </c>
      <c r="AF98" s="149">
        <v>798613</v>
      </c>
      <c r="AG98" s="149">
        <v>275526.85499999998</v>
      </c>
      <c r="AH98">
        <v>487881</v>
      </c>
      <c r="AI98">
        <v>1936261</v>
      </c>
      <c r="AO98"/>
      <c r="AP98"/>
    </row>
    <row r="99" spans="1:42" x14ac:dyDescent="0.25">
      <c r="A99" s="118" t="s">
        <v>182</v>
      </c>
      <c r="B99" s="118" t="s">
        <v>1299</v>
      </c>
      <c r="C99" s="118" t="s">
        <v>761</v>
      </c>
      <c r="D99" s="118" t="s">
        <v>2858</v>
      </c>
      <c r="E99" s="118"/>
      <c r="F99" s="149">
        <v>40882</v>
      </c>
      <c r="G99" s="149">
        <v>3604472</v>
      </c>
      <c r="H99" s="149">
        <v>0</v>
      </c>
      <c r="I99" s="149">
        <v>3604472</v>
      </c>
      <c r="J99" s="149">
        <v>404817</v>
      </c>
      <c r="K99" s="149">
        <v>680659</v>
      </c>
      <c r="L99" s="149">
        <v>3199655</v>
      </c>
      <c r="M99" s="149">
        <v>0</v>
      </c>
      <c r="N99" s="149">
        <v>0</v>
      </c>
      <c r="O99" s="149">
        <v>3199655</v>
      </c>
      <c r="P99" s="149">
        <v>0</v>
      </c>
      <c r="Q99" s="149">
        <v>376997.58</v>
      </c>
      <c r="R99" s="149">
        <v>376997.58</v>
      </c>
      <c r="S99" s="149">
        <v>0</v>
      </c>
      <c r="T99" s="149">
        <v>358997.58</v>
      </c>
      <c r="U99" s="149">
        <v>358997.58</v>
      </c>
      <c r="V99" s="149">
        <v>358998</v>
      </c>
      <c r="W99" s="149">
        <v>763814.58</v>
      </c>
      <c r="X99" s="149">
        <v>763815</v>
      </c>
      <c r="Y99" s="149">
        <v>0</v>
      </c>
      <c r="Z99" s="149">
        <v>763815</v>
      </c>
      <c r="AA99" s="149">
        <v>1057656.58</v>
      </c>
      <c r="AB99" s="149">
        <v>2546815.42</v>
      </c>
      <c r="AC99" s="149">
        <v>629674.08999999985</v>
      </c>
      <c r="AD99" s="149">
        <v>134140.91000000015</v>
      </c>
      <c r="AE99" s="149" t="s">
        <v>2857</v>
      </c>
      <c r="AF99" s="149">
        <v>2840657</v>
      </c>
      <c r="AG99" s="149">
        <v>2546815.42</v>
      </c>
      <c r="AH99">
        <v>358998</v>
      </c>
      <c r="AI99">
        <v>763815</v>
      </c>
      <c r="AO99"/>
      <c r="AP99"/>
    </row>
    <row r="100" spans="1:42" x14ac:dyDescent="0.25">
      <c r="A100" s="118" t="s">
        <v>183</v>
      </c>
      <c r="B100" s="118" t="s">
        <v>1303</v>
      </c>
      <c r="C100" s="118" t="s">
        <v>700</v>
      </c>
      <c r="D100" s="118" t="s">
        <v>2860</v>
      </c>
      <c r="E100" s="118"/>
      <c r="F100" s="149">
        <v>724</v>
      </c>
      <c r="G100" s="149">
        <v>63833</v>
      </c>
      <c r="H100" s="149">
        <v>0</v>
      </c>
      <c r="I100" s="149">
        <v>63833</v>
      </c>
      <c r="J100" s="149">
        <v>0</v>
      </c>
      <c r="K100" s="149">
        <v>0</v>
      </c>
      <c r="L100" s="149">
        <v>63833</v>
      </c>
      <c r="M100" s="149">
        <v>0</v>
      </c>
      <c r="N100" s="149">
        <v>0</v>
      </c>
      <c r="O100" s="149">
        <v>63833</v>
      </c>
      <c r="P100" s="149">
        <v>0</v>
      </c>
      <c r="Q100" s="149">
        <v>0</v>
      </c>
      <c r="R100" s="149">
        <v>0</v>
      </c>
      <c r="S100" s="149">
        <v>0</v>
      </c>
      <c r="T100" s="149">
        <v>0</v>
      </c>
      <c r="U100" s="149">
        <v>0</v>
      </c>
      <c r="V100" s="149">
        <v>0</v>
      </c>
      <c r="W100" s="149">
        <v>0</v>
      </c>
      <c r="X100" s="149">
        <v>0</v>
      </c>
      <c r="Y100" s="149">
        <v>0</v>
      </c>
      <c r="Z100" s="149">
        <v>0</v>
      </c>
      <c r="AA100" s="149">
        <v>0</v>
      </c>
      <c r="AB100" s="149">
        <v>63833</v>
      </c>
      <c r="AC100" s="149">
        <v>0</v>
      </c>
      <c r="AD100" s="149">
        <v>0</v>
      </c>
      <c r="AE100" s="149" t="s">
        <v>2857</v>
      </c>
      <c r="AF100" s="149">
        <v>63833</v>
      </c>
      <c r="AG100" s="149">
        <v>63833</v>
      </c>
      <c r="AH100">
        <v>0</v>
      </c>
      <c r="AI100">
        <v>0</v>
      </c>
      <c r="AO100"/>
      <c r="AP100"/>
    </row>
    <row r="101" spans="1:42" x14ac:dyDescent="0.25">
      <c r="A101" s="118" t="s">
        <v>184</v>
      </c>
      <c r="B101" s="118" t="s">
        <v>1309</v>
      </c>
      <c r="C101" s="118" t="s">
        <v>809</v>
      </c>
      <c r="D101" s="118" t="s">
        <v>2864</v>
      </c>
      <c r="E101" s="118"/>
      <c r="F101" s="149">
        <v>17671</v>
      </c>
      <c r="G101" s="149">
        <v>1558012</v>
      </c>
      <c r="H101" s="149">
        <v>0</v>
      </c>
      <c r="I101" s="149">
        <v>1558012</v>
      </c>
      <c r="J101" s="149">
        <v>1000000</v>
      </c>
      <c r="K101" s="149">
        <v>1153750</v>
      </c>
      <c r="L101" s="149">
        <v>558012</v>
      </c>
      <c r="M101" s="149">
        <v>558012</v>
      </c>
      <c r="N101" s="149">
        <v>1076487</v>
      </c>
      <c r="O101" s="149">
        <v>0</v>
      </c>
      <c r="P101" s="149">
        <v>0</v>
      </c>
      <c r="Q101" s="149">
        <v>0</v>
      </c>
      <c r="R101" s="149">
        <v>0</v>
      </c>
      <c r="S101" s="149">
        <v>0</v>
      </c>
      <c r="T101" s="149">
        <v>0</v>
      </c>
      <c r="U101" s="149">
        <v>0</v>
      </c>
      <c r="V101" s="149">
        <v>0</v>
      </c>
      <c r="W101" s="149">
        <v>1558012</v>
      </c>
      <c r="X101" s="149">
        <v>1558012</v>
      </c>
      <c r="Y101" s="149">
        <v>0</v>
      </c>
      <c r="Z101" s="149">
        <v>1558012</v>
      </c>
      <c r="AA101" s="149">
        <v>2230237</v>
      </c>
      <c r="AB101" s="149">
        <v>-672225</v>
      </c>
      <c r="AC101" s="149">
        <v>1558011.9975000003</v>
      </c>
      <c r="AD101" s="149">
        <v>2.4999997112900019E-3</v>
      </c>
      <c r="AE101" s="149" t="s">
        <v>2857</v>
      </c>
      <c r="AF101" s="149">
        <v>0</v>
      </c>
      <c r="AG101" s="149">
        <v>-672225</v>
      </c>
      <c r="AH101">
        <v>0</v>
      </c>
      <c r="AI101">
        <v>1558012</v>
      </c>
      <c r="AO101"/>
      <c r="AP101"/>
    </row>
    <row r="102" spans="1:42" x14ac:dyDescent="0.25">
      <c r="A102" s="118" t="s">
        <v>185</v>
      </c>
      <c r="B102" s="118" t="s">
        <v>1316</v>
      </c>
      <c r="C102" s="118" t="s">
        <v>684</v>
      </c>
      <c r="D102" s="118" t="s">
        <v>2863</v>
      </c>
      <c r="E102" s="118"/>
      <c r="F102" s="149">
        <v>73123</v>
      </c>
      <c r="G102" s="149">
        <v>6447088</v>
      </c>
      <c r="H102" s="149">
        <v>126</v>
      </c>
      <c r="I102" s="149">
        <v>6447214</v>
      </c>
      <c r="J102" s="149">
        <v>1478737</v>
      </c>
      <c r="K102" s="149">
        <v>1947776</v>
      </c>
      <c r="L102" s="149">
        <v>4968477</v>
      </c>
      <c r="M102" s="149">
        <v>4968477</v>
      </c>
      <c r="N102" s="149">
        <v>9565216</v>
      </c>
      <c r="O102" s="149">
        <v>0</v>
      </c>
      <c r="P102" s="149">
        <v>0</v>
      </c>
      <c r="Q102" s="149">
        <v>0</v>
      </c>
      <c r="R102" s="149">
        <v>0</v>
      </c>
      <c r="S102" s="149">
        <v>0</v>
      </c>
      <c r="T102" s="149">
        <v>0</v>
      </c>
      <c r="U102" s="149">
        <v>0</v>
      </c>
      <c r="V102" s="149">
        <v>0</v>
      </c>
      <c r="W102" s="149">
        <v>6447214</v>
      </c>
      <c r="X102" s="149">
        <v>6447088</v>
      </c>
      <c r="Y102" s="149">
        <v>126</v>
      </c>
      <c r="Z102" s="149">
        <v>6447214</v>
      </c>
      <c r="AA102" s="149">
        <v>11512992</v>
      </c>
      <c r="AB102" s="149">
        <v>-5065778</v>
      </c>
      <c r="AC102" s="149">
        <v>3587948.9375000005</v>
      </c>
      <c r="AD102" s="149">
        <v>2859265.0624999995</v>
      </c>
      <c r="AE102" s="149" t="s">
        <v>2857</v>
      </c>
      <c r="AF102" s="149">
        <v>0</v>
      </c>
      <c r="AG102" s="149">
        <v>-5065904</v>
      </c>
      <c r="AH102">
        <v>0</v>
      </c>
      <c r="AI102">
        <v>6447214</v>
      </c>
      <c r="AO102"/>
      <c r="AP102"/>
    </row>
    <row r="103" spans="1:42" x14ac:dyDescent="0.25">
      <c r="A103" s="118" t="s">
        <v>186</v>
      </c>
      <c r="B103" s="118" t="s">
        <v>774</v>
      </c>
      <c r="C103" s="118" t="s">
        <v>809</v>
      </c>
      <c r="D103" s="118" t="s">
        <v>2864</v>
      </c>
      <c r="E103" s="118"/>
      <c r="F103" s="149">
        <v>33230</v>
      </c>
      <c r="G103" s="149">
        <v>2929813</v>
      </c>
      <c r="H103" s="149">
        <v>0</v>
      </c>
      <c r="I103" s="149">
        <v>2929813</v>
      </c>
      <c r="J103" s="149">
        <v>1091416</v>
      </c>
      <c r="K103" s="149">
        <v>1188778</v>
      </c>
      <c r="L103" s="149">
        <v>1838397</v>
      </c>
      <c r="M103" s="149">
        <v>1838397</v>
      </c>
      <c r="N103" s="149">
        <v>2645656</v>
      </c>
      <c r="O103" s="149">
        <v>0</v>
      </c>
      <c r="P103" s="149">
        <v>0</v>
      </c>
      <c r="Q103" s="149">
        <v>0</v>
      </c>
      <c r="R103" s="149">
        <v>0</v>
      </c>
      <c r="S103" s="149">
        <v>0</v>
      </c>
      <c r="T103" s="149">
        <v>0</v>
      </c>
      <c r="U103" s="149">
        <v>0</v>
      </c>
      <c r="V103" s="149">
        <v>0</v>
      </c>
      <c r="W103" s="149">
        <v>2929813</v>
      </c>
      <c r="X103" s="149">
        <v>2929813</v>
      </c>
      <c r="Y103" s="149">
        <v>0</v>
      </c>
      <c r="Z103" s="149">
        <v>2929813</v>
      </c>
      <c r="AA103" s="149">
        <v>3834434</v>
      </c>
      <c r="AB103" s="149">
        <v>-904621</v>
      </c>
      <c r="AC103" s="149">
        <v>2411198.63</v>
      </c>
      <c r="AD103" s="149">
        <v>518614.37000000005</v>
      </c>
      <c r="AE103" s="149" t="s">
        <v>2857</v>
      </c>
      <c r="AF103" s="149">
        <v>0</v>
      </c>
      <c r="AG103" s="149">
        <v>-904621</v>
      </c>
      <c r="AH103">
        <v>0</v>
      </c>
      <c r="AI103">
        <v>2929813</v>
      </c>
      <c r="AO103"/>
      <c r="AP103"/>
    </row>
    <row r="104" spans="1:42" x14ac:dyDescent="0.25">
      <c r="A104" s="118" t="s">
        <v>187</v>
      </c>
      <c r="B104" s="118" t="s">
        <v>1329</v>
      </c>
      <c r="C104" s="118" t="s">
        <v>693</v>
      </c>
      <c r="D104" s="118" t="s">
        <v>2864</v>
      </c>
      <c r="E104" s="118"/>
      <c r="F104" s="149">
        <v>9395</v>
      </c>
      <c r="G104" s="149">
        <v>828336</v>
      </c>
      <c r="H104" s="149">
        <v>0</v>
      </c>
      <c r="I104" s="149">
        <v>828336</v>
      </c>
      <c r="J104" s="149">
        <v>168334</v>
      </c>
      <c r="K104" s="149">
        <v>211177</v>
      </c>
      <c r="L104" s="149">
        <v>660002</v>
      </c>
      <c r="M104" s="149">
        <v>660002</v>
      </c>
      <c r="N104" s="149">
        <v>889849</v>
      </c>
      <c r="O104" s="149">
        <v>0</v>
      </c>
      <c r="P104" s="149">
        <v>0</v>
      </c>
      <c r="Q104" s="149">
        <v>0</v>
      </c>
      <c r="R104" s="149">
        <v>0</v>
      </c>
      <c r="S104" s="149">
        <v>0</v>
      </c>
      <c r="T104" s="149">
        <v>0</v>
      </c>
      <c r="U104" s="149">
        <v>0</v>
      </c>
      <c r="V104" s="149">
        <v>0</v>
      </c>
      <c r="W104" s="149">
        <v>828336</v>
      </c>
      <c r="X104" s="149">
        <v>828336</v>
      </c>
      <c r="Y104" s="149">
        <v>0</v>
      </c>
      <c r="Z104" s="149">
        <v>828336</v>
      </c>
      <c r="AA104" s="149">
        <v>1101026</v>
      </c>
      <c r="AB104" s="149">
        <v>-272690</v>
      </c>
      <c r="AC104" s="149">
        <v>692798.64</v>
      </c>
      <c r="AD104" s="149">
        <v>135537.35999999999</v>
      </c>
      <c r="AE104" s="149" t="s">
        <v>2857</v>
      </c>
      <c r="AF104" s="149">
        <v>0</v>
      </c>
      <c r="AG104" s="149">
        <v>-272690</v>
      </c>
      <c r="AH104">
        <v>0</v>
      </c>
      <c r="AI104">
        <v>828336</v>
      </c>
      <c r="AO104"/>
      <c r="AP104"/>
    </row>
    <row r="105" spans="1:42" x14ac:dyDescent="0.25">
      <c r="A105" s="118" t="s">
        <v>188</v>
      </c>
      <c r="B105" s="118" t="s">
        <v>1335</v>
      </c>
      <c r="C105" s="118" t="s">
        <v>761</v>
      </c>
      <c r="D105" s="118" t="s">
        <v>2858</v>
      </c>
      <c r="E105" s="118"/>
      <c r="F105" s="149">
        <v>20719</v>
      </c>
      <c r="G105" s="149">
        <v>1826747</v>
      </c>
      <c r="H105" s="149">
        <v>0</v>
      </c>
      <c r="I105" s="149">
        <v>1826747</v>
      </c>
      <c r="J105" s="149">
        <v>23454</v>
      </c>
      <c r="K105" s="149">
        <v>93817</v>
      </c>
      <c r="L105" s="149">
        <v>1803293</v>
      </c>
      <c r="M105" s="149">
        <v>454440</v>
      </c>
      <c r="N105" s="149">
        <v>468313</v>
      </c>
      <c r="O105" s="149">
        <v>1348853</v>
      </c>
      <c r="P105" s="149">
        <v>0</v>
      </c>
      <c r="Q105" s="149">
        <v>1266485.75</v>
      </c>
      <c r="R105" s="149">
        <v>1266485.75</v>
      </c>
      <c r="S105" s="149">
        <v>0</v>
      </c>
      <c r="T105" s="149">
        <v>1102410.92</v>
      </c>
      <c r="U105" s="149">
        <v>1102410.92</v>
      </c>
      <c r="V105" s="149">
        <v>1102411.1499999999</v>
      </c>
      <c r="W105" s="149">
        <v>1580304.92</v>
      </c>
      <c r="X105" s="149">
        <v>1580305.15</v>
      </c>
      <c r="Y105" s="149">
        <v>0</v>
      </c>
      <c r="Z105" s="149">
        <v>1580305.15</v>
      </c>
      <c r="AA105" s="149">
        <v>1828615.75</v>
      </c>
      <c r="AB105" s="149">
        <v>-1868.75</v>
      </c>
      <c r="AC105" s="149">
        <v>1428954.66</v>
      </c>
      <c r="AD105" s="149">
        <v>151350.49</v>
      </c>
      <c r="AE105" s="149" t="s">
        <v>2857</v>
      </c>
      <c r="AF105" s="149">
        <v>246441.85000000009</v>
      </c>
      <c r="AG105" s="149">
        <v>-1868.75</v>
      </c>
      <c r="AH105">
        <v>1102411.1499999999</v>
      </c>
      <c r="AI105">
        <v>1580305.15</v>
      </c>
      <c r="AO105"/>
      <c r="AP105"/>
    </row>
    <row r="106" spans="1:42" x14ac:dyDescent="0.25">
      <c r="A106" s="118" t="s">
        <v>190</v>
      </c>
      <c r="B106" s="118" t="s">
        <v>1342</v>
      </c>
      <c r="C106" s="118" t="s">
        <v>723</v>
      </c>
      <c r="D106" s="118" t="s">
        <v>2861</v>
      </c>
      <c r="E106" s="118"/>
      <c r="F106" s="149">
        <v>8773</v>
      </c>
      <c r="G106" s="149">
        <v>773495</v>
      </c>
      <c r="H106" s="149">
        <v>0</v>
      </c>
      <c r="I106" s="149">
        <v>773495</v>
      </c>
      <c r="J106" s="149">
        <v>34288</v>
      </c>
      <c r="K106" s="149">
        <v>108491</v>
      </c>
      <c r="L106" s="149">
        <v>739207</v>
      </c>
      <c r="M106" s="149">
        <v>672368</v>
      </c>
      <c r="N106" s="149">
        <v>2181992</v>
      </c>
      <c r="O106" s="149">
        <v>66839</v>
      </c>
      <c r="P106" s="149">
        <v>0</v>
      </c>
      <c r="Q106" s="149">
        <v>0</v>
      </c>
      <c r="R106" s="149">
        <v>0</v>
      </c>
      <c r="S106" s="149">
        <v>0</v>
      </c>
      <c r="T106" s="149">
        <v>0</v>
      </c>
      <c r="U106" s="149">
        <v>0</v>
      </c>
      <c r="V106" s="149">
        <v>0</v>
      </c>
      <c r="W106" s="149">
        <v>706656</v>
      </c>
      <c r="X106" s="149">
        <v>706656</v>
      </c>
      <c r="Y106" s="149">
        <v>0</v>
      </c>
      <c r="Z106" s="149">
        <v>706656</v>
      </c>
      <c r="AA106" s="149">
        <v>2290483</v>
      </c>
      <c r="AB106" s="149">
        <v>-1516988</v>
      </c>
      <c r="AC106" s="149">
        <v>327878.92799999984</v>
      </c>
      <c r="AD106" s="149">
        <v>378777.07200000016</v>
      </c>
      <c r="AE106" s="149" t="s">
        <v>2857</v>
      </c>
      <c r="AF106" s="149">
        <v>66839</v>
      </c>
      <c r="AG106" s="149">
        <v>-1516988</v>
      </c>
      <c r="AH106">
        <v>0</v>
      </c>
      <c r="AI106">
        <v>706656</v>
      </c>
      <c r="AO106"/>
      <c r="AP106"/>
    </row>
    <row r="107" spans="1:42" x14ac:dyDescent="0.25">
      <c r="A107" s="118" t="s">
        <v>191</v>
      </c>
      <c r="B107" s="118" t="s">
        <v>1349</v>
      </c>
      <c r="C107" s="118" t="s">
        <v>774</v>
      </c>
      <c r="D107" s="118" t="s">
        <v>2862</v>
      </c>
      <c r="E107" s="118"/>
      <c r="F107" s="149">
        <v>1489</v>
      </c>
      <c r="G107" s="149">
        <v>131282</v>
      </c>
      <c r="H107" s="149">
        <v>0</v>
      </c>
      <c r="I107" s="149">
        <v>131282</v>
      </c>
      <c r="J107" s="149">
        <v>5399</v>
      </c>
      <c r="K107" s="149">
        <v>15431</v>
      </c>
      <c r="L107" s="149">
        <v>125883</v>
      </c>
      <c r="M107" s="149">
        <v>67835</v>
      </c>
      <c r="N107" s="149">
        <v>88848</v>
      </c>
      <c r="O107" s="149">
        <v>58048</v>
      </c>
      <c r="P107" s="149">
        <v>0</v>
      </c>
      <c r="Q107" s="149">
        <v>4335.75</v>
      </c>
      <c r="R107" s="149">
        <v>4335.75</v>
      </c>
      <c r="S107" s="149">
        <v>0</v>
      </c>
      <c r="T107" s="149">
        <v>0</v>
      </c>
      <c r="U107" s="149">
        <v>0</v>
      </c>
      <c r="V107" s="149">
        <v>0</v>
      </c>
      <c r="W107" s="149">
        <v>73234</v>
      </c>
      <c r="X107" s="149">
        <v>73234</v>
      </c>
      <c r="Y107" s="149">
        <v>0</v>
      </c>
      <c r="Z107" s="149">
        <v>73234</v>
      </c>
      <c r="AA107" s="149">
        <v>108614.75</v>
      </c>
      <c r="AB107" s="149">
        <v>22667.25</v>
      </c>
      <c r="AC107" s="149">
        <v>13663.260000000002</v>
      </c>
      <c r="AD107" s="149">
        <v>59570.74</v>
      </c>
      <c r="AE107" s="149" t="s">
        <v>2857</v>
      </c>
      <c r="AF107" s="149">
        <v>58048</v>
      </c>
      <c r="AG107" s="149">
        <v>22667.25</v>
      </c>
      <c r="AH107">
        <v>0</v>
      </c>
      <c r="AI107">
        <v>73234</v>
      </c>
      <c r="AO107"/>
      <c r="AP107"/>
    </row>
    <row r="108" spans="1:42" x14ac:dyDescent="0.25">
      <c r="A108" s="118" t="s">
        <v>192</v>
      </c>
      <c r="B108" s="118" t="s">
        <v>1356</v>
      </c>
      <c r="C108" s="118" t="s">
        <v>723</v>
      </c>
      <c r="D108" s="118" t="s">
        <v>2861</v>
      </c>
      <c r="E108" s="118"/>
      <c r="F108" s="149">
        <v>30401</v>
      </c>
      <c r="G108" s="149">
        <v>2680387</v>
      </c>
      <c r="H108" s="149">
        <v>0</v>
      </c>
      <c r="I108" s="149">
        <v>2680387</v>
      </c>
      <c r="J108" s="149">
        <v>248285</v>
      </c>
      <c r="K108" s="149">
        <v>457917</v>
      </c>
      <c r="L108" s="149">
        <v>2432102</v>
      </c>
      <c r="M108" s="149">
        <v>2432102</v>
      </c>
      <c r="N108" s="149">
        <v>3575574</v>
      </c>
      <c r="O108" s="149">
        <v>0</v>
      </c>
      <c r="P108" s="149">
        <v>0</v>
      </c>
      <c r="Q108" s="149">
        <v>0</v>
      </c>
      <c r="R108" s="149">
        <v>0</v>
      </c>
      <c r="S108" s="149">
        <v>0</v>
      </c>
      <c r="T108" s="149">
        <v>0</v>
      </c>
      <c r="U108" s="149">
        <v>0</v>
      </c>
      <c r="V108" s="149">
        <v>0</v>
      </c>
      <c r="W108" s="149">
        <v>2680387</v>
      </c>
      <c r="X108" s="149">
        <v>2680387</v>
      </c>
      <c r="Y108" s="149">
        <v>0</v>
      </c>
      <c r="Z108" s="149">
        <v>2680387</v>
      </c>
      <c r="AA108" s="149">
        <v>4033491</v>
      </c>
      <c r="AB108" s="149">
        <v>-1353104</v>
      </c>
      <c r="AC108" s="149">
        <v>1900543.2300000004</v>
      </c>
      <c r="AD108" s="149">
        <v>779843.76999999955</v>
      </c>
      <c r="AE108" s="149" t="s">
        <v>2857</v>
      </c>
      <c r="AF108" s="149">
        <v>0</v>
      </c>
      <c r="AG108" s="149">
        <v>-1353104</v>
      </c>
      <c r="AH108">
        <v>0</v>
      </c>
      <c r="AI108">
        <v>2680387</v>
      </c>
      <c r="AO108"/>
      <c r="AP108"/>
    </row>
    <row r="109" spans="1:42" x14ac:dyDescent="0.25">
      <c r="A109" s="118" t="s">
        <v>193</v>
      </c>
      <c r="B109" s="118" t="s">
        <v>1363</v>
      </c>
      <c r="C109" s="118" t="s">
        <v>731</v>
      </c>
      <c r="D109" s="118" t="s">
        <v>2860</v>
      </c>
      <c r="E109" s="118"/>
      <c r="F109" s="149">
        <v>1064</v>
      </c>
      <c r="G109" s="149">
        <v>93810</v>
      </c>
      <c r="H109" s="149">
        <v>0</v>
      </c>
      <c r="I109" s="149">
        <v>93810</v>
      </c>
      <c r="J109" s="149">
        <v>42100</v>
      </c>
      <c r="K109" s="149">
        <v>121900</v>
      </c>
      <c r="L109" s="149">
        <v>51710</v>
      </c>
      <c r="M109" s="149">
        <v>41525</v>
      </c>
      <c r="N109" s="149">
        <v>76550</v>
      </c>
      <c r="O109" s="149">
        <v>10185</v>
      </c>
      <c r="P109" s="149">
        <v>0</v>
      </c>
      <c r="Q109" s="149">
        <v>10185</v>
      </c>
      <c r="R109" s="149">
        <v>10185</v>
      </c>
      <c r="S109" s="149">
        <v>0</v>
      </c>
      <c r="T109" s="149">
        <v>0</v>
      </c>
      <c r="U109" s="149">
        <v>0</v>
      </c>
      <c r="V109" s="149">
        <v>0</v>
      </c>
      <c r="W109" s="149">
        <v>83625</v>
      </c>
      <c r="X109" s="149">
        <v>83625</v>
      </c>
      <c r="Y109" s="149">
        <v>0</v>
      </c>
      <c r="Z109" s="149">
        <v>83625</v>
      </c>
      <c r="AA109" s="149">
        <v>208635</v>
      </c>
      <c r="AB109" s="149">
        <v>-114825</v>
      </c>
      <c r="AC109" s="149">
        <v>48446.450000000019</v>
      </c>
      <c r="AD109" s="149">
        <v>35178.549999999981</v>
      </c>
      <c r="AE109" s="149" t="s">
        <v>2857</v>
      </c>
      <c r="AF109" s="149">
        <v>10185</v>
      </c>
      <c r="AG109" s="149">
        <v>-114825</v>
      </c>
      <c r="AH109">
        <v>0</v>
      </c>
      <c r="AI109">
        <v>83625</v>
      </c>
      <c r="AO109"/>
      <c r="AP109"/>
    </row>
    <row r="110" spans="1:42" x14ac:dyDescent="0.25">
      <c r="A110" s="118" t="s">
        <v>194</v>
      </c>
      <c r="B110" s="118" t="s">
        <v>1370</v>
      </c>
      <c r="C110" s="118" t="s">
        <v>746</v>
      </c>
      <c r="D110" s="118" t="s">
        <v>2859</v>
      </c>
      <c r="E110" s="118"/>
      <c r="F110" s="149">
        <v>75</v>
      </c>
      <c r="G110" s="149">
        <v>6613</v>
      </c>
      <c r="H110" s="149">
        <v>0</v>
      </c>
      <c r="I110" s="149">
        <v>6613</v>
      </c>
      <c r="J110" s="149">
        <v>567</v>
      </c>
      <c r="K110" s="149">
        <v>2124</v>
      </c>
      <c r="L110" s="149">
        <v>6046</v>
      </c>
      <c r="M110" s="149">
        <v>0</v>
      </c>
      <c r="N110" s="149">
        <v>0</v>
      </c>
      <c r="O110" s="149">
        <v>6046</v>
      </c>
      <c r="P110" s="149">
        <v>0</v>
      </c>
      <c r="Q110" s="149">
        <v>0</v>
      </c>
      <c r="R110" s="149">
        <v>0</v>
      </c>
      <c r="S110" s="149">
        <v>0</v>
      </c>
      <c r="T110" s="149">
        <v>0</v>
      </c>
      <c r="U110" s="149">
        <v>0</v>
      </c>
      <c r="V110" s="149">
        <v>0</v>
      </c>
      <c r="W110" s="149">
        <v>567</v>
      </c>
      <c r="X110" s="149">
        <v>567</v>
      </c>
      <c r="Y110" s="149">
        <v>0</v>
      </c>
      <c r="Z110" s="149">
        <v>567</v>
      </c>
      <c r="AA110" s="149">
        <v>2124</v>
      </c>
      <c r="AB110" s="149">
        <v>4489</v>
      </c>
      <c r="AC110" s="149">
        <v>0</v>
      </c>
      <c r="AD110" s="149">
        <v>567</v>
      </c>
      <c r="AE110" s="149" t="s">
        <v>2857</v>
      </c>
      <c r="AF110" s="149">
        <v>6046</v>
      </c>
      <c r="AG110" s="149">
        <v>4489</v>
      </c>
      <c r="AH110">
        <v>0</v>
      </c>
      <c r="AI110">
        <v>567</v>
      </c>
      <c r="AO110"/>
      <c r="AP110"/>
    </row>
    <row r="111" spans="1:42" x14ac:dyDescent="0.25">
      <c r="A111" s="118" t="s">
        <v>195</v>
      </c>
      <c r="B111" s="118" t="s">
        <v>1375</v>
      </c>
      <c r="C111" s="118" t="s">
        <v>761</v>
      </c>
      <c r="D111" s="118" t="s">
        <v>2862</v>
      </c>
      <c r="E111" s="118"/>
      <c r="F111" s="149">
        <v>18885</v>
      </c>
      <c r="G111" s="149">
        <v>1665047</v>
      </c>
      <c r="H111" s="149">
        <v>0</v>
      </c>
      <c r="I111" s="149">
        <v>1665047</v>
      </c>
      <c r="J111" s="149">
        <v>764500</v>
      </c>
      <c r="K111" s="149">
        <v>1600000</v>
      </c>
      <c r="L111" s="149">
        <v>900547</v>
      </c>
      <c r="M111" s="149">
        <v>707176</v>
      </c>
      <c r="N111" s="149">
        <v>820414</v>
      </c>
      <c r="O111" s="149">
        <v>193371</v>
      </c>
      <c r="P111" s="149">
        <v>6585.8474999999999</v>
      </c>
      <c r="Q111" s="149">
        <v>186785.13</v>
      </c>
      <c r="R111" s="149">
        <v>193370.97750000001</v>
      </c>
      <c r="S111" s="149">
        <v>6585.8474999999999</v>
      </c>
      <c r="T111" s="149">
        <v>186785.13</v>
      </c>
      <c r="U111" s="149">
        <v>193370.97750000001</v>
      </c>
      <c r="V111" s="149">
        <v>193371</v>
      </c>
      <c r="W111" s="149">
        <v>1665046.9775</v>
      </c>
      <c r="X111" s="149">
        <v>1665047</v>
      </c>
      <c r="Y111" s="149">
        <v>0</v>
      </c>
      <c r="Z111" s="149">
        <v>1665047</v>
      </c>
      <c r="AA111" s="149">
        <v>2613784.9775</v>
      </c>
      <c r="AB111" s="149">
        <v>-948737.97750000004</v>
      </c>
      <c r="AC111" s="149">
        <v>1665046.88</v>
      </c>
      <c r="AD111" s="149">
        <v>0.12000000011175872</v>
      </c>
      <c r="AE111" s="149" t="s">
        <v>2857</v>
      </c>
      <c r="AF111" s="149">
        <v>0</v>
      </c>
      <c r="AG111" s="149">
        <v>-948737.97750000004</v>
      </c>
      <c r="AH111">
        <v>193371</v>
      </c>
      <c r="AI111">
        <v>1665047</v>
      </c>
      <c r="AO111"/>
      <c r="AP111"/>
    </row>
    <row r="112" spans="1:42" x14ac:dyDescent="0.25">
      <c r="A112" s="118" t="s">
        <v>196</v>
      </c>
      <c r="B112" s="118" t="s">
        <v>1382</v>
      </c>
      <c r="C112" s="118" t="s">
        <v>731</v>
      </c>
      <c r="D112" s="118" t="s">
        <v>2860</v>
      </c>
      <c r="E112" s="118"/>
      <c r="F112" s="149">
        <v>6347</v>
      </c>
      <c r="G112" s="149">
        <v>559600</v>
      </c>
      <c r="H112" s="149">
        <v>0</v>
      </c>
      <c r="I112" s="149">
        <v>559600</v>
      </c>
      <c r="J112" s="149">
        <v>26171</v>
      </c>
      <c r="K112" s="149">
        <v>78634</v>
      </c>
      <c r="L112" s="149">
        <v>533429</v>
      </c>
      <c r="M112" s="149">
        <v>28463</v>
      </c>
      <c r="N112" s="149">
        <v>74253</v>
      </c>
      <c r="O112" s="149">
        <v>504966</v>
      </c>
      <c r="P112" s="149">
        <v>0</v>
      </c>
      <c r="Q112" s="149">
        <v>0</v>
      </c>
      <c r="R112" s="149">
        <v>0</v>
      </c>
      <c r="S112" s="149">
        <v>0</v>
      </c>
      <c r="T112" s="149">
        <v>0</v>
      </c>
      <c r="U112" s="149">
        <v>0</v>
      </c>
      <c r="V112" s="149">
        <v>0</v>
      </c>
      <c r="W112" s="149">
        <v>54634</v>
      </c>
      <c r="X112" s="149">
        <v>54634</v>
      </c>
      <c r="Y112" s="149">
        <v>0</v>
      </c>
      <c r="Z112" s="149">
        <v>54634</v>
      </c>
      <c r="AA112" s="149">
        <v>152887</v>
      </c>
      <c r="AB112" s="149">
        <v>406713</v>
      </c>
      <c r="AC112" s="149">
        <v>47040.000000000007</v>
      </c>
      <c r="AD112" s="149">
        <v>7593.9999999999918</v>
      </c>
      <c r="AE112" s="149" t="s">
        <v>2857</v>
      </c>
      <c r="AF112" s="149">
        <v>504966</v>
      </c>
      <c r="AG112" s="149">
        <v>406713</v>
      </c>
      <c r="AH112">
        <v>0</v>
      </c>
      <c r="AI112">
        <v>54634</v>
      </c>
      <c r="AO112"/>
      <c r="AP112"/>
    </row>
    <row r="113" spans="1:42" x14ac:dyDescent="0.25">
      <c r="A113" s="118" t="s">
        <v>197</v>
      </c>
      <c r="B113" s="118" t="s">
        <v>1389</v>
      </c>
      <c r="C113" s="118" t="s">
        <v>708</v>
      </c>
      <c r="D113" s="118" t="s">
        <v>2860</v>
      </c>
      <c r="E113" s="118"/>
      <c r="F113" s="149">
        <v>1624</v>
      </c>
      <c r="G113" s="149">
        <v>143184</v>
      </c>
      <c r="H113" s="149">
        <v>0</v>
      </c>
      <c r="I113" s="149">
        <v>143184</v>
      </c>
      <c r="J113" s="149">
        <v>26475</v>
      </c>
      <c r="K113" s="149">
        <v>63600</v>
      </c>
      <c r="L113" s="149">
        <v>116709</v>
      </c>
      <c r="M113" s="149">
        <v>30650</v>
      </c>
      <c r="N113" s="149">
        <v>67100</v>
      </c>
      <c r="O113" s="149">
        <v>86059</v>
      </c>
      <c r="P113" s="149">
        <v>0</v>
      </c>
      <c r="Q113" s="149">
        <v>36773.49</v>
      </c>
      <c r="R113" s="149">
        <v>36773.49</v>
      </c>
      <c r="S113" s="149">
        <v>0</v>
      </c>
      <c r="T113" s="149">
        <v>36773.49</v>
      </c>
      <c r="U113" s="149">
        <v>36773.49</v>
      </c>
      <c r="V113" s="149">
        <v>36773.49</v>
      </c>
      <c r="W113" s="149">
        <v>93898.489999999991</v>
      </c>
      <c r="X113" s="149">
        <v>93898.489999999991</v>
      </c>
      <c r="Y113" s="149">
        <v>0</v>
      </c>
      <c r="Z113" s="149">
        <v>93898.489999999991</v>
      </c>
      <c r="AA113" s="149">
        <v>167473.49</v>
      </c>
      <c r="AB113" s="149">
        <v>-24289.489999999991</v>
      </c>
      <c r="AC113" s="149">
        <v>26000</v>
      </c>
      <c r="AD113" s="149">
        <v>67898.489999999991</v>
      </c>
      <c r="AE113" s="149" t="s">
        <v>2857</v>
      </c>
      <c r="AF113" s="149">
        <v>49285.510000000009</v>
      </c>
      <c r="AG113" s="149">
        <v>-24289.489999999991</v>
      </c>
      <c r="AH113">
        <v>36773.49</v>
      </c>
      <c r="AI113">
        <v>93898.489999999991</v>
      </c>
      <c r="AO113"/>
      <c r="AP113"/>
    </row>
    <row r="114" spans="1:42" x14ac:dyDescent="0.25">
      <c r="A114" s="118" t="s">
        <v>198</v>
      </c>
      <c r="B114" s="118" t="s">
        <v>1395</v>
      </c>
      <c r="C114" s="118" t="s">
        <v>700</v>
      </c>
      <c r="D114" s="118" t="s">
        <v>2860</v>
      </c>
      <c r="E114" s="118"/>
      <c r="F114" s="149">
        <v>6852</v>
      </c>
      <c r="G114" s="149">
        <v>604125</v>
      </c>
      <c r="H114" s="149">
        <v>0</v>
      </c>
      <c r="I114" s="149">
        <v>604125</v>
      </c>
      <c r="J114" s="149">
        <v>25226</v>
      </c>
      <c r="K114" s="149">
        <v>43200</v>
      </c>
      <c r="L114" s="149">
        <v>578899</v>
      </c>
      <c r="M114" s="149">
        <v>29950</v>
      </c>
      <c r="N114" s="149">
        <v>38330</v>
      </c>
      <c r="O114" s="149">
        <v>548949</v>
      </c>
      <c r="P114" s="149">
        <v>2656.0050000000001</v>
      </c>
      <c r="Q114" s="149">
        <v>0</v>
      </c>
      <c r="R114" s="149">
        <v>2656.0050000000001</v>
      </c>
      <c r="S114" s="149">
        <v>2656.0050000000001</v>
      </c>
      <c r="T114" s="149">
        <v>0</v>
      </c>
      <c r="U114" s="149">
        <v>2656.0050000000001</v>
      </c>
      <c r="V114" s="149">
        <v>2656.0050000000001</v>
      </c>
      <c r="W114" s="149">
        <v>57832.004999999997</v>
      </c>
      <c r="X114" s="149">
        <v>57832.004999999997</v>
      </c>
      <c r="Y114" s="149">
        <v>0</v>
      </c>
      <c r="Z114" s="149">
        <v>57832.004999999997</v>
      </c>
      <c r="AA114" s="149">
        <v>84186.005000000005</v>
      </c>
      <c r="AB114" s="149">
        <v>519938.995</v>
      </c>
      <c r="AC114" s="149">
        <v>47912.78</v>
      </c>
      <c r="AD114" s="149">
        <v>9919.2249999999985</v>
      </c>
      <c r="AE114" s="149" t="s">
        <v>2857</v>
      </c>
      <c r="AF114" s="149">
        <v>546292.995</v>
      </c>
      <c r="AG114" s="149">
        <v>519938.995</v>
      </c>
      <c r="AH114">
        <v>2656.0050000000001</v>
      </c>
      <c r="AI114">
        <v>57832.004999999997</v>
      </c>
      <c r="AO114"/>
      <c r="AP114"/>
    </row>
    <row r="115" spans="1:42" x14ac:dyDescent="0.25">
      <c r="A115" s="118" t="s">
        <v>199</v>
      </c>
      <c r="B115" s="118" t="s">
        <v>1402</v>
      </c>
      <c r="C115" s="118" t="s">
        <v>774</v>
      </c>
      <c r="D115" s="118" t="s">
        <v>2862</v>
      </c>
      <c r="E115" s="118"/>
      <c r="F115" s="149">
        <v>17460</v>
      </c>
      <c r="G115" s="149">
        <v>1539408</v>
      </c>
      <c r="H115" s="149">
        <v>0</v>
      </c>
      <c r="I115" s="149">
        <v>1539408</v>
      </c>
      <c r="J115" s="149">
        <v>8102</v>
      </c>
      <c r="K115" s="149">
        <v>8102</v>
      </c>
      <c r="L115" s="149">
        <v>1531306</v>
      </c>
      <c r="M115" s="149">
        <v>1328175</v>
      </c>
      <c r="N115" s="149">
        <v>1974070</v>
      </c>
      <c r="O115" s="149">
        <v>203131</v>
      </c>
      <c r="P115" s="149">
        <v>0</v>
      </c>
      <c r="Q115" s="149">
        <v>0</v>
      </c>
      <c r="R115" s="149">
        <v>0</v>
      </c>
      <c r="S115" s="149">
        <v>0</v>
      </c>
      <c r="T115" s="149">
        <v>0</v>
      </c>
      <c r="U115" s="149">
        <v>0</v>
      </c>
      <c r="V115" s="149">
        <v>0</v>
      </c>
      <c r="W115" s="149">
        <v>1336277</v>
      </c>
      <c r="X115" s="149">
        <v>1336277</v>
      </c>
      <c r="Y115" s="149">
        <v>0</v>
      </c>
      <c r="Z115" s="149">
        <v>1336277</v>
      </c>
      <c r="AA115" s="149">
        <v>1982172</v>
      </c>
      <c r="AB115" s="149">
        <v>-442764</v>
      </c>
      <c r="AC115" s="149">
        <v>1095192.19</v>
      </c>
      <c r="AD115" s="149">
        <v>241084.81000000008</v>
      </c>
      <c r="AE115" s="149" t="s">
        <v>2857</v>
      </c>
      <c r="AF115" s="149">
        <v>203131</v>
      </c>
      <c r="AG115" s="149">
        <v>-442764</v>
      </c>
      <c r="AH115">
        <v>0</v>
      </c>
      <c r="AI115">
        <v>1336277</v>
      </c>
      <c r="AO115"/>
      <c r="AP115"/>
    </row>
    <row r="116" spans="1:42" x14ac:dyDescent="0.25">
      <c r="A116" s="118" t="s">
        <v>200</v>
      </c>
      <c r="B116" s="118" t="s">
        <v>1410</v>
      </c>
      <c r="C116" s="118" t="s">
        <v>684</v>
      </c>
      <c r="D116" s="118" t="s">
        <v>2858</v>
      </c>
      <c r="E116" s="118"/>
      <c r="F116" s="149">
        <v>11386</v>
      </c>
      <c r="G116" s="149">
        <v>1003878</v>
      </c>
      <c r="H116" s="149">
        <v>0</v>
      </c>
      <c r="I116" s="149">
        <v>1003878</v>
      </c>
      <c r="J116" s="149">
        <v>163947</v>
      </c>
      <c r="K116" s="149">
        <v>262219</v>
      </c>
      <c r="L116" s="149">
        <v>839931</v>
      </c>
      <c r="M116" s="149">
        <v>657236</v>
      </c>
      <c r="N116" s="149">
        <v>1093676</v>
      </c>
      <c r="O116" s="149">
        <v>182695</v>
      </c>
      <c r="P116" s="149">
        <v>182694.72</v>
      </c>
      <c r="Q116" s="149">
        <v>168225.35</v>
      </c>
      <c r="R116" s="149">
        <v>350920.07</v>
      </c>
      <c r="S116" s="149">
        <v>14469.344999999999</v>
      </c>
      <c r="T116" s="149">
        <v>168225.35</v>
      </c>
      <c r="U116" s="149">
        <v>182694.69500000001</v>
      </c>
      <c r="V116" s="149">
        <v>182694.35</v>
      </c>
      <c r="W116" s="149">
        <v>1003877.6949999999</v>
      </c>
      <c r="X116" s="149">
        <v>1003877.35</v>
      </c>
      <c r="Y116" s="149">
        <v>0</v>
      </c>
      <c r="Z116" s="149">
        <v>1003877.35</v>
      </c>
      <c r="AA116" s="149">
        <v>1706815.07</v>
      </c>
      <c r="AB116" s="149">
        <v>-702937.07000000007</v>
      </c>
      <c r="AC116" s="149">
        <v>848792.07572674996</v>
      </c>
      <c r="AD116" s="149">
        <v>155085.27427325002</v>
      </c>
      <c r="AE116" s="149" t="s">
        <v>2857</v>
      </c>
      <c r="AF116" s="149">
        <v>0.65000000002328306</v>
      </c>
      <c r="AG116" s="149">
        <v>-702937.07000000007</v>
      </c>
      <c r="AH116">
        <v>182694.35</v>
      </c>
      <c r="AI116">
        <v>1003877.35</v>
      </c>
      <c r="AO116"/>
      <c r="AP116"/>
    </row>
    <row r="117" spans="1:42" x14ac:dyDescent="0.25">
      <c r="A117" s="118" t="s">
        <v>201</v>
      </c>
      <c r="B117" s="118" t="s">
        <v>1417</v>
      </c>
      <c r="C117" s="118" t="s">
        <v>723</v>
      </c>
      <c r="D117" s="118" t="s">
        <v>2861</v>
      </c>
      <c r="E117" s="118"/>
      <c r="F117" s="149">
        <v>6850</v>
      </c>
      <c r="G117" s="149">
        <v>603949</v>
      </c>
      <c r="H117" s="149">
        <v>0</v>
      </c>
      <c r="I117" s="149">
        <v>603949</v>
      </c>
      <c r="J117" s="149">
        <v>75417</v>
      </c>
      <c r="K117" s="149">
        <v>86866</v>
      </c>
      <c r="L117" s="149">
        <v>528532</v>
      </c>
      <c r="M117" s="149">
        <v>427550</v>
      </c>
      <c r="N117" s="149">
        <v>1291245</v>
      </c>
      <c r="O117" s="149">
        <v>100982</v>
      </c>
      <c r="P117" s="149">
        <v>0</v>
      </c>
      <c r="Q117" s="149">
        <v>0</v>
      </c>
      <c r="R117" s="149">
        <v>0</v>
      </c>
      <c r="S117" s="149">
        <v>0</v>
      </c>
      <c r="T117" s="149">
        <v>0</v>
      </c>
      <c r="U117" s="149">
        <v>0</v>
      </c>
      <c r="V117" s="149">
        <v>0</v>
      </c>
      <c r="W117" s="149">
        <v>502967</v>
      </c>
      <c r="X117" s="149">
        <v>502967</v>
      </c>
      <c r="Y117" s="149">
        <v>0</v>
      </c>
      <c r="Z117" s="149">
        <v>502967</v>
      </c>
      <c r="AA117" s="149">
        <v>1378111</v>
      </c>
      <c r="AB117" s="149">
        <v>-774162</v>
      </c>
      <c r="AC117" s="149">
        <v>257964.12</v>
      </c>
      <c r="AD117" s="149">
        <v>245002.88</v>
      </c>
      <c r="AE117" s="149" t="s">
        <v>2857</v>
      </c>
      <c r="AF117" s="149">
        <v>100982</v>
      </c>
      <c r="AG117" s="149">
        <v>-774162</v>
      </c>
      <c r="AH117">
        <v>0</v>
      </c>
      <c r="AI117">
        <v>502967</v>
      </c>
      <c r="AO117"/>
      <c r="AP117"/>
    </row>
    <row r="118" spans="1:42" x14ac:dyDescent="0.25">
      <c r="A118" s="118" t="s">
        <v>202</v>
      </c>
      <c r="B118" s="118" t="s">
        <v>1424</v>
      </c>
      <c r="C118" s="118" t="s">
        <v>731</v>
      </c>
      <c r="D118" s="118" t="s">
        <v>2862</v>
      </c>
      <c r="E118" s="118"/>
      <c r="F118" s="149">
        <v>5346</v>
      </c>
      <c r="G118" s="149">
        <v>471345</v>
      </c>
      <c r="H118" s="149">
        <v>0</v>
      </c>
      <c r="I118" s="149">
        <v>471345</v>
      </c>
      <c r="J118" s="149">
        <v>0</v>
      </c>
      <c r="K118" s="149">
        <v>0</v>
      </c>
      <c r="L118" s="149">
        <v>471345</v>
      </c>
      <c r="M118" s="149">
        <v>174348</v>
      </c>
      <c r="N118" s="149">
        <v>403123</v>
      </c>
      <c r="O118" s="149">
        <v>296997</v>
      </c>
      <c r="P118" s="149">
        <v>133994.25</v>
      </c>
      <c r="Q118" s="149">
        <v>67357.33</v>
      </c>
      <c r="R118" s="149">
        <v>201351.58</v>
      </c>
      <c r="S118" s="149">
        <v>133994.25</v>
      </c>
      <c r="T118" s="149">
        <v>67357.33</v>
      </c>
      <c r="U118" s="149">
        <v>201351.58</v>
      </c>
      <c r="V118" s="149">
        <v>201352</v>
      </c>
      <c r="W118" s="149">
        <v>375699.58</v>
      </c>
      <c r="X118" s="149">
        <v>375700</v>
      </c>
      <c r="Y118" s="149">
        <v>0</v>
      </c>
      <c r="Z118" s="149">
        <v>375700</v>
      </c>
      <c r="AA118" s="149">
        <v>604474.58000000007</v>
      </c>
      <c r="AB118" s="149">
        <v>-133129.58000000007</v>
      </c>
      <c r="AC118" s="149">
        <v>147145.79</v>
      </c>
      <c r="AD118" s="149">
        <v>228554.21</v>
      </c>
      <c r="AE118" s="149" t="s">
        <v>2857</v>
      </c>
      <c r="AF118" s="149">
        <v>95645</v>
      </c>
      <c r="AG118" s="149">
        <v>-133129.58000000007</v>
      </c>
      <c r="AH118">
        <v>201352</v>
      </c>
      <c r="AI118">
        <v>375700</v>
      </c>
      <c r="AO118"/>
      <c r="AP118"/>
    </row>
    <row r="119" spans="1:42" x14ac:dyDescent="0.25">
      <c r="A119" s="118" t="s">
        <v>203</v>
      </c>
      <c r="B119" s="118" t="s">
        <v>1427</v>
      </c>
      <c r="C119" s="118" t="s">
        <v>675</v>
      </c>
      <c r="D119" s="118" t="s">
        <v>2859</v>
      </c>
      <c r="E119" s="118"/>
      <c r="F119" s="149">
        <v>7890</v>
      </c>
      <c r="G119" s="149">
        <v>0</v>
      </c>
      <c r="H119" s="149">
        <v>0</v>
      </c>
      <c r="I119" s="149">
        <v>0</v>
      </c>
      <c r="J119" s="149">
        <v>0</v>
      </c>
      <c r="K119" s="149">
        <v>0</v>
      </c>
      <c r="L119" s="149">
        <v>0</v>
      </c>
      <c r="M119" s="149">
        <v>0</v>
      </c>
      <c r="N119" s="149">
        <v>0</v>
      </c>
      <c r="O119" s="149">
        <v>0</v>
      </c>
      <c r="P119" s="149">
        <v>0</v>
      </c>
      <c r="Q119" s="149">
        <v>0</v>
      </c>
      <c r="R119" s="149">
        <v>0</v>
      </c>
      <c r="S119" s="149">
        <v>0</v>
      </c>
      <c r="T119" s="149">
        <v>0</v>
      </c>
      <c r="U119" s="149">
        <v>0</v>
      </c>
      <c r="V119" s="149">
        <v>0</v>
      </c>
      <c r="W119" s="149">
        <v>0</v>
      </c>
      <c r="X119" s="149">
        <v>0</v>
      </c>
      <c r="Y119" s="149">
        <v>0</v>
      </c>
      <c r="Z119" s="149">
        <v>0</v>
      </c>
      <c r="AA119" s="149">
        <v>0</v>
      </c>
      <c r="AB119" s="149">
        <v>0</v>
      </c>
      <c r="AC119" s="149">
        <v>0</v>
      </c>
      <c r="AD119" s="149">
        <v>0</v>
      </c>
      <c r="AE119" s="149" t="s">
        <v>2857</v>
      </c>
      <c r="AF119" s="149">
        <v>0</v>
      </c>
      <c r="AG119" s="149">
        <v>0</v>
      </c>
      <c r="AH119">
        <v>0</v>
      </c>
      <c r="AI119">
        <v>0</v>
      </c>
      <c r="AO119"/>
      <c r="AP119"/>
    </row>
    <row r="120" spans="1:42" x14ac:dyDescent="0.25">
      <c r="A120" s="118" t="s">
        <v>204</v>
      </c>
      <c r="B120" s="118" t="s">
        <v>1431</v>
      </c>
      <c r="C120" s="118" t="s">
        <v>723</v>
      </c>
      <c r="D120" s="118" t="s">
        <v>2861</v>
      </c>
      <c r="E120" s="118"/>
      <c r="F120" s="149">
        <v>8098</v>
      </c>
      <c r="G120" s="149">
        <v>713982</v>
      </c>
      <c r="H120" s="149">
        <v>0</v>
      </c>
      <c r="I120" s="149">
        <v>713982</v>
      </c>
      <c r="J120" s="149">
        <v>44562</v>
      </c>
      <c r="K120" s="149">
        <v>85273</v>
      </c>
      <c r="L120" s="149">
        <v>669420</v>
      </c>
      <c r="M120" s="149">
        <v>148903</v>
      </c>
      <c r="N120" s="149">
        <v>168380</v>
      </c>
      <c r="O120" s="149">
        <v>520517</v>
      </c>
      <c r="P120" s="149">
        <v>0</v>
      </c>
      <c r="Q120" s="149">
        <v>401246.96</v>
      </c>
      <c r="R120" s="149">
        <v>401246.96</v>
      </c>
      <c r="S120" s="149">
        <v>0</v>
      </c>
      <c r="T120" s="149">
        <v>401246.96</v>
      </c>
      <c r="U120" s="149">
        <v>401246.96</v>
      </c>
      <c r="V120" s="149">
        <v>401246.69</v>
      </c>
      <c r="W120" s="149">
        <v>594711.96</v>
      </c>
      <c r="X120" s="149">
        <v>594711.68999999994</v>
      </c>
      <c r="Y120" s="149">
        <v>0</v>
      </c>
      <c r="Z120" s="149">
        <v>594711.68999999994</v>
      </c>
      <c r="AA120" s="149">
        <v>654899.96</v>
      </c>
      <c r="AB120" s="149">
        <v>59082.040000000037</v>
      </c>
      <c r="AC120" s="149">
        <v>232348.09000000003</v>
      </c>
      <c r="AD120" s="149">
        <v>362363.59999999992</v>
      </c>
      <c r="AE120" s="149" t="s">
        <v>2857</v>
      </c>
      <c r="AF120" s="149">
        <v>119270.31000000006</v>
      </c>
      <c r="AG120" s="149">
        <v>59082.040000000037</v>
      </c>
      <c r="AH120">
        <v>401246.69</v>
      </c>
      <c r="AI120">
        <v>594711.68999999994</v>
      </c>
      <c r="AO120"/>
      <c r="AP120"/>
    </row>
    <row r="121" spans="1:42" x14ac:dyDescent="0.25">
      <c r="A121" s="118" t="s">
        <v>205</v>
      </c>
      <c r="B121" s="118" t="s">
        <v>708</v>
      </c>
      <c r="C121" s="118" t="s">
        <v>708</v>
      </c>
      <c r="D121" s="118" t="s">
        <v>2860</v>
      </c>
      <c r="E121" s="118"/>
      <c r="F121" s="149">
        <v>5220</v>
      </c>
      <c r="G121" s="149">
        <v>460235</v>
      </c>
      <c r="H121" s="149">
        <v>0</v>
      </c>
      <c r="I121" s="149">
        <v>460235</v>
      </c>
      <c r="J121" s="149">
        <v>51920</v>
      </c>
      <c r="K121" s="149">
        <v>77389</v>
      </c>
      <c r="L121" s="149">
        <v>408315</v>
      </c>
      <c r="M121" s="149">
        <v>163670</v>
      </c>
      <c r="N121" s="149">
        <v>366554</v>
      </c>
      <c r="O121" s="149">
        <v>244645</v>
      </c>
      <c r="P121" s="149">
        <v>0</v>
      </c>
      <c r="Q121" s="149">
        <v>48954</v>
      </c>
      <c r="R121" s="149">
        <v>48954</v>
      </c>
      <c r="S121" s="149">
        <v>0</v>
      </c>
      <c r="T121" s="149">
        <v>48954</v>
      </c>
      <c r="U121" s="149">
        <v>48954</v>
      </c>
      <c r="V121" s="149">
        <v>48954</v>
      </c>
      <c r="W121" s="149">
        <v>264544</v>
      </c>
      <c r="X121" s="149">
        <v>264544</v>
      </c>
      <c r="Y121" s="149">
        <v>0</v>
      </c>
      <c r="Z121" s="149">
        <v>264544</v>
      </c>
      <c r="AA121" s="149">
        <v>492897</v>
      </c>
      <c r="AB121" s="149">
        <v>-32662</v>
      </c>
      <c r="AC121" s="149">
        <v>43265.440000000002</v>
      </c>
      <c r="AD121" s="149">
        <v>221278.56</v>
      </c>
      <c r="AE121" s="149" t="s">
        <v>2857</v>
      </c>
      <c r="AF121" s="149">
        <v>195691</v>
      </c>
      <c r="AG121" s="149">
        <v>-32662</v>
      </c>
      <c r="AH121">
        <v>48954</v>
      </c>
      <c r="AI121">
        <v>264544</v>
      </c>
      <c r="AO121"/>
      <c r="AP121"/>
    </row>
    <row r="122" spans="1:42" x14ac:dyDescent="0.25">
      <c r="A122" s="118" t="s">
        <v>206</v>
      </c>
      <c r="B122" s="118" t="s">
        <v>1443</v>
      </c>
      <c r="C122" s="118" t="s">
        <v>700</v>
      </c>
      <c r="D122" s="118" t="s">
        <v>2860</v>
      </c>
      <c r="E122" s="118"/>
      <c r="F122" s="149">
        <v>701</v>
      </c>
      <c r="G122" s="149">
        <v>61806</v>
      </c>
      <c r="H122" s="149">
        <v>0</v>
      </c>
      <c r="I122" s="149">
        <v>61806</v>
      </c>
      <c r="J122" s="149">
        <v>61806</v>
      </c>
      <c r="K122" s="149">
        <v>61806</v>
      </c>
      <c r="L122" s="149">
        <v>0</v>
      </c>
      <c r="M122" s="149">
        <v>0</v>
      </c>
      <c r="N122" s="149">
        <v>0</v>
      </c>
      <c r="O122" s="149">
        <v>0</v>
      </c>
      <c r="P122" s="149">
        <v>0</v>
      </c>
      <c r="Q122" s="149">
        <v>0</v>
      </c>
      <c r="R122" s="149">
        <v>0</v>
      </c>
      <c r="S122" s="149">
        <v>0</v>
      </c>
      <c r="T122" s="149">
        <v>0</v>
      </c>
      <c r="U122" s="149">
        <v>0</v>
      </c>
      <c r="V122" s="149">
        <v>0</v>
      </c>
      <c r="W122" s="149">
        <v>61806</v>
      </c>
      <c r="X122" s="149">
        <v>61806</v>
      </c>
      <c r="Y122" s="149">
        <v>0</v>
      </c>
      <c r="Z122" s="149">
        <v>61806</v>
      </c>
      <c r="AA122" s="149">
        <v>61806</v>
      </c>
      <c r="AB122" s="149">
        <v>0</v>
      </c>
      <c r="AC122" s="149">
        <v>59913.65</v>
      </c>
      <c r="AD122" s="149">
        <v>1892.3499999999983</v>
      </c>
      <c r="AE122" s="149" t="s">
        <v>2857</v>
      </c>
      <c r="AF122" s="149">
        <v>0</v>
      </c>
      <c r="AG122" s="149">
        <v>0</v>
      </c>
      <c r="AH122">
        <v>0</v>
      </c>
      <c r="AI122">
        <v>61806</v>
      </c>
      <c r="AO122"/>
      <c r="AP122"/>
    </row>
    <row r="123" spans="1:42" x14ac:dyDescent="0.25">
      <c r="A123" s="118" t="s">
        <v>207</v>
      </c>
      <c r="B123" s="118" t="s">
        <v>1445</v>
      </c>
      <c r="C123" s="118" t="s">
        <v>675</v>
      </c>
      <c r="D123" s="118" t="s">
        <v>2859</v>
      </c>
      <c r="E123" s="118"/>
      <c r="F123" s="149">
        <v>14517</v>
      </c>
      <c r="G123" s="149">
        <v>0</v>
      </c>
      <c r="H123" s="149">
        <v>0</v>
      </c>
      <c r="I123" s="149">
        <v>0</v>
      </c>
      <c r="J123" s="149">
        <v>0</v>
      </c>
      <c r="K123" s="149">
        <v>0</v>
      </c>
      <c r="L123" s="149">
        <v>0</v>
      </c>
      <c r="M123" s="149">
        <v>0</v>
      </c>
      <c r="N123" s="149">
        <v>0</v>
      </c>
      <c r="O123" s="149">
        <v>0</v>
      </c>
      <c r="P123" s="149">
        <v>0</v>
      </c>
      <c r="Q123" s="149">
        <v>0</v>
      </c>
      <c r="R123" s="149">
        <v>0</v>
      </c>
      <c r="S123" s="149">
        <v>0</v>
      </c>
      <c r="T123" s="149">
        <v>0</v>
      </c>
      <c r="U123" s="149">
        <v>0</v>
      </c>
      <c r="V123" s="149">
        <v>0</v>
      </c>
      <c r="W123" s="149">
        <v>0</v>
      </c>
      <c r="X123" s="149">
        <v>0</v>
      </c>
      <c r="Y123" s="149">
        <v>0</v>
      </c>
      <c r="Z123" s="149">
        <v>0</v>
      </c>
      <c r="AA123" s="149">
        <v>0</v>
      </c>
      <c r="AB123" s="149">
        <v>0</v>
      </c>
      <c r="AC123" s="149">
        <v>0</v>
      </c>
      <c r="AD123" s="149">
        <v>0</v>
      </c>
      <c r="AE123" s="149" t="s">
        <v>2857</v>
      </c>
      <c r="AF123" s="149">
        <v>0</v>
      </c>
      <c r="AG123" s="149">
        <v>0</v>
      </c>
      <c r="AH123">
        <v>0</v>
      </c>
      <c r="AI123">
        <v>0</v>
      </c>
      <c r="AO123"/>
      <c r="AP123"/>
    </row>
    <row r="124" spans="1:42" x14ac:dyDescent="0.25">
      <c r="A124" s="118" t="s">
        <v>208</v>
      </c>
      <c r="B124" s="118" t="s">
        <v>1446</v>
      </c>
      <c r="C124" s="118" t="s">
        <v>675</v>
      </c>
      <c r="D124" s="118" t="s">
        <v>2859</v>
      </c>
      <c r="E124" s="118"/>
      <c r="F124" s="149">
        <v>10874</v>
      </c>
      <c r="G124" s="149">
        <v>0</v>
      </c>
      <c r="H124" s="149">
        <v>0</v>
      </c>
      <c r="I124" s="149">
        <v>0</v>
      </c>
      <c r="J124" s="149">
        <v>0</v>
      </c>
      <c r="K124" s="149">
        <v>0</v>
      </c>
      <c r="L124" s="149">
        <v>0</v>
      </c>
      <c r="M124" s="149">
        <v>0</v>
      </c>
      <c r="N124" s="149">
        <v>0</v>
      </c>
      <c r="O124" s="149">
        <v>0</v>
      </c>
      <c r="P124" s="149">
        <v>0</v>
      </c>
      <c r="Q124" s="149">
        <v>0</v>
      </c>
      <c r="R124" s="149">
        <v>0</v>
      </c>
      <c r="S124" s="149">
        <v>0</v>
      </c>
      <c r="T124" s="149">
        <v>0</v>
      </c>
      <c r="U124" s="149">
        <v>0</v>
      </c>
      <c r="V124" s="149">
        <v>0</v>
      </c>
      <c r="W124" s="149">
        <v>0</v>
      </c>
      <c r="X124" s="149">
        <v>0</v>
      </c>
      <c r="Y124" s="149">
        <v>0</v>
      </c>
      <c r="Z124" s="149">
        <v>0</v>
      </c>
      <c r="AA124" s="149">
        <v>0</v>
      </c>
      <c r="AB124" s="149">
        <v>0</v>
      </c>
      <c r="AC124" s="149">
        <v>0</v>
      </c>
      <c r="AD124" s="149">
        <v>0</v>
      </c>
      <c r="AE124" s="149" t="s">
        <v>2857</v>
      </c>
      <c r="AF124" s="149">
        <v>0</v>
      </c>
      <c r="AG124" s="149">
        <v>0</v>
      </c>
      <c r="AH124">
        <v>0</v>
      </c>
      <c r="AI124">
        <v>0</v>
      </c>
      <c r="AO124"/>
      <c r="AP124"/>
    </row>
    <row r="125" spans="1:42" x14ac:dyDescent="0.25">
      <c r="A125" s="118" t="s">
        <v>209</v>
      </c>
      <c r="B125" s="118" t="s">
        <v>1450</v>
      </c>
      <c r="C125" s="118" t="s">
        <v>761</v>
      </c>
      <c r="D125" s="118" t="s">
        <v>2862</v>
      </c>
      <c r="E125" s="118"/>
      <c r="F125" s="149">
        <v>3056</v>
      </c>
      <c r="G125" s="149">
        <v>269441</v>
      </c>
      <c r="H125" s="149">
        <v>0</v>
      </c>
      <c r="I125" s="149">
        <v>269441</v>
      </c>
      <c r="J125" s="149">
        <v>29625</v>
      </c>
      <c r="K125" s="149">
        <v>58500</v>
      </c>
      <c r="L125" s="149">
        <v>239816</v>
      </c>
      <c r="M125" s="149">
        <v>153324</v>
      </c>
      <c r="N125" s="149">
        <v>241824</v>
      </c>
      <c r="O125" s="149">
        <v>86492</v>
      </c>
      <c r="P125" s="149">
        <v>0</v>
      </c>
      <c r="Q125" s="149">
        <v>0</v>
      </c>
      <c r="R125" s="149">
        <v>0</v>
      </c>
      <c r="S125" s="149">
        <v>0</v>
      </c>
      <c r="T125" s="149">
        <v>0</v>
      </c>
      <c r="U125" s="149">
        <v>0</v>
      </c>
      <c r="V125" s="149">
        <v>0</v>
      </c>
      <c r="W125" s="149">
        <v>182949</v>
      </c>
      <c r="X125" s="149">
        <v>182949</v>
      </c>
      <c r="Y125" s="149">
        <v>0</v>
      </c>
      <c r="Z125" s="149">
        <v>182949</v>
      </c>
      <c r="AA125" s="149">
        <v>300324</v>
      </c>
      <c r="AB125" s="149">
        <v>-30883</v>
      </c>
      <c r="AC125" s="149">
        <v>3092.8099999999986</v>
      </c>
      <c r="AD125" s="149">
        <v>179856.19</v>
      </c>
      <c r="AE125" s="149" t="s">
        <v>2857</v>
      </c>
      <c r="AF125" s="149">
        <v>86492</v>
      </c>
      <c r="AG125" s="149">
        <v>-30883</v>
      </c>
      <c r="AH125">
        <v>0</v>
      </c>
      <c r="AI125">
        <v>182949</v>
      </c>
      <c r="AO125"/>
      <c r="AP125"/>
    </row>
    <row r="126" spans="1:42" x14ac:dyDescent="0.25">
      <c r="A126" s="118" t="s">
        <v>210</v>
      </c>
      <c r="B126" s="118" t="s">
        <v>1455</v>
      </c>
      <c r="C126" s="118" t="s">
        <v>761</v>
      </c>
      <c r="D126" s="118" t="s">
        <v>2858</v>
      </c>
      <c r="E126" s="118"/>
      <c r="F126" s="149">
        <v>6610</v>
      </c>
      <c r="G126" s="149">
        <v>582789</v>
      </c>
      <c r="H126" s="149">
        <v>0</v>
      </c>
      <c r="I126" s="149">
        <v>582789</v>
      </c>
      <c r="J126" s="149">
        <v>17737</v>
      </c>
      <c r="K126" s="149">
        <v>17737</v>
      </c>
      <c r="L126" s="149">
        <v>565052</v>
      </c>
      <c r="M126" s="149">
        <v>0</v>
      </c>
      <c r="N126" s="149">
        <v>0</v>
      </c>
      <c r="O126" s="149">
        <v>565052</v>
      </c>
      <c r="P126" s="149">
        <v>0</v>
      </c>
      <c r="Q126" s="149">
        <v>487914.21</v>
      </c>
      <c r="R126" s="149">
        <v>487914.21</v>
      </c>
      <c r="S126" s="149">
        <v>0</v>
      </c>
      <c r="T126" s="149">
        <v>487914.21</v>
      </c>
      <c r="U126" s="149">
        <v>487914.21</v>
      </c>
      <c r="V126" s="149">
        <v>487914.21</v>
      </c>
      <c r="W126" s="149">
        <v>505651.21</v>
      </c>
      <c r="X126" s="149">
        <v>505651.21</v>
      </c>
      <c r="Y126" s="149">
        <v>0</v>
      </c>
      <c r="Z126" s="149">
        <v>505651.21</v>
      </c>
      <c r="AA126" s="149">
        <v>505651.21</v>
      </c>
      <c r="AB126" s="149">
        <v>77137.790000000037</v>
      </c>
      <c r="AC126" s="149">
        <v>134998.91999999998</v>
      </c>
      <c r="AD126" s="149">
        <v>370652.29</v>
      </c>
      <c r="AE126" s="149" t="s">
        <v>2857</v>
      </c>
      <c r="AF126" s="149">
        <v>77137.790000000037</v>
      </c>
      <c r="AG126" s="149">
        <v>77137.790000000037</v>
      </c>
      <c r="AH126">
        <v>487914.21</v>
      </c>
      <c r="AI126">
        <v>505651.21</v>
      </c>
      <c r="AO126"/>
      <c r="AP126"/>
    </row>
    <row r="127" spans="1:42" x14ac:dyDescent="0.25">
      <c r="A127" s="118" t="s">
        <v>211</v>
      </c>
      <c r="B127" s="118" t="s">
        <v>1463</v>
      </c>
      <c r="C127" s="118" t="s">
        <v>822</v>
      </c>
      <c r="D127" s="118" t="s">
        <v>2859</v>
      </c>
      <c r="E127" s="118"/>
      <c r="F127" s="149">
        <v>12133</v>
      </c>
      <c r="G127" s="149">
        <v>1069739</v>
      </c>
      <c r="H127" s="149">
        <v>0</v>
      </c>
      <c r="I127" s="149">
        <v>1069739</v>
      </c>
      <c r="J127" s="149">
        <v>0</v>
      </c>
      <c r="K127" s="149">
        <v>0</v>
      </c>
      <c r="L127" s="149">
        <v>1069739</v>
      </c>
      <c r="M127" s="149">
        <v>294420</v>
      </c>
      <c r="N127" s="149">
        <v>417109</v>
      </c>
      <c r="O127" s="149">
        <v>775319</v>
      </c>
      <c r="P127" s="149">
        <v>0</v>
      </c>
      <c r="Q127" s="149">
        <v>528922.22</v>
      </c>
      <c r="R127" s="149">
        <v>528922.22</v>
      </c>
      <c r="S127" s="149">
        <v>0</v>
      </c>
      <c r="T127" s="149">
        <v>0</v>
      </c>
      <c r="U127" s="149">
        <v>0</v>
      </c>
      <c r="V127" s="149">
        <v>0</v>
      </c>
      <c r="W127" s="149">
        <v>294420</v>
      </c>
      <c r="X127" s="149">
        <v>294420</v>
      </c>
      <c r="Y127" s="149">
        <v>0</v>
      </c>
      <c r="Z127" s="149">
        <v>294420</v>
      </c>
      <c r="AA127" s="149">
        <v>946031.22</v>
      </c>
      <c r="AB127" s="149">
        <v>123707.78000000004</v>
      </c>
      <c r="AC127" s="149">
        <v>745118.13000000012</v>
      </c>
      <c r="AD127" s="149">
        <v>-450698.13000000018</v>
      </c>
      <c r="AE127" s="149" t="s">
        <v>2865</v>
      </c>
      <c r="AF127" s="149">
        <v>775319</v>
      </c>
      <c r="AG127" s="149">
        <v>123707.78000000004</v>
      </c>
      <c r="AH127">
        <v>0</v>
      </c>
      <c r="AI127">
        <v>294420</v>
      </c>
      <c r="AO127"/>
      <c r="AP127"/>
    </row>
    <row r="128" spans="1:42" x14ac:dyDescent="0.25">
      <c r="A128" s="118" t="s">
        <v>212</v>
      </c>
      <c r="B128" s="118" t="s">
        <v>1470</v>
      </c>
      <c r="C128" s="118" t="s">
        <v>731</v>
      </c>
      <c r="D128" s="118" t="s">
        <v>2862</v>
      </c>
      <c r="E128" s="118"/>
      <c r="F128" s="149">
        <v>3284</v>
      </c>
      <c r="G128" s="149">
        <v>289543</v>
      </c>
      <c r="H128" s="149">
        <v>0</v>
      </c>
      <c r="I128" s="149">
        <v>289543</v>
      </c>
      <c r="J128" s="149">
        <v>29646</v>
      </c>
      <c r="K128" s="149">
        <v>51880</v>
      </c>
      <c r="L128" s="149">
        <v>259897</v>
      </c>
      <c r="M128" s="149">
        <v>155148</v>
      </c>
      <c r="N128" s="149">
        <v>232209</v>
      </c>
      <c r="O128" s="149">
        <v>104749</v>
      </c>
      <c r="P128" s="149">
        <v>11629.5</v>
      </c>
      <c r="Q128" s="149">
        <v>4409.51</v>
      </c>
      <c r="R128" s="149">
        <v>16039.01</v>
      </c>
      <c r="S128" s="149">
        <v>11629.5</v>
      </c>
      <c r="T128" s="149">
        <v>4409.51</v>
      </c>
      <c r="U128" s="149">
        <v>16039.01</v>
      </c>
      <c r="V128" s="149">
        <v>16039.01</v>
      </c>
      <c r="W128" s="149">
        <v>200833.01</v>
      </c>
      <c r="X128" s="149">
        <v>200833.01</v>
      </c>
      <c r="Y128" s="149">
        <v>0</v>
      </c>
      <c r="Z128" s="149">
        <v>200833.01</v>
      </c>
      <c r="AA128" s="149">
        <v>300128.01</v>
      </c>
      <c r="AB128" s="149">
        <v>-10585.010000000007</v>
      </c>
      <c r="AC128" s="149">
        <v>238607.21</v>
      </c>
      <c r="AD128" s="149">
        <v>-37774.199999999983</v>
      </c>
      <c r="AE128" s="149" t="s">
        <v>2865</v>
      </c>
      <c r="AF128" s="149">
        <v>88709.989999999991</v>
      </c>
      <c r="AG128" s="149">
        <v>-10585.010000000007</v>
      </c>
      <c r="AH128">
        <v>16039.01</v>
      </c>
      <c r="AI128">
        <v>200833.01</v>
      </c>
      <c r="AO128"/>
      <c r="AP128"/>
    </row>
    <row r="129" spans="1:42" x14ac:dyDescent="0.25">
      <c r="A129" s="118" t="s">
        <v>213</v>
      </c>
      <c r="B129" s="118" t="s">
        <v>1477</v>
      </c>
      <c r="C129" s="118" t="s">
        <v>723</v>
      </c>
      <c r="D129" s="118" t="s">
        <v>2858</v>
      </c>
      <c r="E129" s="118"/>
      <c r="F129" s="149">
        <v>64041</v>
      </c>
      <c r="G129" s="149">
        <v>5646348</v>
      </c>
      <c r="H129" s="149">
        <v>0</v>
      </c>
      <c r="I129" s="149">
        <v>5646348</v>
      </c>
      <c r="J129" s="149">
        <v>1945505</v>
      </c>
      <c r="K129" s="149">
        <v>3290425</v>
      </c>
      <c r="L129" s="149">
        <v>3700843</v>
      </c>
      <c r="M129" s="149">
        <v>2240042</v>
      </c>
      <c r="N129" s="149">
        <v>3363683</v>
      </c>
      <c r="O129" s="149">
        <v>1460801</v>
      </c>
      <c r="P129" s="149">
        <v>0</v>
      </c>
      <c r="Q129" s="149">
        <v>0</v>
      </c>
      <c r="R129" s="149">
        <v>0</v>
      </c>
      <c r="S129" s="149">
        <v>0</v>
      </c>
      <c r="T129" s="149">
        <v>0</v>
      </c>
      <c r="U129" s="149">
        <v>0</v>
      </c>
      <c r="V129" s="149">
        <v>0</v>
      </c>
      <c r="W129" s="149">
        <v>4185547</v>
      </c>
      <c r="X129" s="149">
        <v>4185547</v>
      </c>
      <c r="Y129" s="149">
        <v>0</v>
      </c>
      <c r="Z129" s="149">
        <v>4185547</v>
      </c>
      <c r="AA129" s="149">
        <v>6654108</v>
      </c>
      <c r="AB129" s="149">
        <v>-1007760</v>
      </c>
      <c r="AC129" s="149">
        <v>3809011.69</v>
      </c>
      <c r="AD129" s="149">
        <v>376535.31000000006</v>
      </c>
      <c r="AE129" s="149" t="s">
        <v>2857</v>
      </c>
      <c r="AF129" s="149">
        <v>1460801</v>
      </c>
      <c r="AG129" s="149">
        <v>-1007760</v>
      </c>
      <c r="AH129">
        <v>0</v>
      </c>
      <c r="AI129">
        <v>4185547</v>
      </c>
      <c r="AO129"/>
      <c r="AP129"/>
    </row>
    <row r="130" spans="1:42" x14ac:dyDescent="0.25">
      <c r="A130" s="118" t="s">
        <v>214</v>
      </c>
      <c r="B130" s="118" t="s">
        <v>1484</v>
      </c>
      <c r="C130" s="118" t="s">
        <v>774</v>
      </c>
      <c r="D130" s="118" t="s">
        <v>2860</v>
      </c>
      <c r="E130" s="118"/>
      <c r="F130" s="149">
        <v>336</v>
      </c>
      <c r="G130" s="149">
        <v>29624</v>
      </c>
      <c r="H130" s="149">
        <v>0</v>
      </c>
      <c r="I130" s="149">
        <v>29624</v>
      </c>
      <c r="J130" s="149">
        <v>0</v>
      </c>
      <c r="K130" s="149">
        <v>0</v>
      </c>
      <c r="L130" s="149">
        <v>29624</v>
      </c>
      <c r="M130" s="149">
        <v>29624</v>
      </c>
      <c r="N130" s="149">
        <v>29624</v>
      </c>
      <c r="O130" s="149">
        <v>0</v>
      </c>
      <c r="P130" s="149">
        <v>0</v>
      </c>
      <c r="Q130" s="149">
        <v>0</v>
      </c>
      <c r="R130" s="149">
        <v>0</v>
      </c>
      <c r="S130" s="149">
        <v>0</v>
      </c>
      <c r="T130" s="149">
        <v>0</v>
      </c>
      <c r="U130" s="149">
        <v>0</v>
      </c>
      <c r="V130" s="149">
        <v>0</v>
      </c>
      <c r="W130" s="149">
        <v>29624</v>
      </c>
      <c r="X130" s="149">
        <v>29624</v>
      </c>
      <c r="Y130" s="149">
        <v>0</v>
      </c>
      <c r="Z130" s="149">
        <v>29624</v>
      </c>
      <c r="AA130" s="149">
        <v>29624</v>
      </c>
      <c r="AB130" s="149">
        <v>0</v>
      </c>
      <c r="AC130" s="149">
        <v>29623.99</v>
      </c>
      <c r="AD130" s="149">
        <v>9.9999999983992893E-3</v>
      </c>
      <c r="AE130" s="149" t="s">
        <v>2857</v>
      </c>
      <c r="AF130" s="149">
        <v>0</v>
      </c>
      <c r="AG130" s="149">
        <v>0</v>
      </c>
      <c r="AH130">
        <v>0</v>
      </c>
      <c r="AI130">
        <v>29624</v>
      </c>
      <c r="AO130"/>
      <c r="AP130"/>
    </row>
    <row r="131" spans="1:42" x14ac:dyDescent="0.25">
      <c r="A131" s="118" t="s">
        <v>215</v>
      </c>
      <c r="B131" s="118" t="s">
        <v>1490</v>
      </c>
      <c r="C131" s="118" t="s">
        <v>774</v>
      </c>
      <c r="D131" s="118" t="s">
        <v>2860</v>
      </c>
      <c r="E131" s="118"/>
      <c r="F131" s="149">
        <v>702</v>
      </c>
      <c r="G131" s="149">
        <v>61894</v>
      </c>
      <c r="H131" s="149">
        <v>0</v>
      </c>
      <c r="I131" s="149">
        <v>61894</v>
      </c>
      <c r="J131" s="149">
        <v>7192</v>
      </c>
      <c r="K131" s="149">
        <v>17939</v>
      </c>
      <c r="L131" s="149">
        <v>54702</v>
      </c>
      <c r="M131" s="149">
        <v>54700</v>
      </c>
      <c r="N131" s="149">
        <v>90925</v>
      </c>
      <c r="O131" s="149">
        <v>2</v>
      </c>
      <c r="P131" s="149">
        <v>0</v>
      </c>
      <c r="Q131" s="149">
        <v>0</v>
      </c>
      <c r="R131" s="149">
        <v>0</v>
      </c>
      <c r="S131" s="149">
        <v>0</v>
      </c>
      <c r="T131" s="149">
        <v>0</v>
      </c>
      <c r="U131" s="149">
        <v>0</v>
      </c>
      <c r="V131" s="149">
        <v>0</v>
      </c>
      <c r="W131" s="149">
        <v>61892</v>
      </c>
      <c r="X131" s="149">
        <v>61892</v>
      </c>
      <c r="Y131" s="149">
        <v>0</v>
      </c>
      <c r="Z131" s="149">
        <v>61892</v>
      </c>
      <c r="AA131" s="149">
        <v>108864</v>
      </c>
      <c r="AB131" s="149">
        <v>-46970</v>
      </c>
      <c r="AC131" s="149">
        <v>14516.78</v>
      </c>
      <c r="AD131" s="149">
        <v>47375.22</v>
      </c>
      <c r="AE131" s="149" t="s">
        <v>2857</v>
      </c>
      <c r="AF131" s="149">
        <v>2</v>
      </c>
      <c r="AG131" s="149">
        <v>-46970</v>
      </c>
      <c r="AH131">
        <v>0</v>
      </c>
      <c r="AI131">
        <v>61892</v>
      </c>
      <c r="AO131"/>
      <c r="AP131"/>
    </row>
    <row r="132" spans="1:42" x14ac:dyDescent="0.25">
      <c r="A132" s="118" t="s">
        <v>216</v>
      </c>
      <c r="B132" s="118" t="s">
        <v>1494</v>
      </c>
      <c r="C132" s="118" t="s">
        <v>675</v>
      </c>
      <c r="D132" s="118" t="s">
        <v>2856</v>
      </c>
      <c r="E132" s="118"/>
      <c r="F132" s="149">
        <v>23923</v>
      </c>
      <c r="G132" s="149">
        <v>0</v>
      </c>
      <c r="H132" s="149">
        <v>0</v>
      </c>
      <c r="I132" s="149">
        <v>0</v>
      </c>
      <c r="J132" s="149">
        <v>0</v>
      </c>
      <c r="K132" s="149">
        <v>0</v>
      </c>
      <c r="L132" s="149">
        <v>0</v>
      </c>
      <c r="M132" s="149">
        <v>0</v>
      </c>
      <c r="N132" s="149">
        <v>0</v>
      </c>
      <c r="O132" s="149">
        <v>0</v>
      </c>
      <c r="P132" s="149">
        <v>0</v>
      </c>
      <c r="Q132" s="149">
        <v>0</v>
      </c>
      <c r="R132" s="149">
        <v>0</v>
      </c>
      <c r="S132" s="149">
        <v>0</v>
      </c>
      <c r="T132" s="149">
        <v>0</v>
      </c>
      <c r="U132" s="149">
        <v>0</v>
      </c>
      <c r="V132" s="149">
        <v>0</v>
      </c>
      <c r="W132" s="149">
        <v>0</v>
      </c>
      <c r="X132" s="149">
        <v>0</v>
      </c>
      <c r="Y132" s="149">
        <v>0</v>
      </c>
      <c r="Z132" s="149">
        <v>0</v>
      </c>
      <c r="AA132" s="149">
        <v>0</v>
      </c>
      <c r="AB132" s="149">
        <v>0</v>
      </c>
      <c r="AC132" s="149">
        <v>0</v>
      </c>
      <c r="AD132" s="149">
        <v>0</v>
      </c>
      <c r="AE132" s="149" t="s">
        <v>2857</v>
      </c>
      <c r="AF132" s="149">
        <v>0</v>
      </c>
      <c r="AG132" s="149">
        <v>0</v>
      </c>
      <c r="AH132">
        <v>0</v>
      </c>
      <c r="AI132">
        <v>0</v>
      </c>
      <c r="AO132"/>
      <c r="AP132"/>
    </row>
    <row r="133" spans="1:42" x14ac:dyDescent="0.25">
      <c r="A133" s="118" t="s">
        <v>217</v>
      </c>
      <c r="B133" s="118" t="s">
        <v>1498</v>
      </c>
      <c r="C133" s="118" t="s">
        <v>700</v>
      </c>
      <c r="D133" s="118" t="s">
        <v>2860</v>
      </c>
      <c r="E133" s="118"/>
      <c r="F133" s="149">
        <v>1922</v>
      </c>
      <c r="G133" s="149">
        <v>169458</v>
      </c>
      <c r="H133" s="149">
        <v>0</v>
      </c>
      <c r="I133" s="149">
        <v>169458</v>
      </c>
      <c r="J133" s="149">
        <v>9475</v>
      </c>
      <c r="K133" s="149">
        <v>30400</v>
      </c>
      <c r="L133" s="149">
        <v>159983</v>
      </c>
      <c r="M133" s="149">
        <v>19291</v>
      </c>
      <c r="N133" s="149">
        <v>43361</v>
      </c>
      <c r="O133" s="149">
        <v>140692</v>
      </c>
      <c r="P133" s="149">
        <v>0</v>
      </c>
      <c r="Q133" s="149">
        <v>0</v>
      </c>
      <c r="R133" s="149">
        <v>0</v>
      </c>
      <c r="S133" s="149">
        <v>0</v>
      </c>
      <c r="T133" s="149">
        <v>0</v>
      </c>
      <c r="U133" s="149">
        <v>0</v>
      </c>
      <c r="V133" s="149">
        <v>0</v>
      </c>
      <c r="W133" s="149">
        <v>28766</v>
      </c>
      <c r="X133" s="149">
        <v>28766</v>
      </c>
      <c r="Y133" s="149">
        <v>0</v>
      </c>
      <c r="Z133" s="149">
        <v>28766</v>
      </c>
      <c r="AA133" s="149">
        <v>73761</v>
      </c>
      <c r="AB133" s="149">
        <v>95697</v>
      </c>
      <c r="AC133" s="149">
        <v>9999.0149999999994</v>
      </c>
      <c r="AD133" s="149">
        <v>18766.985000000001</v>
      </c>
      <c r="AE133" s="149" t="s">
        <v>2857</v>
      </c>
      <c r="AF133" s="149">
        <v>140692</v>
      </c>
      <c r="AG133" s="149">
        <v>95697</v>
      </c>
      <c r="AH133">
        <v>0</v>
      </c>
      <c r="AI133">
        <v>28766</v>
      </c>
      <c r="AO133"/>
      <c r="AP133"/>
    </row>
    <row r="134" spans="1:42" x14ac:dyDescent="0.25">
      <c r="A134" s="118" t="s">
        <v>218</v>
      </c>
      <c r="B134" s="118" t="s">
        <v>1505</v>
      </c>
      <c r="C134" s="118" t="s">
        <v>809</v>
      </c>
      <c r="D134" s="118" t="s">
        <v>2856</v>
      </c>
      <c r="E134" s="118"/>
      <c r="F134" s="149">
        <v>11048</v>
      </c>
      <c r="G134" s="149">
        <v>974077</v>
      </c>
      <c r="H134" s="149">
        <v>0</v>
      </c>
      <c r="I134" s="149">
        <v>974077</v>
      </c>
      <c r="J134" s="149">
        <v>974077</v>
      </c>
      <c r="K134" s="149">
        <v>1246859</v>
      </c>
      <c r="L134" s="149">
        <v>0</v>
      </c>
      <c r="M134" s="149">
        <v>0</v>
      </c>
      <c r="N134" s="149">
        <v>0</v>
      </c>
      <c r="O134" s="149">
        <v>0</v>
      </c>
      <c r="P134" s="149">
        <v>0</v>
      </c>
      <c r="Q134" s="149">
        <v>0</v>
      </c>
      <c r="R134" s="149">
        <v>0</v>
      </c>
      <c r="S134" s="149">
        <v>0</v>
      </c>
      <c r="T134" s="149">
        <v>0</v>
      </c>
      <c r="U134" s="149">
        <v>0</v>
      </c>
      <c r="V134" s="149">
        <v>0</v>
      </c>
      <c r="W134" s="149">
        <v>974077</v>
      </c>
      <c r="X134" s="149">
        <v>974077</v>
      </c>
      <c r="Y134" s="149">
        <v>0</v>
      </c>
      <c r="Z134" s="149">
        <v>974077</v>
      </c>
      <c r="AA134" s="149">
        <v>1246859</v>
      </c>
      <c r="AB134" s="149">
        <v>-272782</v>
      </c>
      <c r="AC134" s="149">
        <v>245001.4</v>
      </c>
      <c r="AD134" s="149">
        <v>729075.6</v>
      </c>
      <c r="AE134" s="149" t="s">
        <v>2857</v>
      </c>
      <c r="AF134" s="149">
        <v>0</v>
      </c>
      <c r="AG134" s="149">
        <v>-272782</v>
      </c>
      <c r="AH134">
        <v>0</v>
      </c>
      <c r="AI134">
        <v>974077</v>
      </c>
      <c r="AO134"/>
      <c r="AP134"/>
    </row>
    <row r="135" spans="1:42" x14ac:dyDescent="0.25">
      <c r="A135" s="118" t="s">
        <v>219</v>
      </c>
      <c r="B135" s="118" t="s">
        <v>1512</v>
      </c>
      <c r="C135" s="118" t="s">
        <v>761</v>
      </c>
      <c r="D135" s="118" t="s">
        <v>2862</v>
      </c>
      <c r="E135" s="118"/>
      <c r="F135" s="149">
        <v>19163</v>
      </c>
      <c r="G135" s="149">
        <v>1689558</v>
      </c>
      <c r="H135" s="149">
        <v>0</v>
      </c>
      <c r="I135" s="149">
        <v>1689558</v>
      </c>
      <c r="J135" s="149">
        <v>0</v>
      </c>
      <c r="K135" s="149">
        <v>0</v>
      </c>
      <c r="L135" s="149">
        <v>1689558</v>
      </c>
      <c r="M135" s="149">
        <v>300609</v>
      </c>
      <c r="N135" s="149">
        <v>330202</v>
      </c>
      <c r="O135" s="149">
        <v>1388949</v>
      </c>
      <c r="P135" s="149">
        <v>0</v>
      </c>
      <c r="Q135" s="149">
        <v>84424.57</v>
      </c>
      <c r="R135" s="149">
        <v>84424.57</v>
      </c>
      <c r="S135" s="149">
        <v>0</v>
      </c>
      <c r="T135" s="149">
        <v>84424.57</v>
      </c>
      <c r="U135" s="149">
        <v>84424.57</v>
      </c>
      <c r="V135" s="149">
        <v>84424.57</v>
      </c>
      <c r="W135" s="149">
        <v>385033.57</v>
      </c>
      <c r="X135" s="149">
        <v>385033.57</v>
      </c>
      <c r="Y135" s="149">
        <v>0</v>
      </c>
      <c r="Z135" s="149">
        <v>385033.57</v>
      </c>
      <c r="AA135" s="149">
        <v>414626.57</v>
      </c>
      <c r="AB135" s="149">
        <v>1274931.43</v>
      </c>
      <c r="AC135" s="149">
        <v>326809.76999999996</v>
      </c>
      <c r="AD135" s="149">
        <v>58223.800000000047</v>
      </c>
      <c r="AE135" s="149" t="s">
        <v>2857</v>
      </c>
      <c r="AF135" s="149">
        <v>1304524.43</v>
      </c>
      <c r="AG135" s="149">
        <v>1274931.43</v>
      </c>
      <c r="AH135">
        <v>84424.57</v>
      </c>
      <c r="AI135">
        <v>385033.57</v>
      </c>
      <c r="AO135"/>
      <c r="AP135"/>
    </row>
    <row r="136" spans="1:42" x14ac:dyDescent="0.25">
      <c r="A136" s="118" t="s">
        <v>220</v>
      </c>
      <c r="B136" s="118" t="s">
        <v>1518</v>
      </c>
      <c r="C136" s="118" t="s">
        <v>708</v>
      </c>
      <c r="D136" s="118" t="s">
        <v>2860</v>
      </c>
      <c r="E136" s="118"/>
      <c r="F136" s="149">
        <v>2497</v>
      </c>
      <c r="G136" s="149">
        <v>220155</v>
      </c>
      <c r="H136" s="149">
        <v>0</v>
      </c>
      <c r="I136" s="149">
        <v>220155</v>
      </c>
      <c r="J136" s="149">
        <v>1368</v>
      </c>
      <c r="K136" s="149">
        <v>4901</v>
      </c>
      <c r="L136" s="149">
        <v>218787</v>
      </c>
      <c r="M136" s="149">
        <v>2646</v>
      </c>
      <c r="N136" s="149">
        <v>5516</v>
      </c>
      <c r="O136" s="149">
        <v>216141</v>
      </c>
      <c r="P136" s="149">
        <v>0</v>
      </c>
      <c r="Q136" s="149">
        <v>22712.53</v>
      </c>
      <c r="R136" s="149">
        <v>22712.53</v>
      </c>
      <c r="S136" s="149">
        <v>0</v>
      </c>
      <c r="T136" s="149">
        <v>22712.53</v>
      </c>
      <c r="U136" s="149">
        <v>22712.53</v>
      </c>
      <c r="V136" s="149">
        <v>22712.53</v>
      </c>
      <c r="W136" s="149">
        <v>26726.53</v>
      </c>
      <c r="X136" s="149">
        <v>26726.53</v>
      </c>
      <c r="Y136" s="149">
        <v>0</v>
      </c>
      <c r="Z136" s="149">
        <v>26726.53</v>
      </c>
      <c r="AA136" s="149">
        <v>33129.53</v>
      </c>
      <c r="AB136" s="149">
        <v>187025.47</v>
      </c>
      <c r="AC136" s="149">
        <v>25011.57</v>
      </c>
      <c r="AD136" s="149">
        <v>1714.9599999999991</v>
      </c>
      <c r="AE136" s="149" t="s">
        <v>2857</v>
      </c>
      <c r="AF136" s="149">
        <v>193428.47</v>
      </c>
      <c r="AG136" s="149">
        <v>187025.47</v>
      </c>
      <c r="AH136">
        <v>22712.53</v>
      </c>
      <c r="AI136">
        <v>26726.53</v>
      </c>
      <c r="AO136"/>
      <c r="AP136"/>
    </row>
    <row r="137" spans="1:42" x14ac:dyDescent="0.25">
      <c r="A137" s="118" t="s">
        <v>221</v>
      </c>
      <c r="B137" s="118" t="s">
        <v>1525</v>
      </c>
      <c r="C137" s="118" t="s">
        <v>684</v>
      </c>
      <c r="D137" s="118" t="s">
        <v>2863</v>
      </c>
      <c r="E137" s="118"/>
      <c r="F137" s="149">
        <v>14939</v>
      </c>
      <c r="G137" s="149">
        <v>1317137</v>
      </c>
      <c r="H137" s="149">
        <v>0</v>
      </c>
      <c r="I137" s="149">
        <v>1317137</v>
      </c>
      <c r="J137" s="149">
        <v>1317137</v>
      </c>
      <c r="K137" s="149">
        <v>1669927</v>
      </c>
      <c r="L137" s="149">
        <v>0</v>
      </c>
      <c r="M137" s="149">
        <v>0</v>
      </c>
      <c r="N137" s="149">
        <v>0</v>
      </c>
      <c r="O137" s="149">
        <v>0</v>
      </c>
      <c r="P137" s="149">
        <v>0</v>
      </c>
      <c r="Q137" s="149">
        <v>0</v>
      </c>
      <c r="R137" s="149">
        <v>0</v>
      </c>
      <c r="S137" s="149">
        <v>0</v>
      </c>
      <c r="T137" s="149">
        <v>0</v>
      </c>
      <c r="U137" s="149">
        <v>0</v>
      </c>
      <c r="V137" s="149">
        <v>0</v>
      </c>
      <c r="W137" s="149">
        <v>1317137</v>
      </c>
      <c r="X137" s="149">
        <v>1317137</v>
      </c>
      <c r="Y137" s="149">
        <v>0</v>
      </c>
      <c r="Z137" s="149">
        <v>1317137</v>
      </c>
      <c r="AA137" s="149">
        <v>1669927</v>
      </c>
      <c r="AB137" s="149">
        <v>-352790</v>
      </c>
      <c r="AC137" s="149">
        <v>1160324.73</v>
      </c>
      <c r="AD137" s="149">
        <v>156812.27000000002</v>
      </c>
      <c r="AE137" s="149" t="s">
        <v>2857</v>
      </c>
      <c r="AF137" s="149">
        <v>0</v>
      </c>
      <c r="AG137" s="149">
        <v>-352790</v>
      </c>
      <c r="AH137">
        <v>0</v>
      </c>
      <c r="AI137">
        <v>1317137</v>
      </c>
      <c r="AO137"/>
      <c r="AP137"/>
    </row>
    <row r="138" spans="1:42" x14ac:dyDescent="0.25">
      <c r="A138" s="118" t="s">
        <v>222</v>
      </c>
      <c r="B138" s="118" t="s">
        <v>1532</v>
      </c>
      <c r="C138" s="118" t="s">
        <v>708</v>
      </c>
      <c r="D138" s="118" t="s">
        <v>2860</v>
      </c>
      <c r="E138" s="118"/>
      <c r="F138" s="149">
        <v>40358</v>
      </c>
      <c r="G138" s="149">
        <v>3558273</v>
      </c>
      <c r="H138" s="149">
        <v>0</v>
      </c>
      <c r="I138" s="149">
        <v>3558273</v>
      </c>
      <c r="J138" s="149">
        <v>91835</v>
      </c>
      <c r="K138" s="149">
        <v>173187</v>
      </c>
      <c r="L138" s="149">
        <v>3466438</v>
      </c>
      <c r="M138" s="149">
        <v>2312118</v>
      </c>
      <c r="N138" s="149">
        <v>3176521</v>
      </c>
      <c r="O138" s="149">
        <v>1154320</v>
      </c>
      <c r="P138" s="149">
        <v>0</v>
      </c>
      <c r="Q138" s="149">
        <v>1154320</v>
      </c>
      <c r="R138" s="149">
        <v>1154320</v>
      </c>
      <c r="S138" s="149">
        <v>0</v>
      </c>
      <c r="T138" s="149">
        <v>1154320</v>
      </c>
      <c r="U138" s="149">
        <v>1154320</v>
      </c>
      <c r="V138" s="149">
        <v>0</v>
      </c>
      <c r="W138" s="149">
        <v>3558273</v>
      </c>
      <c r="X138" s="149">
        <v>2403953</v>
      </c>
      <c r="Y138" s="149">
        <v>0</v>
      </c>
      <c r="Z138" s="149">
        <v>2403953</v>
      </c>
      <c r="AA138" s="149">
        <v>4504028</v>
      </c>
      <c r="AB138" s="149">
        <v>-945755</v>
      </c>
      <c r="AC138" s="149">
        <v>2030765.2400000005</v>
      </c>
      <c r="AD138" s="149">
        <v>373187.75999999954</v>
      </c>
      <c r="AE138" s="149" t="s">
        <v>2857</v>
      </c>
      <c r="AF138" s="149">
        <v>1154320</v>
      </c>
      <c r="AG138" s="149">
        <v>-945755</v>
      </c>
      <c r="AH138">
        <v>1154320</v>
      </c>
      <c r="AI138">
        <v>3558273</v>
      </c>
      <c r="AO138"/>
      <c r="AP138"/>
    </row>
    <row r="139" spans="1:42" x14ac:dyDescent="0.25">
      <c r="A139" s="118" t="s">
        <v>223</v>
      </c>
      <c r="B139" s="118" t="s">
        <v>1539</v>
      </c>
      <c r="C139" s="118" t="s">
        <v>761</v>
      </c>
      <c r="D139" s="118" t="s">
        <v>2864</v>
      </c>
      <c r="E139" s="118"/>
      <c r="F139" s="149">
        <v>5966</v>
      </c>
      <c r="G139" s="149">
        <v>526009</v>
      </c>
      <c r="H139" s="149">
        <v>0</v>
      </c>
      <c r="I139" s="149">
        <v>526009</v>
      </c>
      <c r="J139" s="149">
        <v>200831</v>
      </c>
      <c r="K139" s="149">
        <v>274319</v>
      </c>
      <c r="L139" s="149">
        <v>325178</v>
      </c>
      <c r="M139" s="149">
        <v>0</v>
      </c>
      <c r="N139" s="149">
        <v>0</v>
      </c>
      <c r="O139" s="149">
        <v>325178</v>
      </c>
      <c r="P139" s="149">
        <v>0</v>
      </c>
      <c r="Q139" s="149">
        <v>275856.40000000002</v>
      </c>
      <c r="R139" s="149">
        <v>275856.40000000002</v>
      </c>
      <c r="S139" s="149">
        <v>0</v>
      </c>
      <c r="T139" s="149">
        <v>0</v>
      </c>
      <c r="U139" s="149">
        <v>0</v>
      </c>
      <c r="V139" s="149">
        <v>0</v>
      </c>
      <c r="W139" s="149">
        <v>200831</v>
      </c>
      <c r="X139" s="149">
        <v>200831</v>
      </c>
      <c r="Y139" s="149">
        <v>0</v>
      </c>
      <c r="Z139" s="149">
        <v>200831</v>
      </c>
      <c r="AA139" s="149">
        <v>550175.4</v>
      </c>
      <c r="AB139" s="149">
        <v>-24166.400000000023</v>
      </c>
      <c r="AC139" s="149">
        <v>464709.36</v>
      </c>
      <c r="AD139" s="149">
        <v>-263878.36</v>
      </c>
      <c r="AE139" s="149" t="s">
        <v>2865</v>
      </c>
      <c r="AF139" s="149">
        <v>325178</v>
      </c>
      <c r="AG139" s="149">
        <v>-24166.400000000023</v>
      </c>
      <c r="AH139">
        <v>0</v>
      </c>
      <c r="AI139">
        <v>200831</v>
      </c>
      <c r="AO139"/>
      <c r="AP139"/>
    </row>
    <row r="140" spans="1:42" x14ac:dyDescent="0.25">
      <c r="A140" s="118" t="s">
        <v>224</v>
      </c>
      <c r="B140" s="118" t="s">
        <v>1546</v>
      </c>
      <c r="C140" s="118" t="s">
        <v>684</v>
      </c>
      <c r="D140" s="118" t="s">
        <v>2864</v>
      </c>
      <c r="E140" s="118"/>
      <c r="F140" s="149">
        <v>18269</v>
      </c>
      <c r="G140" s="149">
        <v>1610736</v>
      </c>
      <c r="H140" s="149">
        <v>0</v>
      </c>
      <c r="I140" s="149">
        <v>1610736</v>
      </c>
      <c r="J140" s="149">
        <v>52419</v>
      </c>
      <c r="K140" s="149">
        <v>85523</v>
      </c>
      <c r="L140" s="149">
        <v>1558317</v>
      </c>
      <c r="M140" s="149">
        <v>1558316</v>
      </c>
      <c r="N140" s="149">
        <v>2807066</v>
      </c>
      <c r="O140" s="149">
        <v>1</v>
      </c>
      <c r="P140" s="149">
        <v>0</v>
      </c>
      <c r="Q140" s="149">
        <v>0</v>
      </c>
      <c r="R140" s="149">
        <v>0</v>
      </c>
      <c r="S140" s="149">
        <v>0</v>
      </c>
      <c r="T140" s="149">
        <v>0</v>
      </c>
      <c r="U140" s="149">
        <v>0</v>
      </c>
      <c r="V140" s="149">
        <v>0</v>
      </c>
      <c r="W140" s="149">
        <v>1610735</v>
      </c>
      <c r="X140" s="149">
        <v>1610735</v>
      </c>
      <c r="Y140" s="149">
        <v>0</v>
      </c>
      <c r="Z140" s="149">
        <v>1610735</v>
      </c>
      <c r="AA140" s="149">
        <v>2892589</v>
      </c>
      <c r="AB140" s="149">
        <v>-1281853</v>
      </c>
      <c r="AC140" s="149">
        <v>1129033.3199999998</v>
      </c>
      <c r="AD140" s="149">
        <v>481701.68000000017</v>
      </c>
      <c r="AE140" s="149" t="s">
        <v>2857</v>
      </c>
      <c r="AF140" s="149">
        <v>1</v>
      </c>
      <c r="AG140" s="149">
        <v>-1281853</v>
      </c>
      <c r="AH140">
        <v>0</v>
      </c>
      <c r="AI140">
        <v>1610735</v>
      </c>
      <c r="AO140"/>
      <c r="AP140"/>
    </row>
    <row r="141" spans="1:42" x14ac:dyDescent="0.25">
      <c r="A141" s="118" t="s">
        <v>225</v>
      </c>
      <c r="B141" s="118" t="s">
        <v>1553</v>
      </c>
      <c r="C141" s="118" t="s">
        <v>761</v>
      </c>
      <c r="D141" s="118" t="s">
        <v>2862</v>
      </c>
      <c r="E141" s="118"/>
      <c r="F141" s="149">
        <v>4787</v>
      </c>
      <c r="G141" s="149">
        <v>422059</v>
      </c>
      <c r="H141" s="149">
        <v>0</v>
      </c>
      <c r="I141" s="149">
        <v>422059</v>
      </c>
      <c r="J141" s="149">
        <v>24013</v>
      </c>
      <c r="K141" s="149">
        <v>66050</v>
      </c>
      <c r="L141" s="149">
        <v>398046</v>
      </c>
      <c r="M141" s="149">
        <v>310775</v>
      </c>
      <c r="N141" s="149">
        <v>442700</v>
      </c>
      <c r="O141" s="149">
        <v>87271</v>
      </c>
      <c r="P141" s="149">
        <v>0</v>
      </c>
      <c r="Q141" s="149">
        <v>87271</v>
      </c>
      <c r="R141" s="149">
        <v>87271</v>
      </c>
      <c r="S141" s="149">
        <v>0</v>
      </c>
      <c r="T141" s="149">
        <v>87271</v>
      </c>
      <c r="U141" s="149">
        <v>87271</v>
      </c>
      <c r="V141" s="149">
        <v>87271</v>
      </c>
      <c r="W141" s="149">
        <v>422059</v>
      </c>
      <c r="X141" s="149">
        <v>422059</v>
      </c>
      <c r="Y141" s="149">
        <v>0</v>
      </c>
      <c r="Z141" s="149">
        <v>422059</v>
      </c>
      <c r="AA141" s="149">
        <v>596021</v>
      </c>
      <c r="AB141" s="149">
        <v>-173962</v>
      </c>
      <c r="AC141" s="149">
        <v>383692.06999999995</v>
      </c>
      <c r="AD141" s="149">
        <v>38366.930000000051</v>
      </c>
      <c r="AE141" s="149" t="s">
        <v>2857</v>
      </c>
      <c r="AF141" s="149">
        <v>0</v>
      </c>
      <c r="AG141" s="149">
        <v>-173962</v>
      </c>
      <c r="AH141">
        <v>87271</v>
      </c>
      <c r="AI141">
        <v>422059</v>
      </c>
      <c r="AO141"/>
      <c r="AP141"/>
    </row>
    <row r="142" spans="1:42" x14ac:dyDescent="0.25">
      <c r="A142" s="118" t="s">
        <v>226</v>
      </c>
      <c r="B142" s="118" t="s">
        <v>1561</v>
      </c>
      <c r="C142" s="118" t="s">
        <v>684</v>
      </c>
      <c r="D142" s="118" t="s">
        <v>2858</v>
      </c>
      <c r="E142" s="118"/>
      <c r="F142" s="149">
        <v>19960</v>
      </c>
      <c r="G142" s="149">
        <v>1759828</v>
      </c>
      <c r="H142" s="149">
        <v>0</v>
      </c>
      <c r="I142" s="149">
        <v>1759828</v>
      </c>
      <c r="J142" s="149">
        <v>439339</v>
      </c>
      <c r="K142" s="149">
        <v>743178</v>
      </c>
      <c r="L142" s="149">
        <v>1320489</v>
      </c>
      <c r="M142" s="149">
        <v>0</v>
      </c>
      <c r="N142" s="149">
        <v>0</v>
      </c>
      <c r="O142" s="149">
        <v>1320489</v>
      </c>
      <c r="P142" s="149">
        <v>0</v>
      </c>
      <c r="Q142" s="149">
        <v>0</v>
      </c>
      <c r="R142" s="149">
        <v>0</v>
      </c>
      <c r="S142" s="149">
        <v>0</v>
      </c>
      <c r="T142" s="149">
        <v>0</v>
      </c>
      <c r="U142" s="149">
        <v>0</v>
      </c>
      <c r="V142" s="149">
        <v>0</v>
      </c>
      <c r="W142" s="149">
        <v>439339</v>
      </c>
      <c r="X142" s="149">
        <v>439339</v>
      </c>
      <c r="Y142" s="149">
        <v>0</v>
      </c>
      <c r="Z142" s="149">
        <v>439339</v>
      </c>
      <c r="AA142" s="149">
        <v>743178</v>
      </c>
      <c r="AB142" s="149">
        <v>1016650</v>
      </c>
      <c r="AC142" s="149">
        <v>0</v>
      </c>
      <c r="AD142" s="149">
        <v>439339</v>
      </c>
      <c r="AE142" s="149" t="s">
        <v>2857</v>
      </c>
      <c r="AF142" s="149">
        <v>1320489</v>
      </c>
      <c r="AG142" s="149">
        <v>1016650</v>
      </c>
      <c r="AH142">
        <v>0</v>
      </c>
      <c r="AI142">
        <v>439339</v>
      </c>
      <c r="AO142"/>
      <c r="AP142"/>
    </row>
    <row r="143" spans="1:42" x14ac:dyDescent="0.25">
      <c r="A143" s="118" t="s">
        <v>227</v>
      </c>
      <c r="B143" s="118" t="s">
        <v>1562</v>
      </c>
      <c r="C143" s="118" t="s">
        <v>675</v>
      </c>
      <c r="D143" s="118" t="s">
        <v>2856</v>
      </c>
      <c r="E143" s="118"/>
      <c r="F143" s="149">
        <v>10463</v>
      </c>
      <c r="G143" s="149">
        <v>0</v>
      </c>
      <c r="H143" s="149">
        <v>0</v>
      </c>
      <c r="I143" s="149">
        <v>0</v>
      </c>
      <c r="J143" s="149">
        <v>0</v>
      </c>
      <c r="K143" s="149">
        <v>0</v>
      </c>
      <c r="L143" s="149">
        <v>0</v>
      </c>
      <c r="M143" s="149">
        <v>0</v>
      </c>
      <c r="N143" s="149">
        <v>0</v>
      </c>
      <c r="O143" s="149">
        <v>0</v>
      </c>
      <c r="P143" s="149">
        <v>0</v>
      </c>
      <c r="Q143" s="149">
        <v>0</v>
      </c>
      <c r="R143" s="149">
        <v>0</v>
      </c>
      <c r="S143" s="149">
        <v>0</v>
      </c>
      <c r="T143" s="149">
        <v>0</v>
      </c>
      <c r="U143" s="149">
        <v>0</v>
      </c>
      <c r="V143" s="149">
        <v>0</v>
      </c>
      <c r="W143" s="149">
        <v>0</v>
      </c>
      <c r="X143" s="149">
        <v>0</v>
      </c>
      <c r="Y143" s="149">
        <v>0</v>
      </c>
      <c r="Z143" s="149">
        <v>0</v>
      </c>
      <c r="AA143" s="149">
        <v>0</v>
      </c>
      <c r="AB143" s="149">
        <v>0</v>
      </c>
      <c r="AC143" s="149">
        <v>0</v>
      </c>
      <c r="AD143" s="149">
        <v>0</v>
      </c>
      <c r="AE143" s="149" t="s">
        <v>2857</v>
      </c>
      <c r="AF143" s="149">
        <v>0</v>
      </c>
      <c r="AG143" s="149">
        <v>0</v>
      </c>
      <c r="AH143">
        <v>0</v>
      </c>
      <c r="AI143">
        <v>0</v>
      </c>
      <c r="AO143"/>
      <c r="AP143"/>
    </row>
    <row r="144" spans="1:42" x14ac:dyDescent="0.25">
      <c r="A144" s="118" t="s">
        <v>228</v>
      </c>
      <c r="B144" s="118" t="s">
        <v>1566</v>
      </c>
      <c r="C144" s="118" t="s">
        <v>731</v>
      </c>
      <c r="D144" s="118" t="s">
        <v>2860</v>
      </c>
      <c r="E144" s="118"/>
      <c r="F144" s="149">
        <v>2182</v>
      </c>
      <c r="G144" s="149">
        <v>192382</v>
      </c>
      <c r="H144" s="149">
        <v>0</v>
      </c>
      <c r="I144" s="149">
        <v>192382</v>
      </c>
      <c r="J144" s="149">
        <v>22000</v>
      </c>
      <c r="K144" s="149">
        <v>35500</v>
      </c>
      <c r="L144" s="149">
        <v>170382</v>
      </c>
      <c r="M144" s="149">
        <v>100000</v>
      </c>
      <c r="N144" s="149">
        <v>167500</v>
      </c>
      <c r="O144" s="149">
        <v>70382</v>
      </c>
      <c r="P144" s="149">
        <v>0</v>
      </c>
      <c r="Q144" s="149">
        <v>0</v>
      </c>
      <c r="R144" s="149">
        <v>0</v>
      </c>
      <c r="S144" s="149">
        <v>0</v>
      </c>
      <c r="T144" s="149">
        <v>0</v>
      </c>
      <c r="U144" s="149">
        <v>0</v>
      </c>
      <c r="V144" s="149">
        <v>0</v>
      </c>
      <c r="W144" s="149">
        <v>122000</v>
      </c>
      <c r="X144" s="149">
        <v>122000</v>
      </c>
      <c r="Y144" s="149">
        <v>0</v>
      </c>
      <c r="Z144" s="149">
        <v>122000</v>
      </c>
      <c r="AA144" s="149">
        <v>203000</v>
      </c>
      <c r="AB144" s="149">
        <v>-10618</v>
      </c>
      <c r="AC144" s="149">
        <v>55341.97</v>
      </c>
      <c r="AD144" s="149">
        <v>66658.03</v>
      </c>
      <c r="AE144" s="149" t="s">
        <v>2857</v>
      </c>
      <c r="AF144" s="149">
        <v>70382</v>
      </c>
      <c r="AG144" s="149">
        <v>-10618</v>
      </c>
      <c r="AH144">
        <v>0</v>
      </c>
      <c r="AI144">
        <v>122000</v>
      </c>
      <c r="AO144"/>
      <c r="AP144"/>
    </row>
    <row r="145" spans="1:42" x14ac:dyDescent="0.25">
      <c r="A145" s="118" t="s">
        <v>229</v>
      </c>
      <c r="B145" s="118" t="s">
        <v>1573</v>
      </c>
      <c r="C145" s="118" t="s">
        <v>723</v>
      </c>
      <c r="D145" s="118" t="s">
        <v>2861</v>
      </c>
      <c r="E145" s="118"/>
      <c r="F145" s="149">
        <v>14092</v>
      </c>
      <c r="G145" s="149">
        <v>1242459</v>
      </c>
      <c r="H145" s="149">
        <v>0</v>
      </c>
      <c r="I145" s="149">
        <v>1242459</v>
      </c>
      <c r="J145" s="149">
        <v>600000</v>
      </c>
      <c r="K145" s="149">
        <v>795685</v>
      </c>
      <c r="L145" s="149">
        <v>642459</v>
      </c>
      <c r="M145" s="149">
        <v>642459</v>
      </c>
      <c r="N145" s="149">
        <v>2346163</v>
      </c>
      <c r="O145" s="149">
        <v>0</v>
      </c>
      <c r="P145" s="149">
        <v>0</v>
      </c>
      <c r="Q145" s="149">
        <v>0</v>
      </c>
      <c r="R145" s="149">
        <v>0</v>
      </c>
      <c r="S145" s="149">
        <v>0</v>
      </c>
      <c r="T145" s="149">
        <v>0</v>
      </c>
      <c r="U145" s="149">
        <v>0</v>
      </c>
      <c r="V145" s="149">
        <v>0</v>
      </c>
      <c r="W145" s="149">
        <v>1242459</v>
      </c>
      <c r="X145" s="149">
        <v>1242459</v>
      </c>
      <c r="Y145" s="149">
        <v>0</v>
      </c>
      <c r="Z145" s="149">
        <v>1242459</v>
      </c>
      <c r="AA145" s="149">
        <v>3141848</v>
      </c>
      <c r="AB145" s="149">
        <v>-1899389</v>
      </c>
      <c r="AC145" s="149">
        <v>1242458.8104999999</v>
      </c>
      <c r="AD145" s="149">
        <v>0.1895000000949949</v>
      </c>
      <c r="AE145" s="149" t="s">
        <v>2857</v>
      </c>
      <c r="AF145" s="149">
        <v>0</v>
      </c>
      <c r="AG145" s="149">
        <v>-1899389</v>
      </c>
      <c r="AH145">
        <v>0</v>
      </c>
      <c r="AI145">
        <v>1242459</v>
      </c>
      <c r="AO145"/>
      <c r="AP145"/>
    </row>
    <row r="146" spans="1:42" x14ac:dyDescent="0.25">
      <c r="A146" s="118" t="s">
        <v>230</v>
      </c>
      <c r="B146" s="118" t="s">
        <v>1578</v>
      </c>
      <c r="C146" s="118" t="s">
        <v>675</v>
      </c>
      <c r="D146" s="118" t="s">
        <v>2859</v>
      </c>
      <c r="E146" s="118"/>
      <c r="F146" s="149">
        <v>13723</v>
      </c>
      <c r="G146" s="149">
        <v>0</v>
      </c>
      <c r="H146" s="149">
        <v>0</v>
      </c>
      <c r="I146" s="149">
        <v>0</v>
      </c>
      <c r="J146" s="149">
        <v>0</v>
      </c>
      <c r="K146" s="149">
        <v>0</v>
      </c>
      <c r="L146" s="149">
        <v>0</v>
      </c>
      <c r="M146" s="149">
        <v>0</v>
      </c>
      <c r="N146" s="149">
        <v>0</v>
      </c>
      <c r="O146" s="149">
        <v>0</v>
      </c>
      <c r="P146" s="149">
        <v>0</v>
      </c>
      <c r="Q146" s="149">
        <v>0</v>
      </c>
      <c r="R146" s="149">
        <v>0</v>
      </c>
      <c r="S146" s="149">
        <v>0</v>
      </c>
      <c r="T146" s="149">
        <v>0</v>
      </c>
      <c r="U146" s="149">
        <v>0</v>
      </c>
      <c r="V146" s="149">
        <v>0</v>
      </c>
      <c r="W146" s="149">
        <v>0</v>
      </c>
      <c r="X146" s="149">
        <v>0</v>
      </c>
      <c r="Y146" s="149">
        <v>0</v>
      </c>
      <c r="Z146" s="149">
        <v>0</v>
      </c>
      <c r="AA146" s="149">
        <v>0</v>
      </c>
      <c r="AB146" s="149">
        <v>0</v>
      </c>
      <c r="AC146" s="149">
        <v>0</v>
      </c>
      <c r="AD146" s="149">
        <v>0</v>
      </c>
      <c r="AE146" s="149" t="s">
        <v>2857</v>
      </c>
      <c r="AF146" s="149">
        <v>0</v>
      </c>
      <c r="AG146" s="149">
        <v>0</v>
      </c>
      <c r="AH146">
        <v>0</v>
      </c>
      <c r="AI146">
        <v>0</v>
      </c>
      <c r="AO146"/>
      <c r="AP146"/>
    </row>
    <row r="147" spans="1:42" x14ac:dyDescent="0.25">
      <c r="A147" s="118" t="s">
        <v>231</v>
      </c>
      <c r="B147" s="118" t="s">
        <v>1579</v>
      </c>
      <c r="C147" s="118" t="s">
        <v>675</v>
      </c>
      <c r="D147" s="118" t="s">
        <v>2864</v>
      </c>
      <c r="E147" s="118"/>
      <c r="F147" s="149">
        <v>11418</v>
      </c>
      <c r="G147" s="149">
        <v>0</v>
      </c>
      <c r="H147" s="149">
        <v>0</v>
      </c>
      <c r="I147" s="149">
        <v>0</v>
      </c>
      <c r="J147" s="149">
        <v>0</v>
      </c>
      <c r="K147" s="149">
        <v>0</v>
      </c>
      <c r="L147" s="149">
        <v>0</v>
      </c>
      <c r="M147" s="149">
        <v>0</v>
      </c>
      <c r="N147" s="149">
        <v>0</v>
      </c>
      <c r="O147" s="149">
        <v>0</v>
      </c>
      <c r="P147" s="149">
        <v>0</v>
      </c>
      <c r="Q147" s="149">
        <v>0</v>
      </c>
      <c r="R147" s="149">
        <v>0</v>
      </c>
      <c r="S147" s="149">
        <v>0</v>
      </c>
      <c r="T147" s="149">
        <v>0</v>
      </c>
      <c r="U147" s="149">
        <v>0</v>
      </c>
      <c r="V147" s="149">
        <v>0</v>
      </c>
      <c r="W147" s="149">
        <v>0</v>
      </c>
      <c r="X147" s="149">
        <v>0</v>
      </c>
      <c r="Y147" s="149">
        <v>0</v>
      </c>
      <c r="Z147" s="149">
        <v>0</v>
      </c>
      <c r="AA147" s="149">
        <v>0</v>
      </c>
      <c r="AB147" s="149">
        <v>0</v>
      </c>
      <c r="AC147" s="149">
        <v>0</v>
      </c>
      <c r="AD147" s="149">
        <v>0</v>
      </c>
      <c r="AE147" s="149" t="s">
        <v>2857</v>
      </c>
      <c r="AF147" s="149">
        <v>0</v>
      </c>
      <c r="AG147" s="149">
        <v>0</v>
      </c>
      <c r="AH147">
        <v>0</v>
      </c>
      <c r="AI147">
        <v>0</v>
      </c>
      <c r="AO147"/>
      <c r="AP147"/>
    </row>
    <row r="148" spans="1:42" x14ac:dyDescent="0.25">
      <c r="A148" s="118" t="s">
        <v>232</v>
      </c>
      <c r="B148" s="118" t="s">
        <v>1583</v>
      </c>
      <c r="C148" s="118" t="s">
        <v>761</v>
      </c>
      <c r="D148" s="118" t="s">
        <v>2858</v>
      </c>
      <c r="E148" s="118"/>
      <c r="F148" s="149">
        <v>8185</v>
      </c>
      <c r="G148" s="149">
        <v>721653</v>
      </c>
      <c r="H148" s="149">
        <v>0</v>
      </c>
      <c r="I148" s="149">
        <v>721653</v>
      </c>
      <c r="J148" s="149">
        <v>0</v>
      </c>
      <c r="K148" s="149">
        <v>0</v>
      </c>
      <c r="L148" s="149">
        <v>721653</v>
      </c>
      <c r="M148" s="149">
        <v>273422</v>
      </c>
      <c r="N148" s="149">
        <v>400253</v>
      </c>
      <c r="O148" s="149">
        <v>448231</v>
      </c>
      <c r="P148" s="149">
        <v>0</v>
      </c>
      <c r="Q148" s="149">
        <v>417406.43</v>
      </c>
      <c r="R148" s="149">
        <v>417406.43</v>
      </c>
      <c r="S148" s="149">
        <v>0</v>
      </c>
      <c r="T148" s="149">
        <v>294917.78000000003</v>
      </c>
      <c r="U148" s="149">
        <v>294917.78000000003</v>
      </c>
      <c r="V148" s="149">
        <v>0</v>
      </c>
      <c r="W148" s="149">
        <v>568339.78</v>
      </c>
      <c r="X148" s="149">
        <v>273422</v>
      </c>
      <c r="Y148" s="149">
        <v>0</v>
      </c>
      <c r="Z148" s="149">
        <v>273422</v>
      </c>
      <c r="AA148" s="149">
        <v>817659.43</v>
      </c>
      <c r="AB148" s="149">
        <v>-96006.429999999935</v>
      </c>
      <c r="AC148" s="149">
        <v>329381.68</v>
      </c>
      <c r="AD148" s="149">
        <v>-55959.679999999993</v>
      </c>
      <c r="AE148" s="149" t="s">
        <v>2865</v>
      </c>
      <c r="AF148" s="149">
        <v>448231</v>
      </c>
      <c r="AG148" s="149">
        <v>-96006.429999999935</v>
      </c>
      <c r="AH148">
        <v>294917.78000000003</v>
      </c>
      <c r="AI148">
        <v>568339.78</v>
      </c>
      <c r="AO148"/>
      <c r="AP148"/>
    </row>
    <row r="149" spans="1:42" x14ac:dyDescent="0.25">
      <c r="A149" s="118" t="s">
        <v>233</v>
      </c>
      <c r="B149" s="118" t="s">
        <v>1589</v>
      </c>
      <c r="C149" s="118" t="s">
        <v>700</v>
      </c>
      <c r="D149" s="118" t="s">
        <v>2860</v>
      </c>
      <c r="E149" s="118"/>
      <c r="F149" s="149">
        <v>2965</v>
      </c>
      <c r="G149" s="149">
        <v>261417</v>
      </c>
      <c r="H149" s="149">
        <v>0</v>
      </c>
      <c r="I149" s="149">
        <v>261417</v>
      </c>
      <c r="J149" s="149">
        <v>11021</v>
      </c>
      <c r="K149" s="149">
        <v>26456</v>
      </c>
      <c r="L149" s="149">
        <v>250396</v>
      </c>
      <c r="M149" s="149">
        <v>0</v>
      </c>
      <c r="N149" s="149">
        <v>0</v>
      </c>
      <c r="O149" s="149">
        <v>250396</v>
      </c>
      <c r="P149" s="149">
        <v>0</v>
      </c>
      <c r="Q149" s="149">
        <v>0</v>
      </c>
      <c r="R149" s="149">
        <v>0</v>
      </c>
      <c r="S149" s="149">
        <v>0</v>
      </c>
      <c r="T149" s="149">
        <v>0</v>
      </c>
      <c r="U149" s="149">
        <v>0</v>
      </c>
      <c r="V149" s="149">
        <v>0</v>
      </c>
      <c r="W149" s="149">
        <v>11021</v>
      </c>
      <c r="X149" s="149">
        <v>11021</v>
      </c>
      <c r="Y149" s="149">
        <v>0</v>
      </c>
      <c r="Z149" s="149">
        <v>11021</v>
      </c>
      <c r="AA149" s="149">
        <v>26456</v>
      </c>
      <c r="AB149" s="149">
        <v>234961</v>
      </c>
      <c r="AC149" s="149">
        <v>3274.8699999999967</v>
      </c>
      <c r="AD149" s="149">
        <v>7746.1300000000028</v>
      </c>
      <c r="AE149" s="149" t="s">
        <v>2857</v>
      </c>
      <c r="AF149" s="149">
        <v>250396</v>
      </c>
      <c r="AG149" s="149">
        <v>234961</v>
      </c>
      <c r="AH149">
        <v>0</v>
      </c>
      <c r="AI149">
        <v>11021</v>
      </c>
      <c r="AO149"/>
      <c r="AP149"/>
    </row>
    <row r="150" spans="1:42" x14ac:dyDescent="0.25">
      <c r="A150" s="118" t="s">
        <v>234</v>
      </c>
      <c r="B150" s="118" t="s">
        <v>1594</v>
      </c>
      <c r="C150" s="118" t="s">
        <v>723</v>
      </c>
      <c r="D150" s="118" t="s">
        <v>2858</v>
      </c>
      <c r="E150" s="118"/>
      <c r="F150" s="149">
        <v>80376</v>
      </c>
      <c r="G150" s="149">
        <v>7086568</v>
      </c>
      <c r="H150" s="149">
        <v>0</v>
      </c>
      <c r="I150" s="149">
        <v>7086568</v>
      </c>
      <c r="J150" s="149">
        <v>0</v>
      </c>
      <c r="K150" s="149">
        <v>0</v>
      </c>
      <c r="L150" s="149">
        <v>7086568</v>
      </c>
      <c r="M150" s="149">
        <v>5091373</v>
      </c>
      <c r="N150" s="149">
        <v>8417937</v>
      </c>
      <c r="O150" s="149">
        <v>1995195</v>
      </c>
      <c r="P150" s="149">
        <v>0</v>
      </c>
      <c r="Q150" s="149">
        <v>0</v>
      </c>
      <c r="R150" s="149">
        <v>0</v>
      </c>
      <c r="S150" s="149">
        <v>0</v>
      </c>
      <c r="T150" s="149">
        <v>0</v>
      </c>
      <c r="U150" s="149">
        <v>0</v>
      </c>
      <c r="V150" s="149">
        <v>0</v>
      </c>
      <c r="W150" s="149">
        <v>5091373</v>
      </c>
      <c r="X150" s="149">
        <v>5091373</v>
      </c>
      <c r="Y150" s="149">
        <v>0</v>
      </c>
      <c r="Z150" s="149">
        <v>5091373</v>
      </c>
      <c r="AA150" s="149">
        <v>8417937</v>
      </c>
      <c r="AB150" s="149">
        <v>-1331369</v>
      </c>
      <c r="AC150" s="149">
        <v>5074858.26</v>
      </c>
      <c r="AD150" s="149">
        <v>16514.740000000224</v>
      </c>
      <c r="AE150" s="149" t="s">
        <v>2857</v>
      </c>
      <c r="AF150" s="149">
        <v>1995195</v>
      </c>
      <c r="AG150" s="149">
        <v>-1331369</v>
      </c>
      <c r="AH150">
        <v>0</v>
      </c>
      <c r="AI150">
        <v>5091373</v>
      </c>
      <c r="AO150"/>
      <c r="AP150"/>
    </row>
    <row r="151" spans="1:42" x14ac:dyDescent="0.25">
      <c r="A151" s="118" t="s">
        <v>235</v>
      </c>
      <c r="B151" s="118" t="s">
        <v>1600</v>
      </c>
      <c r="C151" s="118" t="s">
        <v>700</v>
      </c>
      <c r="D151" s="118" t="s">
        <v>2860</v>
      </c>
      <c r="E151" s="118"/>
      <c r="F151" s="149">
        <v>5715</v>
      </c>
      <c r="G151" s="149">
        <v>503878</v>
      </c>
      <c r="H151" s="149">
        <v>0</v>
      </c>
      <c r="I151" s="149">
        <v>503878</v>
      </c>
      <c r="J151" s="149">
        <v>271271</v>
      </c>
      <c r="K151" s="149">
        <v>673332</v>
      </c>
      <c r="L151" s="149">
        <v>232607</v>
      </c>
      <c r="M151" s="149">
        <v>232607</v>
      </c>
      <c r="N151" s="149">
        <v>592607</v>
      </c>
      <c r="O151" s="149">
        <v>0</v>
      </c>
      <c r="P151" s="149">
        <v>0</v>
      </c>
      <c r="Q151" s="149">
        <v>0</v>
      </c>
      <c r="R151" s="149">
        <v>0</v>
      </c>
      <c r="S151" s="149">
        <v>0</v>
      </c>
      <c r="T151" s="149">
        <v>0</v>
      </c>
      <c r="U151" s="149">
        <v>0</v>
      </c>
      <c r="V151" s="149">
        <v>0</v>
      </c>
      <c r="W151" s="149">
        <v>503878</v>
      </c>
      <c r="X151" s="149">
        <v>503878</v>
      </c>
      <c r="Y151" s="149">
        <v>0</v>
      </c>
      <c r="Z151" s="149">
        <v>503878</v>
      </c>
      <c r="AA151" s="149">
        <v>1265939</v>
      </c>
      <c r="AB151" s="149">
        <v>-762061</v>
      </c>
      <c r="AC151" s="149">
        <v>484744.90999999992</v>
      </c>
      <c r="AD151" s="149">
        <v>19133.090000000084</v>
      </c>
      <c r="AE151" s="149" t="s">
        <v>2857</v>
      </c>
      <c r="AF151" s="149">
        <v>0</v>
      </c>
      <c r="AG151" s="149">
        <v>-762061</v>
      </c>
      <c r="AH151">
        <v>0</v>
      </c>
      <c r="AI151">
        <v>503878</v>
      </c>
      <c r="AO151"/>
      <c r="AP151"/>
    </row>
    <row r="152" spans="1:42" x14ac:dyDescent="0.25">
      <c r="A152" s="118" t="s">
        <v>236</v>
      </c>
      <c r="B152" s="118" t="s">
        <v>1607</v>
      </c>
      <c r="C152" s="118" t="s">
        <v>761</v>
      </c>
      <c r="D152" s="118" t="s">
        <v>2862</v>
      </c>
      <c r="E152" s="118"/>
      <c r="F152" s="149">
        <v>11394</v>
      </c>
      <c r="G152" s="149">
        <v>1004583</v>
      </c>
      <c r="H152" s="149">
        <v>0</v>
      </c>
      <c r="I152" s="149">
        <v>1004583</v>
      </c>
      <c r="J152" s="149">
        <v>225396</v>
      </c>
      <c r="K152" s="149">
        <v>294565</v>
      </c>
      <c r="L152" s="149">
        <v>779187</v>
      </c>
      <c r="M152" s="149">
        <v>688471</v>
      </c>
      <c r="N152" s="149">
        <v>1064379</v>
      </c>
      <c r="O152" s="149">
        <v>90716</v>
      </c>
      <c r="P152" s="149">
        <v>0</v>
      </c>
      <c r="Q152" s="149">
        <v>90716</v>
      </c>
      <c r="R152" s="149">
        <v>90716</v>
      </c>
      <c r="S152" s="149">
        <v>0</v>
      </c>
      <c r="T152" s="149">
        <v>0</v>
      </c>
      <c r="U152" s="149">
        <v>0</v>
      </c>
      <c r="V152" s="149">
        <v>0</v>
      </c>
      <c r="W152" s="149">
        <v>913867</v>
      </c>
      <c r="X152" s="149">
        <v>913867</v>
      </c>
      <c r="Y152" s="149">
        <v>0</v>
      </c>
      <c r="Z152" s="149">
        <v>913867</v>
      </c>
      <c r="AA152" s="149">
        <v>1449660</v>
      </c>
      <c r="AB152" s="149">
        <v>-445077</v>
      </c>
      <c r="AC152" s="149">
        <v>0</v>
      </c>
      <c r="AD152" s="149">
        <v>913867</v>
      </c>
      <c r="AE152" s="149" t="s">
        <v>2857</v>
      </c>
      <c r="AF152" s="149">
        <v>90716</v>
      </c>
      <c r="AG152" s="149">
        <v>-445077</v>
      </c>
      <c r="AH152">
        <v>0</v>
      </c>
      <c r="AI152">
        <v>913867</v>
      </c>
      <c r="AO152"/>
      <c r="AP152"/>
    </row>
    <row r="153" spans="1:42" x14ac:dyDescent="0.25">
      <c r="A153" s="118" t="s">
        <v>237</v>
      </c>
      <c r="B153" s="118" t="s">
        <v>1614</v>
      </c>
      <c r="C153" s="118" t="s">
        <v>700</v>
      </c>
      <c r="D153" s="118" t="s">
        <v>2860</v>
      </c>
      <c r="E153" s="118"/>
      <c r="F153" s="149">
        <v>4964</v>
      </c>
      <c r="G153" s="149">
        <v>437665</v>
      </c>
      <c r="H153" s="149">
        <v>0</v>
      </c>
      <c r="I153" s="149">
        <v>437665</v>
      </c>
      <c r="J153" s="149">
        <v>229107</v>
      </c>
      <c r="K153" s="149">
        <v>891199</v>
      </c>
      <c r="L153" s="149">
        <v>208558</v>
      </c>
      <c r="M153" s="149">
        <v>208558</v>
      </c>
      <c r="N153" s="149">
        <v>378232</v>
      </c>
      <c r="O153" s="149">
        <v>0</v>
      </c>
      <c r="P153" s="149">
        <v>0</v>
      </c>
      <c r="Q153" s="149">
        <v>0</v>
      </c>
      <c r="R153" s="149">
        <v>0</v>
      </c>
      <c r="S153" s="149">
        <v>0</v>
      </c>
      <c r="T153" s="149">
        <v>0</v>
      </c>
      <c r="U153" s="149">
        <v>0</v>
      </c>
      <c r="V153" s="149">
        <v>0</v>
      </c>
      <c r="W153" s="149">
        <v>437665</v>
      </c>
      <c r="X153" s="149">
        <v>437665</v>
      </c>
      <c r="Y153" s="149">
        <v>0</v>
      </c>
      <c r="Z153" s="149">
        <v>437665</v>
      </c>
      <c r="AA153" s="149">
        <v>1269431</v>
      </c>
      <c r="AB153" s="149">
        <v>-831766</v>
      </c>
      <c r="AC153" s="149">
        <v>284070.89250000007</v>
      </c>
      <c r="AD153" s="149">
        <v>153594.10749999993</v>
      </c>
      <c r="AE153" s="149" t="s">
        <v>2857</v>
      </c>
      <c r="AF153" s="149">
        <v>0</v>
      </c>
      <c r="AG153" s="149">
        <v>-831766</v>
      </c>
      <c r="AH153">
        <v>0</v>
      </c>
      <c r="AI153">
        <v>437665</v>
      </c>
      <c r="AO153"/>
      <c r="AP153"/>
    </row>
    <row r="154" spans="1:42" x14ac:dyDescent="0.25">
      <c r="A154" s="118" t="s">
        <v>238</v>
      </c>
      <c r="B154" s="118" t="s">
        <v>1621</v>
      </c>
      <c r="C154" s="118" t="s">
        <v>761</v>
      </c>
      <c r="D154" s="118" t="s">
        <v>2862</v>
      </c>
      <c r="E154" s="118"/>
      <c r="F154" s="149">
        <v>41823</v>
      </c>
      <c r="G154" s="149">
        <v>3687438</v>
      </c>
      <c r="H154" s="149">
        <v>0</v>
      </c>
      <c r="I154" s="149">
        <v>3687438</v>
      </c>
      <c r="J154" s="149">
        <v>760805</v>
      </c>
      <c r="K154" s="149">
        <v>1034721</v>
      </c>
      <c r="L154" s="149">
        <v>2926633</v>
      </c>
      <c r="M154" s="149">
        <v>2294867</v>
      </c>
      <c r="N154" s="149">
        <v>2980725</v>
      </c>
      <c r="O154" s="149">
        <v>631766</v>
      </c>
      <c r="P154" s="149">
        <v>0</v>
      </c>
      <c r="Q154" s="149">
        <v>631766</v>
      </c>
      <c r="R154" s="149">
        <v>631766</v>
      </c>
      <c r="S154" s="149">
        <v>0</v>
      </c>
      <c r="T154" s="149">
        <v>631766</v>
      </c>
      <c r="U154" s="149">
        <v>631766</v>
      </c>
      <c r="V154" s="149">
        <v>0</v>
      </c>
      <c r="W154" s="149">
        <v>3687438</v>
      </c>
      <c r="X154" s="149">
        <v>3055672</v>
      </c>
      <c r="Y154" s="149">
        <v>0</v>
      </c>
      <c r="Z154" s="149">
        <v>3055672</v>
      </c>
      <c r="AA154" s="149">
        <v>4647212</v>
      </c>
      <c r="AB154" s="149">
        <v>-959774</v>
      </c>
      <c r="AC154" s="149">
        <v>3687438.1</v>
      </c>
      <c r="AD154" s="149">
        <v>-631766.10000000009</v>
      </c>
      <c r="AE154" s="149" t="s">
        <v>2865</v>
      </c>
      <c r="AF154" s="149">
        <v>631766</v>
      </c>
      <c r="AG154" s="149">
        <v>-959774</v>
      </c>
      <c r="AH154">
        <v>631766</v>
      </c>
      <c r="AI154">
        <v>3687438</v>
      </c>
      <c r="AO154"/>
      <c r="AP154"/>
    </row>
    <row r="155" spans="1:42" x14ac:dyDescent="0.25">
      <c r="A155" s="118" t="s">
        <v>239</v>
      </c>
      <c r="B155" s="118" t="s">
        <v>1628</v>
      </c>
      <c r="C155" s="118" t="s">
        <v>774</v>
      </c>
      <c r="D155" s="118" t="s">
        <v>2862</v>
      </c>
      <c r="E155" s="118"/>
      <c r="F155" s="149">
        <v>1861</v>
      </c>
      <c r="G155" s="149">
        <v>164080</v>
      </c>
      <c r="H155" s="149">
        <v>0</v>
      </c>
      <c r="I155" s="149">
        <v>164080</v>
      </c>
      <c r="J155" s="149">
        <v>25798</v>
      </c>
      <c r="K155" s="149">
        <v>90933</v>
      </c>
      <c r="L155" s="149">
        <v>138282</v>
      </c>
      <c r="M155" s="149">
        <v>83926</v>
      </c>
      <c r="N155" s="149">
        <v>108435</v>
      </c>
      <c r="O155" s="149">
        <v>54356</v>
      </c>
      <c r="P155" s="149">
        <v>0</v>
      </c>
      <c r="Q155" s="149">
        <v>20726.05</v>
      </c>
      <c r="R155" s="149">
        <v>20726.05</v>
      </c>
      <c r="S155" s="149">
        <v>0</v>
      </c>
      <c r="T155" s="149">
        <v>20726.05</v>
      </c>
      <c r="U155" s="149">
        <v>20726.05</v>
      </c>
      <c r="V155" s="149">
        <v>20726.05</v>
      </c>
      <c r="W155" s="149">
        <v>130450.05</v>
      </c>
      <c r="X155" s="149">
        <v>130450.05</v>
      </c>
      <c r="Y155" s="149">
        <v>0</v>
      </c>
      <c r="Z155" s="149">
        <v>130450.05</v>
      </c>
      <c r="AA155" s="149">
        <v>220094.05</v>
      </c>
      <c r="AB155" s="149">
        <v>-56014.049999999981</v>
      </c>
      <c r="AC155" s="149">
        <v>116694.63999999998</v>
      </c>
      <c r="AD155" s="149">
        <v>13755.410000000018</v>
      </c>
      <c r="AE155" s="149" t="s">
        <v>2857</v>
      </c>
      <c r="AF155" s="149">
        <v>33629.949999999997</v>
      </c>
      <c r="AG155" s="149">
        <v>-56014.049999999981</v>
      </c>
      <c r="AH155">
        <v>20726.05</v>
      </c>
      <c r="AI155">
        <v>130450.05</v>
      </c>
      <c r="AO155"/>
      <c r="AP155"/>
    </row>
    <row r="156" spans="1:42" x14ac:dyDescent="0.25">
      <c r="A156" s="118" t="s">
        <v>240</v>
      </c>
      <c r="B156" s="118" t="s">
        <v>1635</v>
      </c>
      <c r="C156" s="118" t="s">
        <v>684</v>
      </c>
      <c r="D156" s="118" t="s">
        <v>2863</v>
      </c>
      <c r="E156" s="118"/>
      <c r="F156" s="149">
        <v>33792</v>
      </c>
      <c r="G156" s="149">
        <v>2979363</v>
      </c>
      <c r="H156" s="149">
        <v>0</v>
      </c>
      <c r="I156" s="149">
        <v>2979363</v>
      </c>
      <c r="J156" s="149">
        <v>0</v>
      </c>
      <c r="K156" s="149">
        <v>0</v>
      </c>
      <c r="L156" s="149">
        <v>2979363</v>
      </c>
      <c r="M156" s="149">
        <v>1578256</v>
      </c>
      <c r="N156" s="149">
        <v>3100281</v>
      </c>
      <c r="O156" s="149">
        <v>1401107</v>
      </c>
      <c r="P156" s="149">
        <v>0</v>
      </c>
      <c r="Q156" s="149">
        <v>1363544.9512</v>
      </c>
      <c r="R156" s="149">
        <v>1363544.9512</v>
      </c>
      <c r="S156" s="149">
        <v>0</v>
      </c>
      <c r="T156" s="149">
        <v>1363544.9512</v>
      </c>
      <c r="U156" s="149">
        <v>1363544.9512</v>
      </c>
      <c r="V156" s="149">
        <v>1363544.9512</v>
      </c>
      <c r="W156" s="149">
        <v>2941800.9512</v>
      </c>
      <c r="X156" s="149">
        <v>2941800.9512</v>
      </c>
      <c r="Y156" s="149">
        <v>0</v>
      </c>
      <c r="Z156" s="149">
        <v>2941800.9512</v>
      </c>
      <c r="AA156" s="149">
        <v>4463825.9512</v>
      </c>
      <c r="AB156" s="149">
        <v>-1484462.9512</v>
      </c>
      <c r="AC156" s="149">
        <v>2324971.4899999974</v>
      </c>
      <c r="AD156" s="149">
        <v>616829.46120000258</v>
      </c>
      <c r="AE156" s="149" t="s">
        <v>2857</v>
      </c>
      <c r="AF156" s="149">
        <v>37562.04879999999</v>
      </c>
      <c r="AG156" s="149">
        <v>-1484462.9512</v>
      </c>
      <c r="AH156">
        <v>1363544.9512</v>
      </c>
      <c r="AI156">
        <v>2941800.9512</v>
      </c>
      <c r="AO156"/>
      <c r="AP156"/>
    </row>
    <row r="157" spans="1:42" x14ac:dyDescent="0.25">
      <c r="A157" s="118" t="s">
        <v>241</v>
      </c>
      <c r="B157" s="118" t="s">
        <v>1641</v>
      </c>
      <c r="C157" s="118" t="s">
        <v>774</v>
      </c>
      <c r="D157" s="118" t="s">
        <v>2860</v>
      </c>
      <c r="E157" s="118"/>
      <c r="F157" s="149">
        <v>724</v>
      </c>
      <c r="G157" s="149">
        <v>63833</v>
      </c>
      <c r="H157" s="149">
        <v>0</v>
      </c>
      <c r="I157" s="149">
        <v>63833</v>
      </c>
      <c r="J157" s="149">
        <v>1988</v>
      </c>
      <c r="K157" s="149">
        <v>7950</v>
      </c>
      <c r="L157" s="149">
        <v>61845</v>
      </c>
      <c r="M157" s="149">
        <v>8825</v>
      </c>
      <c r="N157" s="149">
        <v>23300</v>
      </c>
      <c r="O157" s="149">
        <v>53020</v>
      </c>
      <c r="P157" s="149">
        <v>0</v>
      </c>
      <c r="Q157" s="149">
        <v>25028.71</v>
      </c>
      <c r="R157" s="149">
        <v>25028.71</v>
      </c>
      <c r="S157" s="149">
        <v>0</v>
      </c>
      <c r="T157" s="149">
        <v>14217.6</v>
      </c>
      <c r="U157" s="149">
        <v>14217.6</v>
      </c>
      <c r="V157" s="149">
        <v>14218</v>
      </c>
      <c r="W157" s="149">
        <v>25030.6</v>
      </c>
      <c r="X157" s="149">
        <v>25031</v>
      </c>
      <c r="Y157" s="149">
        <v>0</v>
      </c>
      <c r="Z157" s="149">
        <v>25031</v>
      </c>
      <c r="AA157" s="149">
        <v>56278.71</v>
      </c>
      <c r="AB157" s="149">
        <v>7554.2900000000018</v>
      </c>
      <c r="AC157" s="149">
        <v>11715.03</v>
      </c>
      <c r="AD157" s="149">
        <v>13315.97</v>
      </c>
      <c r="AE157" s="149" t="s">
        <v>2857</v>
      </c>
      <c r="AF157" s="149">
        <v>38802</v>
      </c>
      <c r="AG157" s="149">
        <v>7554.2900000000018</v>
      </c>
      <c r="AH157">
        <v>14218</v>
      </c>
      <c r="AI157">
        <v>25031</v>
      </c>
      <c r="AO157"/>
      <c r="AP157"/>
    </row>
    <row r="158" spans="1:42" x14ac:dyDescent="0.25">
      <c r="A158" s="118" t="s">
        <v>242</v>
      </c>
      <c r="B158" s="118" t="s">
        <v>1648</v>
      </c>
      <c r="C158" s="118" t="s">
        <v>684</v>
      </c>
      <c r="D158" s="118" t="s">
        <v>2863</v>
      </c>
      <c r="E158" s="118"/>
      <c r="F158" s="149">
        <v>6797</v>
      </c>
      <c r="G158" s="149">
        <v>599276</v>
      </c>
      <c r="H158" s="149">
        <v>0</v>
      </c>
      <c r="I158" s="149">
        <v>599276</v>
      </c>
      <c r="J158" s="149">
        <v>0</v>
      </c>
      <c r="K158" s="149">
        <v>0</v>
      </c>
      <c r="L158" s="149">
        <v>599276</v>
      </c>
      <c r="M158" s="149">
        <v>475425</v>
      </c>
      <c r="N158" s="149">
        <v>561589</v>
      </c>
      <c r="O158" s="149">
        <v>123851</v>
      </c>
      <c r="P158" s="149">
        <v>0</v>
      </c>
      <c r="Q158" s="149">
        <v>118610.91</v>
      </c>
      <c r="R158" s="149">
        <v>118610.91</v>
      </c>
      <c r="S158" s="149">
        <v>0</v>
      </c>
      <c r="T158" s="149">
        <v>118610.91</v>
      </c>
      <c r="U158" s="149">
        <v>118610.91</v>
      </c>
      <c r="V158" s="149">
        <v>118610.91</v>
      </c>
      <c r="W158" s="149">
        <v>594035.91</v>
      </c>
      <c r="X158" s="149">
        <v>594035.91</v>
      </c>
      <c r="Y158" s="149">
        <v>0</v>
      </c>
      <c r="Z158" s="149">
        <v>594035.91</v>
      </c>
      <c r="AA158" s="149">
        <v>680199.91</v>
      </c>
      <c r="AB158" s="149">
        <v>-80923.910000000033</v>
      </c>
      <c r="AC158" s="149">
        <v>503445.72499999998</v>
      </c>
      <c r="AD158" s="149">
        <v>90590.18500000007</v>
      </c>
      <c r="AE158" s="149" t="s">
        <v>2857</v>
      </c>
      <c r="AF158" s="149">
        <v>5240.0899999999674</v>
      </c>
      <c r="AG158" s="149">
        <v>-80923.910000000033</v>
      </c>
      <c r="AH158">
        <v>118610.91</v>
      </c>
      <c r="AI158">
        <v>594035.91</v>
      </c>
      <c r="AO158"/>
      <c r="AP158"/>
    </row>
    <row r="159" spans="1:42" x14ac:dyDescent="0.25">
      <c r="A159" s="118" t="s">
        <v>243</v>
      </c>
      <c r="B159" s="118" t="s">
        <v>1654</v>
      </c>
      <c r="C159" s="118" t="s">
        <v>684</v>
      </c>
      <c r="D159" s="118" t="s">
        <v>2858</v>
      </c>
      <c r="E159" s="118"/>
      <c r="F159" s="149">
        <v>10241</v>
      </c>
      <c r="G159" s="149">
        <v>902926</v>
      </c>
      <c r="H159" s="149">
        <v>0</v>
      </c>
      <c r="I159" s="149">
        <v>902926</v>
      </c>
      <c r="J159" s="149">
        <v>149550</v>
      </c>
      <c r="K159" s="149">
        <v>243787</v>
      </c>
      <c r="L159" s="149">
        <v>753376</v>
      </c>
      <c r="M159" s="149">
        <v>366455</v>
      </c>
      <c r="N159" s="149">
        <v>1047999</v>
      </c>
      <c r="O159" s="149">
        <v>386921</v>
      </c>
      <c r="P159" s="149">
        <v>9070.9950000000008</v>
      </c>
      <c r="Q159" s="149">
        <v>384210.68</v>
      </c>
      <c r="R159" s="149">
        <v>393281.67499999999</v>
      </c>
      <c r="S159" s="149">
        <v>9070.9950000000008</v>
      </c>
      <c r="T159" s="149">
        <v>141282.81</v>
      </c>
      <c r="U159" s="149">
        <v>150353.80499999999</v>
      </c>
      <c r="V159" s="149">
        <v>150353.80499999999</v>
      </c>
      <c r="W159" s="149">
        <v>666358.80499999993</v>
      </c>
      <c r="X159" s="149">
        <v>666358.80499999993</v>
      </c>
      <c r="Y159" s="149">
        <v>0</v>
      </c>
      <c r="Z159" s="149">
        <v>666358.80499999993</v>
      </c>
      <c r="AA159" s="149">
        <v>1685067.675</v>
      </c>
      <c r="AB159" s="149">
        <v>-782141.67500000005</v>
      </c>
      <c r="AC159" s="149">
        <v>758256.21499999997</v>
      </c>
      <c r="AD159" s="149">
        <v>-91897.410000000033</v>
      </c>
      <c r="AE159" s="149" t="s">
        <v>2865</v>
      </c>
      <c r="AF159" s="149">
        <v>236567.19500000009</v>
      </c>
      <c r="AG159" s="149">
        <v>-782141.67500000005</v>
      </c>
      <c r="AH159">
        <v>150353.80499999999</v>
      </c>
      <c r="AI159">
        <v>666358.80499999993</v>
      </c>
      <c r="AO159"/>
      <c r="AP159"/>
    </row>
    <row r="160" spans="1:42" x14ac:dyDescent="0.25">
      <c r="A160" s="118" t="s">
        <v>244</v>
      </c>
      <c r="B160" s="118" t="s">
        <v>1661</v>
      </c>
      <c r="C160" s="118" t="s">
        <v>708</v>
      </c>
      <c r="D160" s="118" t="s">
        <v>2860</v>
      </c>
      <c r="E160" s="118"/>
      <c r="F160" s="149">
        <v>15827</v>
      </c>
      <c r="G160" s="149">
        <v>1395430</v>
      </c>
      <c r="H160" s="149">
        <v>0</v>
      </c>
      <c r="I160" s="149">
        <v>1395430</v>
      </c>
      <c r="J160" s="149">
        <v>411447</v>
      </c>
      <c r="K160" s="149">
        <v>666623</v>
      </c>
      <c r="L160" s="149">
        <v>983983</v>
      </c>
      <c r="M160" s="149">
        <v>179376</v>
      </c>
      <c r="N160" s="149">
        <v>234239</v>
      </c>
      <c r="O160" s="149">
        <v>804607</v>
      </c>
      <c r="P160" s="149">
        <v>0</v>
      </c>
      <c r="Q160" s="149">
        <v>736216.65</v>
      </c>
      <c r="R160" s="149">
        <v>736216.65</v>
      </c>
      <c r="S160" s="149">
        <v>0</v>
      </c>
      <c r="T160" s="149">
        <v>22713.89</v>
      </c>
      <c r="U160" s="149">
        <v>22713.89</v>
      </c>
      <c r="V160" s="149">
        <v>22713.89</v>
      </c>
      <c r="W160" s="149">
        <v>613536.89</v>
      </c>
      <c r="X160" s="149">
        <v>613536.89</v>
      </c>
      <c r="Y160" s="149">
        <v>0</v>
      </c>
      <c r="Z160" s="149">
        <v>613536.89</v>
      </c>
      <c r="AA160" s="149">
        <v>1637078.65</v>
      </c>
      <c r="AB160" s="149">
        <v>-241648.64999999991</v>
      </c>
      <c r="AC160" s="149">
        <v>1255605.6200000001</v>
      </c>
      <c r="AD160" s="149">
        <v>-642068.7300000001</v>
      </c>
      <c r="AE160" s="149" t="s">
        <v>2865</v>
      </c>
      <c r="AF160" s="149">
        <v>781893.11</v>
      </c>
      <c r="AG160" s="149">
        <v>-241648.64999999991</v>
      </c>
      <c r="AH160">
        <v>22713.89</v>
      </c>
      <c r="AI160">
        <v>613536.89</v>
      </c>
      <c r="AO160"/>
      <c r="AP160"/>
    </row>
    <row r="161" spans="1:42" x14ac:dyDescent="0.25">
      <c r="A161" s="118" t="s">
        <v>245</v>
      </c>
      <c r="B161" s="118" t="s">
        <v>1669</v>
      </c>
      <c r="C161" s="118" t="s">
        <v>684</v>
      </c>
      <c r="D161" s="118" t="s">
        <v>2858</v>
      </c>
      <c r="E161" s="118"/>
      <c r="F161" s="149">
        <v>111670</v>
      </c>
      <c r="G161" s="149">
        <v>9845688</v>
      </c>
      <c r="H161" s="149">
        <v>0</v>
      </c>
      <c r="I161" s="149">
        <v>9845688</v>
      </c>
      <c r="J161" s="149">
        <v>0</v>
      </c>
      <c r="K161" s="149">
        <v>0</v>
      </c>
      <c r="L161" s="149">
        <v>9845688</v>
      </c>
      <c r="M161" s="149">
        <v>9845688</v>
      </c>
      <c r="N161" s="149">
        <v>19014438</v>
      </c>
      <c r="O161" s="149">
        <v>0</v>
      </c>
      <c r="P161" s="149">
        <v>0</v>
      </c>
      <c r="Q161" s="149">
        <v>0</v>
      </c>
      <c r="R161" s="149">
        <v>0</v>
      </c>
      <c r="S161" s="149">
        <v>0</v>
      </c>
      <c r="T161" s="149">
        <v>0</v>
      </c>
      <c r="U161" s="149">
        <v>0</v>
      </c>
      <c r="V161" s="149">
        <v>0</v>
      </c>
      <c r="W161" s="149">
        <v>9845688</v>
      </c>
      <c r="X161" s="149">
        <v>9845688</v>
      </c>
      <c r="Y161" s="149">
        <v>0</v>
      </c>
      <c r="Z161" s="149">
        <v>9845688</v>
      </c>
      <c r="AA161" s="149">
        <v>19014438</v>
      </c>
      <c r="AB161" s="149">
        <v>-9168750</v>
      </c>
      <c r="AC161" s="149">
        <v>7617554.7699999996</v>
      </c>
      <c r="AD161" s="149">
        <v>2228133.2300000004</v>
      </c>
      <c r="AE161" s="149" t="s">
        <v>2857</v>
      </c>
      <c r="AF161" s="149">
        <v>0</v>
      </c>
      <c r="AG161" s="149">
        <v>-9168750</v>
      </c>
      <c r="AH161">
        <v>0</v>
      </c>
      <c r="AI161">
        <v>9845688</v>
      </c>
      <c r="AO161"/>
      <c r="AP161"/>
    </row>
    <row r="162" spans="1:42" x14ac:dyDescent="0.25">
      <c r="A162" s="118" t="s">
        <v>246</v>
      </c>
      <c r="B162" s="118" t="s">
        <v>1675</v>
      </c>
      <c r="C162" s="118" t="s">
        <v>708</v>
      </c>
      <c r="D162" s="118" t="s">
        <v>2860</v>
      </c>
      <c r="E162" s="118"/>
      <c r="F162" s="149">
        <v>21478</v>
      </c>
      <c r="G162" s="149">
        <v>1893666</v>
      </c>
      <c r="H162" s="149">
        <v>0</v>
      </c>
      <c r="I162" s="149">
        <v>1893666</v>
      </c>
      <c r="J162" s="149">
        <v>141387</v>
      </c>
      <c r="K162" s="149">
        <v>276116</v>
      </c>
      <c r="L162" s="149">
        <v>1752279</v>
      </c>
      <c r="M162" s="149">
        <v>830395</v>
      </c>
      <c r="N162" s="149">
        <v>1295783</v>
      </c>
      <c r="O162" s="149">
        <v>921884</v>
      </c>
      <c r="P162" s="149">
        <v>0</v>
      </c>
      <c r="Q162" s="149">
        <v>875888.34</v>
      </c>
      <c r="R162" s="149">
        <v>875888.34</v>
      </c>
      <c r="S162" s="149">
        <v>0</v>
      </c>
      <c r="T162" s="149">
        <v>0</v>
      </c>
      <c r="U162" s="149">
        <v>0</v>
      </c>
      <c r="V162" s="149">
        <v>0</v>
      </c>
      <c r="W162" s="149">
        <v>971782</v>
      </c>
      <c r="X162" s="149">
        <v>971782</v>
      </c>
      <c r="Y162" s="149">
        <v>0</v>
      </c>
      <c r="Z162" s="149">
        <v>971782</v>
      </c>
      <c r="AA162" s="149">
        <v>2447787.34</v>
      </c>
      <c r="AB162" s="149">
        <v>-554121.33999999985</v>
      </c>
      <c r="AC162" s="149">
        <v>890425.58</v>
      </c>
      <c r="AD162" s="149">
        <v>81356.420000000042</v>
      </c>
      <c r="AE162" s="149" t="s">
        <v>2857</v>
      </c>
      <c r="AF162" s="149">
        <v>921884</v>
      </c>
      <c r="AG162" s="149">
        <v>-554121.33999999985</v>
      </c>
      <c r="AH162">
        <v>0</v>
      </c>
      <c r="AI162">
        <v>971782</v>
      </c>
      <c r="AO162"/>
      <c r="AP162"/>
    </row>
    <row r="163" spans="1:42" x14ac:dyDescent="0.25">
      <c r="A163" s="118" t="s">
        <v>247</v>
      </c>
      <c r="B163" s="118" t="s">
        <v>1681</v>
      </c>
      <c r="C163" s="118" t="s">
        <v>761</v>
      </c>
      <c r="D163" s="118" t="s">
        <v>2858</v>
      </c>
      <c r="E163" s="118"/>
      <c r="F163" s="149">
        <v>11657</v>
      </c>
      <c r="G163" s="149">
        <v>1027771</v>
      </c>
      <c r="H163" s="149">
        <v>0</v>
      </c>
      <c r="I163" s="149">
        <v>1027771</v>
      </c>
      <c r="J163" s="149">
        <v>147421</v>
      </c>
      <c r="K163" s="149">
        <v>182151</v>
      </c>
      <c r="L163" s="149">
        <v>880350</v>
      </c>
      <c r="M163" s="149">
        <v>282112</v>
      </c>
      <c r="N163" s="149">
        <v>373516</v>
      </c>
      <c r="O163" s="149">
        <v>598238</v>
      </c>
      <c r="P163" s="149">
        <v>2891.0324999999998</v>
      </c>
      <c r="Q163" s="149">
        <v>19867.02</v>
      </c>
      <c r="R163" s="149">
        <v>22758.052500000002</v>
      </c>
      <c r="S163" s="149">
        <v>2891.0324999999998</v>
      </c>
      <c r="T163" s="149">
        <v>19867.02</v>
      </c>
      <c r="U163" s="149">
        <v>22758.052500000002</v>
      </c>
      <c r="V163" s="149">
        <v>22758.052500000002</v>
      </c>
      <c r="W163" s="149">
        <v>452291.05249999999</v>
      </c>
      <c r="X163" s="149">
        <v>452291.05249999999</v>
      </c>
      <c r="Y163" s="149">
        <v>0</v>
      </c>
      <c r="Z163" s="149">
        <v>452291.05249999999</v>
      </c>
      <c r="AA163" s="149">
        <v>578425.05249999999</v>
      </c>
      <c r="AB163" s="149">
        <v>449345.94750000001</v>
      </c>
      <c r="AC163" s="149">
        <v>260958.67999999996</v>
      </c>
      <c r="AD163" s="149">
        <v>191332.37250000003</v>
      </c>
      <c r="AE163" s="149" t="s">
        <v>2857</v>
      </c>
      <c r="AF163" s="149">
        <v>575479.94750000001</v>
      </c>
      <c r="AG163" s="149">
        <v>449345.94750000001</v>
      </c>
      <c r="AH163">
        <v>22758.052500000002</v>
      </c>
      <c r="AI163">
        <v>452291.05249999999</v>
      </c>
      <c r="AO163"/>
      <c r="AP163"/>
    </row>
    <row r="164" spans="1:42" x14ac:dyDescent="0.25">
      <c r="A164" s="118" t="s">
        <v>248</v>
      </c>
      <c r="B164" s="118" t="s">
        <v>1688</v>
      </c>
      <c r="C164" s="118" t="s">
        <v>723</v>
      </c>
      <c r="D164" s="118" t="s">
        <v>2861</v>
      </c>
      <c r="E164" s="118"/>
      <c r="F164" s="149">
        <v>94654</v>
      </c>
      <c r="G164" s="149">
        <v>8345427</v>
      </c>
      <c r="H164" s="149">
        <v>0</v>
      </c>
      <c r="I164" s="149">
        <v>8345427</v>
      </c>
      <c r="J164" s="149">
        <v>279500</v>
      </c>
      <c r="K164" s="149">
        <v>701000</v>
      </c>
      <c r="L164" s="149">
        <v>8065927</v>
      </c>
      <c r="M164" s="149">
        <v>4205425</v>
      </c>
      <c r="N164" s="149">
        <v>5615200</v>
      </c>
      <c r="O164" s="149">
        <v>3860502</v>
      </c>
      <c r="P164" s="149">
        <v>0</v>
      </c>
      <c r="Q164" s="149">
        <v>1592949.41</v>
      </c>
      <c r="R164" s="149">
        <v>1592949.41</v>
      </c>
      <c r="S164" s="149">
        <v>0</v>
      </c>
      <c r="T164" s="149">
        <v>1592949.41</v>
      </c>
      <c r="U164" s="149">
        <v>1592949.41</v>
      </c>
      <c r="V164" s="149">
        <v>1592949.41</v>
      </c>
      <c r="W164" s="149">
        <v>6077874.4100000001</v>
      </c>
      <c r="X164" s="149">
        <v>6077874.4100000001</v>
      </c>
      <c r="Y164" s="149">
        <v>0</v>
      </c>
      <c r="Z164" s="149">
        <v>6077874.4100000001</v>
      </c>
      <c r="AA164" s="149">
        <v>7909149.4100000001</v>
      </c>
      <c r="AB164" s="149">
        <v>436277.58999999985</v>
      </c>
      <c r="AC164" s="149">
        <v>5686007.5699999984</v>
      </c>
      <c r="AD164" s="149">
        <v>391866.84000000166</v>
      </c>
      <c r="AE164" s="149" t="s">
        <v>2857</v>
      </c>
      <c r="AF164" s="149">
        <v>2267552.59</v>
      </c>
      <c r="AG164" s="149">
        <v>436277.58999999985</v>
      </c>
      <c r="AH164">
        <v>1592949.41</v>
      </c>
      <c r="AI164">
        <v>6077874.4100000001</v>
      </c>
      <c r="AO164"/>
      <c r="AP164"/>
    </row>
    <row r="165" spans="1:42" x14ac:dyDescent="0.25">
      <c r="A165" s="118" t="s">
        <v>249</v>
      </c>
      <c r="B165" s="118" t="s">
        <v>1695</v>
      </c>
      <c r="C165" s="118" t="s">
        <v>723</v>
      </c>
      <c r="D165" s="118" t="s">
        <v>2861</v>
      </c>
      <c r="E165" s="118"/>
      <c r="F165" s="149">
        <v>13041</v>
      </c>
      <c r="G165" s="149">
        <v>1149795</v>
      </c>
      <c r="H165" s="149">
        <v>0</v>
      </c>
      <c r="I165" s="149">
        <v>1149795</v>
      </c>
      <c r="J165" s="149">
        <v>201684</v>
      </c>
      <c r="K165" s="149">
        <v>439330</v>
      </c>
      <c r="L165" s="149">
        <v>948111</v>
      </c>
      <c r="M165" s="149">
        <v>948111</v>
      </c>
      <c r="N165" s="149">
        <v>1663024</v>
      </c>
      <c r="O165" s="149">
        <v>0</v>
      </c>
      <c r="P165" s="149">
        <v>0</v>
      </c>
      <c r="Q165" s="149">
        <v>0</v>
      </c>
      <c r="R165" s="149">
        <v>0</v>
      </c>
      <c r="S165" s="149">
        <v>0</v>
      </c>
      <c r="T165" s="149">
        <v>0</v>
      </c>
      <c r="U165" s="149">
        <v>0</v>
      </c>
      <c r="V165" s="149">
        <v>0</v>
      </c>
      <c r="W165" s="149">
        <v>1149795</v>
      </c>
      <c r="X165" s="149">
        <v>1149795</v>
      </c>
      <c r="Y165" s="149">
        <v>0</v>
      </c>
      <c r="Z165" s="149">
        <v>1149795</v>
      </c>
      <c r="AA165" s="149">
        <v>2102354</v>
      </c>
      <c r="AB165" s="149">
        <v>-952559</v>
      </c>
      <c r="AC165" s="149">
        <v>1149794.7900000005</v>
      </c>
      <c r="AD165" s="149">
        <v>0.20999999949708581</v>
      </c>
      <c r="AE165" s="149" t="s">
        <v>2857</v>
      </c>
      <c r="AF165" s="149">
        <v>0</v>
      </c>
      <c r="AG165" s="149">
        <v>-952559</v>
      </c>
      <c r="AH165">
        <v>0</v>
      </c>
      <c r="AI165">
        <v>1149795</v>
      </c>
      <c r="AO165"/>
      <c r="AP165"/>
    </row>
    <row r="166" spans="1:42" x14ac:dyDescent="0.25">
      <c r="A166" s="118" t="s">
        <v>250</v>
      </c>
      <c r="B166" s="118" t="s">
        <v>1703</v>
      </c>
      <c r="C166" s="118" t="s">
        <v>684</v>
      </c>
      <c r="D166" s="118" t="s">
        <v>2863</v>
      </c>
      <c r="E166" s="118"/>
      <c r="F166" s="149">
        <v>61036</v>
      </c>
      <c r="G166" s="149">
        <v>5381404</v>
      </c>
      <c r="H166" s="149">
        <v>0</v>
      </c>
      <c r="I166" s="149">
        <v>5381404</v>
      </c>
      <c r="J166" s="149">
        <v>470067</v>
      </c>
      <c r="K166" s="149">
        <v>637954</v>
      </c>
      <c r="L166" s="149">
        <v>4911337</v>
      </c>
      <c r="M166" s="149">
        <v>627897</v>
      </c>
      <c r="N166" s="149">
        <v>736816</v>
      </c>
      <c r="O166" s="149">
        <v>4283440</v>
      </c>
      <c r="P166" s="149">
        <v>0</v>
      </c>
      <c r="Q166" s="149">
        <v>4136748.9</v>
      </c>
      <c r="R166" s="149">
        <v>4136748.9</v>
      </c>
      <c r="S166" s="149">
        <v>0</v>
      </c>
      <c r="T166" s="149">
        <v>4136748.9</v>
      </c>
      <c r="U166" s="149">
        <v>4136748.9</v>
      </c>
      <c r="V166" s="149">
        <v>4136748.9</v>
      </c>
      <c r="W166" s="149">
        <v>5234712.9000000004</v>
      </c>
      <c r="X166" s="149">
        <v>5234712.9000000004</v>
      </c>
      <c r="Y166" s="149">
        <v>0</v>
      </c>
      <c r="Z166" s="149">
        <v>5234712.9000000004</v>
      </c>
      <c r="AA166" s="149">
        <v>5511518.9000000004</v>
      </c>
      <c r="AB166" s="149">
        <v>-130114.90000000036</v>
      </c>
      <c r="AC166" s="149">
        <v>3104686.1599999997</v>
      </c>
      <c r="AD166" s="149">
        <v>2130026.7400000007</v>
      </c>
      <c r="AE166" s="149" t="s">
        <v>2857</v>
      </c>
      <c r="AF166" s="149">
        <v>146691.09999999963</v>
      </c>
      <c r="AG166" s="149">
        <v>-130114.90000000036</v>
      </c>
      <c r="AH166">
        <v>4136748.9</v>
      </c>
      <c r="AI166">
        <v>5234712.9000000004</v>
      </c>
      <c r="AO166"/>
      <c r="AP166"/>
    </row>
    <row r="167" spans="1:42" x14ac:dyDescent="0.25">
      <c r="A167" s="118" t="s">
        <v>251</v>
      </c>
      <c r="B167" s="118" t="s">
        <v>1710</v>
      </c>
      <c r="C167" s="118" t="s">
        <v>723</v>
      </c>
      <c r="D167" s="118" t="s">
        <v>2861</v>
      </c>
      <c r="E167" s="118"/>
      <c r="F167" s="149">
        <v>5429</v>
      </c>
      <c r="G167" s="149">
        <v>478663</v>
      </c>
      <c r="H167" s="149">
        <v>0</v>
      </c>
      <c r="I167" s="149">
        <v>478663</v>
      </c>
      <c r="J167" s="149">
        <v>65500</v>
      </c>
      <c r="K167" s="149">
        <v>250000</v>
      </c>
      <c r="L167" s="149">
        <v>413163</v>
      </c>
      <c r="M167" s="149">
        <v>88140</v>
      </c>
      <c r="N167" s="149">
        <v>139890</v>
      </c>
      <c r="O167" s="149">
        <v>325023</v>
      </c>
      <c r="P167" s="149">
        <v>0</v>
      </c>
      <c r="Q167" s="149">
        <v>312379.48</v>
      </c>
      <c r="R167" s="149">
        <v>312379.48</v>
      </c>
      <c r="S167" s="149">
        <v>0</v>
      </c>
      <c r="T167" s="149">
        <v>0</v>
      </c>
      <c r="U167" s="149">
        <v>0</v>
      </c>
      <c r="V167" s="149">
        <v>0</v>
      </c>
      <c r="W167" s="149">
        <v>153640</v>
      </c>
      <c r="X167" s="149">
        <v>153640</v>
      </c>
      <c r="Y167" s="149">
        <v>0</v>
      </c>
      <c r="Z167" s="149">
        <v>153640</v>
      </c>
      <c r="AA167" s="149">
        <v>702269.48</v>
      </c>
      <c r="AB167" s="149">
        <v>-223606.48</v>
      </c>
      <c r="AC167" s="149">
        <v>76079.039999999994</v>
      </c>
      <c r="AD167" s="149">
        <v>77560.960000000006</v>
      </c>
      <c r="AE167" s="149" t="s">
        <v>2857</v>
      </c>
      <c r="AF167" s="149">
        <v>325023</v>
      </c>
      <c r="AG167" s="149">
        <v>-223606.48</v>
      </c>
      <c r="AH167">
        <v>0</v>
      </c>
      <c r="AI167">
        <v>153640</v>
      </c>
      <c r="AO167"/>
      <c r="AP167"/>
    </row>
    <row r="168" spans="1:42" x14ac:dyDescent="0.25">
      <c r="A168" s="118" t="s">
        <v>252</v>
      </c>
      <c r="B168" s="118" t="s">
        <v>1717</v>
      </c>
      <c r="C168" s="118" t="s">
        <v>693</v>
      </c>
      <c r="D168" s="118" t="s">
        <v>2864</v>
      </c>
      <c r="E168" s="118"/>
      <c r="F168" s="149">
        <v>24063</v>
      </c>
      <c r="G168" s="149">
        <v>2121580</v>
      </c>
      <c r="H168" s="149">
        <v>0</v>
      </c>
      <c r="I168" s="149">
        <v>2121580</v>
      </c>
      <c r="J168" s="149">
        <v>2121580</v>
      </c>
      <c r="K168" s="149">
        <v>2264080</v>
      </c>
      <c r="L168" s="149">
        <v>0</v>
      </c>
      <c r="M168" s="149">
        <v>0</v>
      </c>
      <c r="N168" s="149">
        <v>0</v>
      </c>
      <c r="O168" s="149">
        <v>0</v>
      </c>
      <c r="P168" s="149">
        <v>0</v>
      </c>
      <c r="Q168" s="149">
        <v>0</v>
      </c>
      <c r="R168" s="149">
        <v>0</v>
      </c>
      <c r="S168" s="149">
        <v>0</v>
      </c>
      <c r="T168" s="149">
        <v>0</v>
      </c>
      <c r="U168" s="149">
        <v>0</v>
      </c>
      <c r="V168" s="149">
        <v>0</v>
      </c>
      <c r="W168" s="149">
        <v>2121580</v>
      </c>
      <c r="X168" s="149">
        <v>2121580</v>
      </c>
      <c r="Y168" s="149">
        <v>0</v>
      </c>
      <c r="Z168" s="149">
        <v>2121580</v>
      </c>
      <c r="AA168" s="149">
        <v>2264080</v>
      </c>
      <c r="AB168" s="149">
        <v>-142500</v>
      </c>
      <c r="AC168" s="149">
        <v>1923416.3300000003</v>
      </c>
      <c r="AD168" s="149">
        <v>198163.66999999969</v>
      </c>
      <c r="AE168" s="149" t="s">
        <v>2857</v>
      </c>
      <c r="AF168" s="149">
        <v>0</v>
      </c>
      <c r="AG168" s="149">
        <v>-142500</v>
      </c>
      <c r="AH168">
        <v>0</v>
      </c>
      <c r="AI168">
        <v>2121580</v>
      </c>
      <c r="AO168"/>
      <c r="AP168"/>
    </row>
    <row r="169" spans="1:42" x14ac:dyDescent="0.25">
      <c r="A169" s="118" t="s">
        <v>253</v>
      </c>
      <c r="B169" s="118" t="s">
        <v>1724</v>
      </c>
      <c r="C169" s="118" t="s">
        <v>723</v>
      </c>
      <c r="D169" s="118" t="s">
        <v>2861</v>
      </c>
      <c r="E169" s="118"/>
      <c r="F169" s="149">
        <v>20634</v>
      </c>
      <c r="G169" s="149">
        <v>1819253</v>
      </c>
      <c r="H169" s="149">
        <v>0</v>
      </c>
      <c r="I169" s="149">
        <v>1819253</v>
      </c>
      <c r="J169" s="149">
        <v>164679</v>
      </c>
      <c r="K169" s="149">
        <v>340786</v>
      </c>
      <c r="L169" s="149">
        <v>1654574</v>
      </c>
      <c r="M169" s="149">
        <v>1654574</v>
      </c>
      <c r="N169" s="149">
        <v>2742074</v>
      </c>
      <c r="O169" s="149">
        <v>0</v>
      </c>
      <c r="P169" s="149">
        <v>0</v>
      </c>
      <c r="Q169" s="149">
        <v>0</v>
      </c>
      <c r="R169" s="149">
        <v>0</v>
      </c>
      <c r="S169" s="149">
        <v>0</v>
      </c>
      <c r="T169" s="149">
        <v>0</v>
      </c>
      <c r="U169" s="149">
        <v>0</v>
      </c>
      <c r="V169" s="149">
        <v>0</v>
      </c>
      <c r="W169" s="149">
        <v>1819253</v>
      </c>
      <c r="X169" s="149">
        <v>1819253</v>
      </c>
      <c r="Y169" s="149">
        <v>0</v>
      </c>
      <c r="Z169" s="149">
        <v>1819253</v>
      </c>
      <c r="AA169" s="149">
        <v>3082860</v>
      </c>
      <c r="AB169" s="149">
        <v>-1263607</v>
      </c>
      <c r="AC169" s="149">
        <v>1153022.4510000008</v>
      </c>
      <c r="AD169" s="149">
        <v>666230.54899999918</v>
      </c>
      <c r="AE169" s="149" t="s">
        <v>2857</v>
      </c>
      <c r="AF169" s="149">
        <v>0</v>
      </c>
      <c r="AG169" s="149">
        <v>-1263607</v>
      </c>
      <c r="AH169">
        <v>0</v>
      </c>
      <c r="AI169">
        <v>1819253</v>
      </c>
      <c r="AO169"/>
      <c r="AP169"/>
    </row>
    <row r="170" spans="1:42" x14ac:dyDescent="0.25">
      <c r="A170" s="118" t="s">
        <v>254</v>
      </c>
      <c r="B170" s="118" t="s">
        <v>1727</v>
      </c>
      <c r="C170" s="118" t="s">
        <v>675</v>
      </c>
      <c r="D170" s="118" t="s">
        <v>2859</v>
      </c>
      <c r="E170" s="118"/>
      <c r="F170" s="149">
        <v>5143</v>
      </c>
      <c r="G170" s="149">
        <v>0</v>
      </c>
      <c r="H170" s="149">
        <v>0</v>
      </c>
      <c r="I170" s="149">
        <v>0</v>
      </c>
      <c r="J170" s="149">
        <v>0</v>
      </c>
      <c r="K170" s="149">
        <v>0</v>
      </c>
      <c r="L170" s="149">
        <v>0</v>
      </c>
      <c r="M170" s="149">
        <v>0</v>
      </c>
      <c r="N170" s="149">
        <v>0</v>
      </c>
      <c r="O170" s="149">
        <v>0</v>
      </c>
      <c r="P170" s="149">
        <v>0</v>
      </c>
      <c r="Q170" s="149">
        <v>0</v>
      </c>
      <c r="R170" s="149">
        <v>0</v>
      </c>
      <c r="S170" s="149">
        <v>0</v>
      </c>
      <c r="T170" s="149">
        <v>0</v>
      </c>
      <c r="U170" s="149">
        <v>0</v>
      </c>
      <c r="V170" s="149">
        <v>0</v>
      </c>
      <c r="W170" s="149">
        <v>0</v>
      </c>
      <c r="X170" s="149">
        <v>0</v>
      </c>
      <c r="Y170" s="149">
        <v>0</v>
      </c>
      <c r="Z170" s="149">
        <v>0</v>
      </c>
      <c r="AA170" s="149">
        <v>0</v>
      </c>
      <c r="AB170" s="149">
        <v>0</v>
      </c>
      <c r="AC170" s="149">
        <v>0</v>
      </c>
      <c r="AD170" s="149">
        <v>0</v>
      </c>
      <c r="AE170" s="149" t="s">
        <v>2857</v>
      </c>
      <c r="AF170" s="149">
        <v>0</v>
      </c>
      <c r="AG170" s="149">
        <v>0</v>
      </c>
      <c r="AH170">
        <v>0</v>
      </c>
      <c r="AI170">
        <v>0</v>
      </c>
      <c r="AO170"/>
      <c r="AP170"/>
    </row>
    <row r="171" spans="1:42" x14ac:dyDescent="0.25">
      <c r="A171" s="118" t="s">
        <v>255</v>
      </c>
      <c r="B171" s="118" t="s">
        <v>1731</v>
      </c>
      <c r="C171" s="118" t="s">
        <v>684</v>
      </c>
      <c r="D171" s="118" t="s">
        <v>2858</v>
      </c>
      <c r="E171" s="118"/>
      <c r="F171" s="149">
        <v>39825</v>
      </c>
      <c r="G171" s="149">
        <v>3511279</v>
      </c>
      <c r="H171" s="149">
        <v>0</v>
      </c>
      <c r="I171" s="149">
        <v>3511279</v>
      </c>
      <c r="J171" s="149">
        <v>321190</v>
      </c>
      <c r="K171" s="149">
        <v>321190</v>
      </c>
      <c r="L171" s="149">
        <v>3190089</v>
      </c>
      <c r="M171" s="149">
        <v>1500000</v>
      </c>
      <c r="N171" s="149">
        <v>2655000</v>
      </c>
      <c r="O171" s="149">
        <v>1690089</v>
      </c>
      <c r="P171" s="149">
        <v>0</v>
      </c>
      <c r="Q171" s="149">
        <v>3025089</v>
      </c>
      <c r="R171" s="149">
        <v>3025089</v>
      </c>
      <c r="S171" s="149">
        <v>0</v>
      </c>
      <c r="T171" s="149">
        <v>1690089</v>
      </c>
      <c r="U171" s="149">
        <v>1690089</v>
      </c>
      <c r="V171" s="149">
        <v>1690089</v>
      </c>
      <c r="W171" s="149">
        <v>3511279</v>
      </c>
      <c r="X171" s="149">
        <v>3511279</v>
      </c>
      <c r="Y171" s="149">
        <v>0</v>
      </c>
      <c r="Z171" s="149">
        <v>3511279</v>
      </c>
      <c r="AA171" s="149">
        <v>6001279</v>
      </c>
      <c r="AB171" s="149">
        <v>-2490000</v>
      </c>
      <c r="AC171" s="149">
        <v>2326589.67</v>
      </c>
      <c r="AD171" s="149">
        <v>1184689.33</v>
      </c>
      <c r="AE171" s="149" t="s">
        <v>2857</v>
      </c>
      <c r="AF171" s="149">
        <v>0</v>
      </c>
      <c r="AG171" s="149">
        <v>-2490000</v>
      </c>
      <c r="AH171">
        <v>1690089</v>
      </c>
      <c r="AI171">
        <v>3511279</v>
      </c>
      <c r="AO171"/>
      <c r="AP171"/>
    </row>
    <row r="172" spans="1:42" x14ac:dyDescent="0.25">
      <c r="A172" s="118" t="s">
        <v>256</v>
      </c>
      <c r="B172" s="118" t="s">
        <v>1735</v>
      </c>
      <c r="C172" s="118" t="s">
        <v>675</v>
      </c>
      <c r="D172" s="118" t="s">
        <v>2859</v>
      </c>
      <c r="E172" s="118"/>
      <c r="F172" s="149">
        <v>25905</v>
      </c>
      <c r="G172" s="149">
        <v>0</v>
      </c>
      <c r="H172" s="149">
        <v>0</v>
      </c>
      <c r="I172" s="149">
        <v>0</v>
      </c>
      <c r="J172" s="149">
        <v>0</v>
      </c>
      <c r="K172" s="149">
        <v>0</v>
      </c>
      <c r="L172" s="149">
        <v>0</v>
      </c>
      <c r="M172" s="149">
        <v>0</v>
      </c>
      <c r="N172" s="149">
        <v>0</v>
      </c>
      <c r="O172" s="149">
        <v>0</v>
      </c>
      <c r="P172" s="149">
        <v>0</v>
      </c>
      <c r="Q172" s="149">
        <v>0</v>
      </c>
      <c r="R172" s="149">
        <v>0</v>
      </c>
      <c r="S172" s="149">
        <v>0</v>
      </c>
      <c r="T172" s="149">
        <v>0</v>
      </c>
      <c r="U172" s="149">
        <v>0</v>
      </c>
      <c r="V172" s="149">
        <v>0</v>
      </c>
      <c r="W172" s="149">
        <v>0</v>
      </c>
      <c r="X172" s="149">
        <v>0</v>
      </c>
      <c r="Y172" s="149">
        <v>0</v>
      </c>
      <c r="Z172" s="149">
        <v>0</v>
      </c>
      <c r="AA172" s="149">
        <v>0</v>
      </c>
      <c r="AB172" s="149">
        <v>0</v>
      </c>
      <c r="AC172" s="149">
        <v>0</v>
      </c>
      <c r="AD172" s="149">
        <v>0</v>
      </c>
      <c r="AE172" s="149" t="s">
        <v>2857</v>
      </c>
      <c r="AF172" s="149">
        <v>0</v>
      </c>
      <c r="AG172" s="149">
        <v>0</v>
      </c>
      <c r="AH172">
        <v>0</v>
      </c>
      <c r="AI172">
        <v>0</v>
      </c>
      <c r="AO172"/>
      <c r="AP172"/>
    </row>
    <row r="173" spans="1:42" x14ac:dyDescent="0.25">
      <c r="A173" s="118" t="s">
        <v>257</v>
      </c>
      <c r="B173" s="118" t="s">
        <v>1739</v>
      </c>
      <c r="C173" s="118" t="s">
        <v>822</v>
      </c>
      <c r="D173" s="118" t="s">
        <v>2859</v>
      </c>
      <c r="E173" s="118"/>
      <c r="F173" s="149">
        <v>14180</v>
      </c>
      <c r="G173" s="149">
        <v>1250218</v>
      </c>
      <c r="H173" s="149">
        <v>0</v>
      </c>
      <c r="I173" s="149">
        <v>1250218</v>
      </c>
      <c r="J173" s="149">
        <v>420494</v>
      </c>
      <c r="K173" s="149">
        <v>707875</v>
      </c>
      <c r="L173" s="149">
        <v>829724</v>
      </c>
      <c r="M173" s="149">
        <v>504140</v>
      </c>
      <c r="N173" s="149">
        <v>1112569</v>
      </c>
      <c r="O173" s="149">
        <v>325584</v>
      </c>
      <c r="P173" s="149">
        <v>116027.8875</v>
      </c>
      <c r="Q173" s="149">
        <v>209556</v>
      </c>
      <c r="R173" s="149">
        <v>325583.88750000001</v>
      </c>
      <c r="S173" s="149">
        <v>116027.8875</v>
      </c>
      <c r="T173" s="149">
        <v>209556</v>
      </c>
      <c r="U173" s="149">
        <v>325583.88750000001</v>
      </c>
      <c r="V173" s="149">
        <v>325584</v>
      </c>
      <c r="W173" s="149">
        <v>1250217.8875</v>
      </c>
      <c r="X173" s="149">
        <v>1250218</v>
      </c>
      <c r="Y173" s="149">
        <v>0</v>
      </c>
      <c r="Z173" s="149">
        <v>1250218</v>
      </c>
      <c r="AA173" s="149">
        <v>2146027.8875000002</v>
      </c>
      <c r="AB173" s="149">
        <v>-895809.88750000019</v>
      </c>
      <c r="AC173" s="149">
        <v>1250217.3800000004</v>
      </c>
      <c r="AD173" s="149">
        <v>0.61999999964609742</v>
      </c>
      <c r="AE173" s="149" t="s">
        <v>2857</v>
      </c>
      <c r="AF173" s="149">
        <v>0</v>
      </c>
      <c r="AG173" s="149">
        <v>-895809.88750000019</v>
      </c>
      <c r="AH173">
        <v>325584</v>
      </c>
      <c r="AI173">
        <v>1250218</v>
      </c>
      <c r="AO173"/>
      <c r="AP173"/>
    </row>
    <row r="174" spans="1:42" x14ac:dyDescent="0.25">
      <c r="A174" s="118" t="s">
        <v>258</v>
      </c>
      <c r="B174" s="118" t="s">
        <v>1743</v>
      </c>
      <c r="C174" s="118" t="s">
        <v>675</v>
      </c>
      <c r="D174" s="118" t="s">
        <v>2859</v>
      </c>
      <c r="E174" s="118"/>
      <c r="F174" s="149">
        <v>6379</v>
      </c>
      <c r="G174" s="149">
        <v>0</v>
      </c>
      <c r="H174" s="149">
        <v>0</v>
      </c>
      <c r="I174" s="149">
        <v>0</v>
      </c>
      <c r="J174" s="149">
        <v>0</v>
      </c>
      <c r="K174" s="149">
        <v>0</v>
      </c>
      <c r="L174" s="149">
        <v>0</v>
      </c>
      <c r="M174" s="149">
        <v>0</v>
      </c>
      <c r="N174" s="149">
        <v>0</v>
      </c>
      <c r="O174" s="149">
        <v>0</v>
      </c>
      <c r="P174" s="149">
        <v>0</v>
      </c>
      <c r="Q174" s="149">
        <v>0</v>
      </c>
      <c r="R174" s="149">
        <v>0</v>
      </c>
      <c r="S174" s="149">
        <v>0</v>
      </c>
      <c r="T174" s="149">
        <v>0</v>
      </c>
      <c r="U174" s="149">
        <v>0</v>
      </c>
      <c r="V174" s="149">
        <v>0</v>
      </c>
      <c r="W174" s="149">
        <v>0</v>
      </c>
      <c r="X174" s="149">
        <v>0</v>
      </c>
      <c r="Y174" s="149">
        <v>0</v>
      </c>
      <c r="Z174" s="149">
        <v>0</v>
      </c>
      <c r="AA174" s="149">
        <v>0</v>
      </c>
      <c r="AB174" s="149">
        <v>0</v>
      </c>
      <c r="AC174" s="149">
        <v>0</v>
      </c>
      <c r="AD174" s="149">
        <v>0</v>
      </c>
      <c r="AE174" s="149" t="s">
        <v>2857</v>
      </c>
      <c r="AF174" s="149">
        <v>0</v>
      </c>
      <c r="AG174" s="149">
        <v>0</v>
      </c>
      <c r="AH174">
        <v>0</v>
      </c>
      <c r="AI174">
        <v>0</v>
      </c>
      <c r="AO174"/>
      <c r="AP174"/>
    </row>
    <row r="175" spans="1:42" x14ac:dyDescent="0.25">
      <c r="A175" s="118" t="s">
        <v>259</v>
      </c>
      <c r="B175" s="118" t="s">
        <v>1747</v>
      </c>
      <c r="C175" s="118" t="s">
        <v>684</v>
      </c>
      <c r="D175" s="118" t="s">
        <v>2858</v>
      </c>
      <c r="E175" s="118"/>
      <c r="F175" s="149">
        <v>10667</v>
      </c>
      <c r="G175" s="149">
        <v>940485</v>
      </c>
      <c r="H175" s="149">
        <v>0</v>
      </c>
      <c r="I175" s="149">
        <v>940485</v>
      </c>
      <c r="J175" s="149">
        <v>348500</v>
      </c>
      <c r="K175" s="149">
        <v>626000</v>
      </c>
      <c r="L175" s="149">
        <v>591985</v>
      </c>
      <c r="M175" s="149">
        <v>337500</v>
      </c>
      <c r="N175" s="149">
        <v>435000</v>
      </c>
      <c r="O175" s="149">
        <v>254485</v>
      </c>
      <c r="P175" s="149">
        <v>0</v>
      </c>
      <c r="Q175" s="149">
        <v>254000</v>
      </c>
      <c r="R175" s="149">
        <v>254000</v>
      </c>
      <c r="S175" s="149">
        <v>0</v>
      </c>
      <c r="T175" s="149">
        <v>220000</v>
      </c>
      <c r="U175" s="149">
        <v>220000</v>
      </c>
      <c r="V175" s="149">
        <v>220000</v>
      </c>
      <c r="W175" s="149">
        <v>906000</v>
      </c>
      <c r="X175" s="149">
        <v>906000</v>
      </c>
      <c r="Y175" s="149">
        <v>0</v>
      </c>
      <c r="Z175" s="149">
        <v>906000</v>
      </c>
      <c r="AA175" s="149">
        <v>1315000</v>
      </c>
      <c r="AB175" s="149">
        <v>-374515</v>
      </c>
      <c r="AC175" s="149">
        <v>876079.42</v>
      </c>
      <c r="AD175" s="149">
        <v>29920.579999999962</v>
      </c>
      <c r="AE175" s="149" t="s">
        <v>2857</v>
      </c>
      <c r="AF175" s="149">
        <v>34485</v>
      </c>
      <c r="AG175" s="149">
        <v>-374515</v>
      </c>
      <c r="AH175">
        <v>220000</v>
      </c>
      <c r="AI175">
        <v>906000</v>
      </c>
      <c r="AO175"/>
      <c r="AP175"/>
    </row>
    <row r="176" spans="1:42" x14ac:dyDescent="0.25">
      <c r="A176" s="118" t="s">
        <v>260</v>
      </c>
      <c r="B176" s="118" t="s">
        <v>1754</v>
      </c>
      <c r="C176" s="118" t="s">
        <v>809</v>
      </c>
      <c r="D176" s="118" t="s">
        <v>2864</v>
      </c>
      <c r="E176" s="118"/>
      <c r="F176" s="149">
        <v>12904</v>
      </c>
      <c r="G176" s="149">
        <v>1137716</v>
      </c>
      <c r="H176" s="149">
        <v>0</v>
      </c>
      <c r="I176" s="149">
        <v>1137716</v>
      </c>
      <c r="J176" s="149">
        <v>65008</v>
      </c>
      <c r="K176" s="149">
        <v>67633</v>
      </c>
      <c r="L176" s="149">
        <v>1072708</v>
      </c>
      <c r="M176" s="149">
        <v>411683</v>
      </c>
      <c r="N176" s="149">
        <v>560734</v>
      </c>
      <c r="O176" s="149">
        <v>661025</v>
      </c>
      <c r="P176" s="149">
        <v>102501.315</v>
      </c>
      <c r="Q176" s="149">
        <v>555443.87</v>
      </c>
      <c r="R176" s="149">
        <v>657945.18500000006</v>
      </c>
      <c r="S176" s="149">
        <v>102501.315</v>
      </c>
      <c r="T176" s="149">
        <v>555443.87</v>
      </c>
      <c r="U176" s="149">
        <v>657945.18500000006</v>
      </c>
      <c r="V176" s="149">
        <v>0</v>
      </c>
      <c r="W176" s="149">
        <v>1134636.1850000001</v>
      </c>
      <c r="X176" s="149">
        <v>476691</v>
      </c>
      <c r="Y176" s="149">
        <v>0</v>
      </c>
      <c r="Z176" s="149">
        <v>476691</v>
      </c>
      <c r="AA176" s="149">
        <v>1286312.1850000001</v>
      </c>
      <c r="AB176" s="149">
        <v>-148596.18500000006</v>
      </c>
      <c r="AC176" s="149">
        <v>985112.01999999967</v>
      </c>
      <c r="AD176" s="149">
        <v>-508421.01999999967</v>
      </c>
      <c r="AE176" s="149" t="s">
        <v>2865</v>
      </c>
      <c r="AF176" s="149">
        <v>661025</v>
      </c>
      <c r="AG176" s="149">
        <v>-148596.18500000006</v>
      </c>
      <c r="AH176">
        <v>657945.18500000006</v>
      </c>
      <c r="AI176">
        <v>1134636.1850000001</v>
      </c>
      <c r="AO176"/>
      <c r="AP176"/>
    </row>
    <row r="177" spans="1:42" x14ac:dyDescent="0.25">
      <c r="A177" s="118" t="s">
        <v>261</v>
      </c>
      <c r="B177" s="118" t="s">
        <v>1761</v>
      </c>
      <c r="C177" s="118" t="s">
        <v>684</v>
      </c>
      <c r="D177" s="118" t="s">
        <v>2863</v>
      </c>
      <c r="E177" s="118"/>
      <c r="F177" s="149">
        <v>57765</v>
      </c>
      <c r="G177" s="149">
        <v>5093008</v>
      </c>
      <c r="H177" s="149">
        <v>0</v>
      </c>
      <c r="I177" s="149">
        <v>5093008</v>
      </c>
      <c r="J177" s="149">
        <v>214931</v>
      </c>
      <c r="K177" s="149">
        <v>629792</v>
      </c>
      <c r="L177" s="149">
        <v>4878077</v>
      </c>
      <c r="M177" s="149">
        <v>4878077</v>
      </c>
      <c r="N177" s="149">
        <v>8118077</v>
      </c>
      <c r="O177" s="149">
        <v>0</v>
      </c>
      <c r="P177" s="149">
        <v>0</v>
      </c>
      <c r="Q177" s="149">
        <v>0</v>
      </c>
      <c r="R177" s="149">
        <v>0</v>
      </c>
      <c r="S177" s="149">
        <v>0</v>
      </c>
      <c r="T177" s="149">
        <v>0</v>
      </c>
      <c r="U177" s="149">
        <v>0</v>
      </c>
      <c r="V177" s="149">
        <v>0</v>
      </c>
      <c r="W177" s="149">
        <v>5093008</v>
      </c>
      <c r="X177" s="149">
        <v>5093008</v>
      </c>
      <c r="Y177" s="149">
        <v>0</v>
      </c>
      <c r="Z177" s="149">
        <v>5093008</v>
      </c>
      <c r="AA177" s="149">
        <v>8747869</v>
      </c>
      <c r="AB177" s="149">
        <v>-3654861</v>
      </c>
      <c r="AC177" s="149">
        <v>2968628.5999999996</v>
      </c>
      <c r="AD177" s="149">
        <v>2124379.4000000004</v>
      </c>
      <c r="AE177" s="149" t="s">
        <v>2857</v>
      </c>
      <c r="AF177" s="149">
        <v>0</v>
      </c>
      <c r="AG177" s="149">
        <v>-3654861</v>
      </c>
      <c r="AH177">
        <v>0</v>
      </c>
      <c r="AI177">
        <v>5093008</v>
      </c>
      <c r="AO177"/>
      <c r="AP177"/>
    </row>
    <row r="178" spans="1:42" x14ac:dyDescent="0.25">
      <c r="A178" s="118" t="s">
        <v>262</v>
      </c>
      <c r="B178" s="118" t="s">
        <v>1768</v>
      </c>
      <c r="C178" s="118" t="s">
        <v>809</v>
      </c>
      <c r="D178" s="118" t="s">
        <v>2864</v>
      </c>
      <c r="E178" s="118"/>
      <c r="F178" s="149">
        <v>13427</v>
      </c>
      <c r="G178" s="149">
        <v>1183828</v>
      </c>
      <c r="H178" s="149">
        <v>0</v>
      </c>
      <c r="I178" s="149">
        <v>1183828</v>
      </c>
      <c r="J178" s="149">
        <v>0</v>
      </c>
      <c r="K178" s="149">
        <v>0</v>
      </c>
      <c r="L178" s="149">
        <v>1183828</v>
      </c>
      <c r="M178" s="149">
        <v>669621</v>
      </c>
      <c r="N178" s="149">
        <v>1118802</v>
      </c>
      <c r="O178" s="149">
        <v>514207</v>
      </c>
      <c r="P178" s="149">
        <v>51403.8675</v>
      </c>
      <c r="Q178" s="149">
        <v>534461.85</v>
      </c>
      <c r="R178" s="149">
        <v>585865.71750000003</v>
      </c>
      <c r="S178" s="149">
        <v>0</v>
      </c>
      <c r="T178" s="149">
        <v>514206.5</v>
      </c>
      <c r="U178" s="149">
        <v>514206.5</v>
      </c>
      <c r="V178" s="149">
        <v>514206.5</v>
      </c>
      <c r="W178" s="149">
        <v>1183827.5</v>
      </c>
      <c r="X178" s="149">
        <v>1183827.5</v>
      </c>
      <c r="Y178" s="149">
        <v>0</v>
      </c>
      <c r="Z178" s="149">
        <v>1183827.5</v>
      </c>
      <c r="AA178" s="149">
        <v>1704667.7175</v>
      </c>
      <c r="AB178" s="149">
        <v>-520839.71750000003</v>
      </c>
      <c r="AC178" s="149">
        <v>1090523.0780000002</v>
      </c>
      <c r="AD178" s="149">
        <v>93304.421999999788</v>
      </c>
      <c r="AE178" s="149" t="s">
        <v>2857</v>
      </c>
      <c r="AF178" s="149">
        <v>0.5</v>
      </c>
      <c r="AG178" s="149">
        <v>-520839.71750000003</v>
      </c>
      <c r="AH178">
        <v>514206.5</v>
      </c>
      <c r="AI178">
        <v>1183827.5</v>
      </c>
      <c r="AO178"/>
      <c r="AP178"/>
    </row>
    <row r="179" spans="1:42" x14ac:dyDescent="0.25">
      <c r="A179" s="118" t="s">
        <v>263</v>
      </c>
      <c r="B179" s="118" t="s">
        <v>1774</v>
      </c>
      <c r="C179" s="118" t="s">
        <v>684</v>
      </c>
      <c r="D179" s="118" t="s">
        <v>2863</v>
      </c>
      <c r="E179" s="118"/>
      <c r="F179" s="149">
        <v>28193</v>
      </c>
      <c r="G179" s="149">
        <v>2485712</v>
      </c>
      <c r="H179" s="149">
        <v>0</v>
      </c>
      <c r="I179" s="149">
        <v>2485712</v>
      </c>
      <c r="J179" s="149">
        <v>214637</v>
      </c>
      <c r="K179" s="149">
        <v>471624</v>
      </c>
      <c r="L179" s="149">
        <v>2271075</v>
      </c>
      <c r="M179" s="149">
        <v>2271075</v>
      </c>
      <c r="N179" s="149">
        <v>3666300</v>
      </c>
      <c r="O179" s="149">
        <v>0</v>
      </c>
      <c r="P179" s="149">
        <v>0</v>
      </c>
      <c r="Q179" s="149">
        <v>0</v>
      </c>
      <c r="R179" s="149">
        <v>0</v>
      </c>
      <c r="S179" s="149">
        <v>0</v>
      </c>
      <c r="T179" s="149">
        <v>0</v>
      </c>
      <c r="U179" s="149">
        <v>0</v>
      </c>
      <c r="V179" s="149">
        <v>0</v>
      </c>
      <c r="W179" s="149">
        <v>2485712</v>
      </c>
      <c r="X179" s="149">
        <v>2485712</v>
      </c>
      <c r="Y179" s="149">
        <v>0</v>
      </c>
      <c r="Z179" s="149">
        <v>2485712</v>
      </c>
      <c r="AA179" s="149">
        <v>4137924</v>
      </c>
      <c r="AB179" s="149">
        <v>-1652212</v>
      </c>
      <c r="AC179" s="149">
        <v>1992247.7199999995</v>
      </c>
      <c r="AD179" s="149">
        <v>493464.28000000049</v>
      </c>
      <c r="AE179" s="149" t="s">
        <v>2857</v>
      </c>
      <c r="AF179" s="149">
        <v>0</v>
      </c>
      <c r="AG179" s="149">
        <v>-1652212</v>
      </c>
      <c r="AH179">
        <v>0</v>
      </c>
      <c r="AI179">
        <v>2485712</v>
      </c>
      <c r="AO179"/>
      <c r="AP179"/>
    </row>
    <row r="180" spans="1:42" x14ac:dyDescent="0.25">
      <c r="A180" s="118" t="s">
        <v>264</v>
      </c>
      <c r="B180" s="118" t="s">
        <v>1781</v>
      </c>
      <c r="C180" s="118" t="s">
        <v>761</v>
      </c>
      <c r="D180" s="118" t="s">
        <v>2862</v>
      </c>
      <c r="E180" s="118"/>
      <c r="F180" s="149">
        <v>6183</v>
      </c>
      <c r="G180" s="149">
        <v>545141</v>
      </c>
      <c r="H180" s="149">
        <v>0</v>
      </c>
      <c r="I180" s="149">
        <v>545141</v>
      </c>
      <c r="J180" s="149">
        <v>192165</v>
      </c>
      <c r="K180" s="149">
        <v>331455</v>
      </c>
      <c r="L180" s="149">
        <v>352976</v>
      </c>
      <c r="M180" s="149">
        <v>205544</v>
      </c>
      <c r="N180" s="149">
        <v>205544</v>
      </c>
      <c r="O180" s="149">
        <v>147432</v>
      </c>
      <c r="P180" s="149">
        <v>0</v>
      </c>
      <c r="Q180" s="149">
        <v>0</v>
      </c>
      <c r="R180" s="149">
        <v>0</v>
      </c>
      <c r="S180" s="149">
        <v>0</v>
      </c>
      <c r="T180" s="149">
        <v>0</v>
      </c>
      <c r="U180" s="149">
        <v>0</v>
      </c>
      <c r="V180" s="149">
        <v>0</v>
      </c>
      <c r="W180" s="149">
        <v>397709</v>
      </c>
      <c r="X180" s="149">
        <v>397709</v>
      </c>
      <c r="Y180" s="149">
        <v>0</v>
      </c>
      <c r="Z180" s="149">
        <v>397709</v>
      </c>
      <c r="AA180" s="149">
        <v>536999</v>
      </c>
      <c r="AB180" s="149">
        <v>8142</v>
      </c>
      <c r="AC180" s="149">
        <v>399635.27</v>
      </c>
      <c r="AD180" s="149">
        <v>-1926.2700000000184</v>
      </c>
      <c r="AE180" s="149" t="s">
        <v>2865</v>
      </c>
      <c r="AF180" s="149">
        <v>147432</v>
      </c>
      <c r="AG180" s="149">
        <v>8142</v>
      </c>
      <c r="AH180">
        <v>0</v>
      </c>
      <c r="AI180">
        <v>397709</v>
      </c>
      <c r="AO180"/>
      <c r="AP180"/>
    </row>
    <row r="181" spans="1:42" x14ac:dyDescent="0.25">
      <c r="A181" s="118" t="s">
        <v>265</v>
      </c>
      <c r="B181" s="118" t="s">
        <v>1788</v>
      </c>
      <c r="C181" s="118" t="s">
        <v>723</v>
      </c>
      <c r="D181" s="118" t="s">
        <v>2861</v>
      </c>
      <c r="E181" s="118"/>
      <c r="F181" s="149">
        <v>6975</v>
      </c>
      <c r="G181" s="149">
        <v>614970</v>
      </c>
      <c r="H181" s="149">
        <v>0</v>
      </c>
      <c r="I181" s="149">
        <v>614970</v>
      </c>
      <c r="J181" s="149">
        <v>99863</v>
      </c>
      <c r="K181" s="149">
        <v>193163</v>
      </c>
      <c r="L181" s="149">
        <v>515107</v>
      </c>
      <c r="M181" s="149">
        <v>236604</v>
      </c>
      <c r="N181" s="149">
        <v>673464</v>
      </c>
      <c r="O181" s="149">
        <v>278503</v>
      </c>
      <c r="P181" s="149">
        <v>0</v>
      </c>
      <c r="Q181" s="149">
        <v>272278.90000000002</v>
      </c>
      <c r="R181" s="149">
        <v>272278.90000000002</v>
      </c>
      <c r="S181" s="149">
        <v>0</v>
      </c>
      <c r="T181" s="149">
        <v>272953.62</v>
      </c>
      <c r="U181" s="149">
        <v>272953.62</v>
      </c>
      <c r="V181" s="149">
        <v>272953.62</v>
      </c>
      <c r="W181" s="149">
        <v>609420.62</v>
      </c>
      <c r="X181" s="149">
        <v>609420.62</v>
      </c>
      <c r="Y181" s="149">
        <v>0</v>
      </c>
      <c r="Z181" s="149">
        <v>609420.62</v>
      </c>
      <c r="AA181" s="149">
        <v>1138905.8999999999</v>
      </c>
      <c r="AB181" s="149">
        <v>-523935.89999999991</v>
      </c>
      <c r="AC181" s="149">
        <v>478987.09250000009</v>
      </c>
      <c r="AD181" s="149">
        <v>130433.52749999992</v>
      </c>
      <c r="AE181" s="149" t="s">
        <v>2857</v>
      </c>
      <c r="AF181" s="149">
        <v>5549.3800000000047</v>
      </c>
      <c r="AG181" s="149">
        <v>-523935.89999999991</v>
      </c>
      <c r="AH181">
        <v>272953.62</v>
      </c>
      <c r="AI181">
        <v>609420.62</v>
      </c>
      <c r="AO181"/>
      <c r="AP181"/>
    </row>
    <row r="182" spans="1:42" x14ac:dyDescent="0.25">
      <c r="A182" s="118" t="s">
        <v>266</v>
      </c>
      <c r="B182" s="118" t="s">
        <v>1795</v>
      </c>
      <c r="C182" s="118" t="s">
        <v>723</v>
      </c>
      <c r="D182" s="118" t="s">
        <v>2858</v>
      </c>
      <c r="E182" s="118"/>
      <c r="F182" s="149">
        <v>50698</v>
      </c>
      <c r="G182" s="149">
        <v>4469927</v>
      </c>
      <c r="H182" s="149">
        <v>0</v>
      </c>
      <c r="I182" s="149">
        <v>4469927</v>
      </c>
      <c r="J182" s="149">
        <v>1404733</v>
      </c>
      <c r="K182" s="149">
        <v>1983446</v>
      </c>
      <c r="L182" s="149">
        <v>3065194</v>
      </c>
      <c r="M182" s="149">
        <v>3064194</v>
      </c>
      <c r="N182" s="149">
        <v>6607944</v>
      </c>
      <c r="O182" s="149">
        <v>1000</v>
      </c>
      <c r="P182" s="149">
        <v>0</v>
      </c>
      <c r="Q182" s="149">
        <v>0</v>
      </c>
      <c r="R182" s="149">
        <v>0</v>
      </c>
      <c r="S182" s="149">
        <v>0</v>
      </c>
      <c r="T182" s="149">
        <v>0</v>
      </c>
      <c r="U182" s="149">
        <v>0</v>
      </c>
      <c r="V182" s="149">
        <v>0</v>
      </c>
      <c r="W182" s="149">
        <v>4468927</v>
      </c>
      <c r="X182" s="149">
        <v>4468927</v>
      </c>
      <c r="Y182" s="149">
        <v>0</v>
      </c>
      <c r="Z182" s="149">
        <v>4468927</v>
      </c>
      <c r="AA182" s="149">
        <v>8591390</v>
      </c>
      <c r="AB182" s="149">
        <v>-4121463</v>
      </c>
      <c r="AC182" s="149">
        <v>4061441.3199999994</v>
      </c>
      <c r="AD182" s="149">
        <v>407485.68000000063</v>
      </c>
      <c r="AE182" s="149" t="s">
        <v>2857</v>
      </c>
      <c r="AF182" s="149">
        <v>1000</v>
      </c>
      <c r="AG182" s="149">
        <v>-4121463</v>
      </c>
      <c r="AH182">
        <v>0</v>
      </c>
      <c r="AI182">
        <v>4468927</v>
      </c>
      <c r="AO182"/>
      <c r="AP182"/>
    </row>
    <row r="183" spans="1:42" x14ac:dyDescent="0.25">
      <c r="A183" s="118" t="s">
        <v>267</v>
      </c>
      <c r="B183" s="118" t="s">
        <v>1799</v>
      </c>
      <c r="C183" s="118" t="s">
        <v>675</v>
      </c>
      <c r="D183" s="118" t="s">
        <v>2859</v>
      </c>
      <c r="E183" s="118"/>
      <c r="F183" s="149">
        <v>25121</v>
      </c>
      <c r="G183" s="149">
        <v>0</v>
      </c>
      <c r="H183" s="149">
        <v>0</v>
      </c>
      <c r="I183" s="149">
        <v>0</v>
      </c>
      <c r="J183" s="149">
        <v>0</v>
      </c>
      <c r="K183" s="149">
        <v>0</v>
      </c>
      <c r="L183" s="149">
        <v>0</v>
      </c>
      <c r="M183" s="149">
        <v>0</v>
      </c>
      <c r="N183" s="149">
        <v>0</v>
      </c>
      <c r="O183" s="149">
        <v>0</v>
      </c>
      <c r="P183" s="149">
        <v>0</v>
      </c>
      <c r="Q183" s="149">
        <v>0</v>
      </c>
      <c r="R183" s="149">
        <v>0</v>
      </c>
      <c r="S183" s="149">
        <v>0</v>
      </c>
      <c r="T183" s="149">
        <v>0</v>
      </c>
      <c r="U183" s="149">
        <v>0</v>
      </c>
      <c r="V183" s="149">
        <v>0</v>
      </c>
      <c r="W183" s="149">
        <v>0</v>
      </c>
      <c r="X183" s="149">
        <v>0</v>
      </c>
      <c r="Y183" s="149">
        <v>0</v>
      </c>
      <c r="Z183" s="149">
        <v>0</v>
      </c>
      <c r="AA183" s="149">
        <v>0</v>
      </c>
      <c r="AB183" s="149">
        <v>0</v>
      </c>
      <c r="AC183" s="149">
        <v>0</v>
      </c>
      <c r="AD183" s="149">
        <v>0</v>
      </c>
      <c r="AE183" s="149" t="s">
        <v>2857</v>
      </c>
      <c r="AF183" s="149">
        <v>0</v>
      </c>
      <c r="AG183" s="149">
        <v>0</v>
      </c>
      <c r="AH183">
        <v>0</v>
      </c>
      <c r="AI183">
        <v>0</v>
      </c>
      <c r="AO183"/>
      <c r="AP183"/>
    </row>
    <row r="184" spans="1:42" x14ac:dyDescent="0.25">
      <c r="A184" s="118" t="s">
        <v>268</v>
      </c>
      <c r="B184" s="118" t="s">
        <v>1800</v>
      </c>
      <c r="C184" s="118" t="s">
        <v>731</v>
      </c>
      <c r="D184" s="118" t="s">
        <v>2860</v>
      </c>
      <c r="E184" s="118"/>
      <c r="F184" s="149">
        <v>530</v>
      </c>
      <c r="G184" s="149">
        <v>46729</v>
      </c>
      <c r="H184" s="149">
        <v>0</v>
      </c>
      <c r="I184" s="149">
        <v>46729</v>
      </c>
      <c r="J184" s="149">
        <v>0</v>
      </c>
      <c r="K184" s="149">
        <v>0</v>
      </c>
      <c r="L184" s="149">
        <v>46729</v>
      </c>
      <c r="M184" s="149">
        <v>0</v>
      </c>
      <c r="N184" s="149">
        <v>0</v>
      </c>
      <c r="O184" s="149">
        <v>46729</v>
      </c>
      <c r="P184" s="149">
        <v>0</v>
      </c>
      <c r="Q184" s="149">
        <v>0</v>
      </c>
      <c r="R184" s="149">
        <v>0</v>
      </c>
      <c r="S184" s="149">
        <v>0</v>
      </c>
      <c r="T184" s="149">
        <v>0</v>
      </c>
      <c r="U184" s="149">
        <v>0</v>
      </c>
      <c r="V184" s="149">
        <v>0</v>
      </c>
      <c r="W184" s="149">
        <v>0</v>
      </c>
      <c r="X184" s="149">
        <v>0</v>
      </c>
      <c r="Y184" s="149">
        <v>0</v>
      </c>
      <c r="Z184" s="149">
        <v>0</v>
      </c>
      <c r="AA184" s="149">
        <v>0</v>
      </c>
      <c r="AB184" s="149">
        <v>46729</v>
      </c>
      <c r="AC184" s="149">
        <v>0</v>
      </c>
      <c r="AD184" s="149">
        <v>0</v>
      </c>
      <c r="AE184" s="149" t="s">
        <v>2857</v>
      </c>
      <c r="AF184" s="149">
        <v>46729</v>
      </c>
      <c r="AG184" s="149">
        <v>46729</v>
      </c>
      <c r="AH184">
        <v>0</v>
      </c>
      <c r="AI184">
        <v>0</v>
      </c>
      <c r="AO184"/>
      <c r="AP184"/>
    </row>
    <row r="185" spans="1:42" x14ac:dyDescent="0.25">
      <c r="A185" s="118" t="s">
        <v>269</v>
      </c>
      <c r="B185" s="118" t="s">
        <v>1805</v>
      </c>
      <c r="C185" s="118" t="s">
        <v>723</v>
      </c>
      <c r="D185" s="118" t="s">
        <v>2861</v>
      </c>
      <c r="E185" s="118"/>
      <c r="F185" s="149">
        <v>10050</v>
      </c>
      <c r="G185" s="149">
        <v>886086</v>
      </c>
      <c r="H185" s="149">
        <v>0</v>
      </c>
      <c r="I185" s="149">
        <v>886086</v>
      </c>
      <c r="J185" s="149">
        <v>33046</v>
      </c>
      <c r="K185" s="149">
        <v>88969</v>
      </c>
      <c r="L185" s="149">
        <v>853040</v>
      </c>
      <c r="M185" s="149">
        <v>336570</v>
      </c>
      <c r="N185" s="149">
        <v>484994</v>
      </c>
      <c r="O185" s="149">
        <v>516470</v>
      </c>
      <c r="P185" s="149">
        <v>74446.8</v>
      </c>
      <c r="Q185" s="149">
        <v>185720.34</v>
      </c>
      <c r="R185" s="149">
        <v>260167.14</v>
      </c>
      <c r="S185" s="149">
        <v>74446.8</v>
      </c>
      <c r="T185" s="149">
        <v>185720.34</v>
      </c>
      <c r="U185" s="149">
        <v>260167.14</v>
      </c>
      <c r="V185" s="149">
        <v>260167.33999999997</v>
      </c>
      <c r="W185" s="149">
        <v>629783.14</v>
      </c>
      <c r="X185" s="149">
        <v>629783.34</v>
      </c>
      <c r="Y185" s="149">
        <v>0</v>
      </c>
      <c r="Z185" s="149">
        <v>629783.34</v>
      </c>
      <c r="AA185" s="149">
        <v>834130.14</v>
      </c>
      <c r="AB185" s="149">
        <v>51955.859999999986</v>
      </c>
      <c r="AC185" s="149">
        <v>565761.82000000007</v>
      </c>
      <c r="AD185" s="149">
        <v>64021.519999999902</v>
      </c>
      <c r="AE185" s="149" t="s">
        <v>2857</v>
      </c>
      <c r="AF185" s="149">
        <v>256302.66000000003</v>
      </c>
      <c r="AG185" s="149">
        <v>51955.859999999986</v>
      </c>
      <c r="AH185">
        <v>260167.33999999997</v>
      </c>
      <c r="AI185">
        <v>629783.34</v>
      </c>
      <c r="AO185"/>
      <c r="AP185"/>
    </row>
    <row r="186" spans="1:42" x14ac:dyDescent="0.25">
      <c r="A186" s="118" t="s">
        <v>270</v>
      </c>
      <c r="B186" s="118" t="s">
        <v>1812</v>
      </c>
      <c r="C186" s="118" t="s">
        <v>761</v>
      </c>
      <c r="D186" s="118" t="s">
        <v>2864</v>
      </c>
      <c r="E186" s="118"/>
      <c r="F186" s="149">
        <v>29105</v>
      </c>
      <c r="G186" s="149">
        <v>2566121</v>
      </c>
      <c r="H186" s="149">
        <v>0</v>
      </c>
      <c r="I186" s="149">
        <v>2566121</v>
      </c>
      <c r="J186" s="149">
        <v>0</v>
      </c>
      <c r="K186" s="149">
        <v>0</v>
      </c>
      <c r="L186" s="149">
        <v>2566121</v>
      </c>
      <c r="M186" s="149">
        <v>1966250</v>
      </c>
      <c r="N186" s="149">
        <v>2684000</v>
      </c>
      <c r="O186" s="149">
        <v>599871</v>
      </c>
      <c r="P186" s="149">
        <v>5554.0275000000001</v>
      </c>
      <c r="Q186" s="149">
        <v>624303.48</v>
      </c>
      <c r="R186" s="149">
        <v>629857.50749999995</v>
      </c>
      <c r="S186" s="149">
        <v>5554.0275000000001</v>
      </c>
      <c r="T186" s="149">
        <v>573923.66</v>
      </c>
      <c r="U186" s="149">
        <v>579477.6875</v>
      </c>
      <c r="V186" s="149">
        <v>579477.6875</v>
      </c>
      <c r="W186" s="149">
        <v>2545727.6875</v>
      </c>
      <c r="X186" s="149">
        <v>2545727.6875</v>
      </c>
      <c r="Y186" s="149">
        <v>0</v>
      </c>
      <c r="Z186" s="149">
        <v>2545727.6875</v>
      </c>
      <c r="AA186" s="149">
        <v>3313857.5074999998</v>
      </c>
      <c r="AB186" s="149">
        <v>-747736.50749999983</v>
      </c>
      <c r="AC186" s="149">
        <v>2392833.049999998</v>
      </c>
      <c r="AD186" s="149">
        <v>152894.63750000205</v>
      </c>
      <c r="AE186" s="149" t="s">
        <v>2857</v>
      </c>
      <c r="AF186" s="149">
        <v>20393.3125</v>
      </c>
      <c r="AG186" s="149">
        <v>-747736.50749999983</v>
      </c>
      <c r="AH186">
        <v>579477.6875</v>
      </c>
      <c r="AI186">
        <v>2545727.6875</v>
      </c>
      <c r="AO186"/>
      <c r="AP186"/>
    </row>
    <row r="187" spans="1:42" x14ac:dyDescent="0.25">
      <c r="A187" s="118" t="s">
        <v>271</v>
      </c>
      <c r="B187" s="118" t="s">
        <v>1819</v>
      </c>
      <c r="C187" s="118" t="s">
        <v>761</v>
      </c>
      <c r="D187" s="118" t="s">
        <v>2862</v>
      </c>
      <c r="E187" s="118"/>
      <c r="F187" s="149">
        <v>13866</v>
      </c>
      <c r="G187" s="149">
        <v>1222533</v>
      </c>
      <c r="H187" s="149">
        <v>0</v>
      </c>
      <c r="I187" s="149">
        <v>1222533</v>
      </c>
      <c r="J187" s="149">
        <v>105043</v>
      </c>
      <c r="K187" s="149">
        <v>191267</v>
      </c>
      <c r="L187" s="149">
        <v>1117490</v>
      </c>
      <c r="M187" s="149">
        <v>0</v>
      </c>
      <c r="N187" s="149">
        <v>0</v>
      </c>
      <c r="O187" s="149">
        <v>1117490</v>
      </c>
      <c r="P187" s="149">
        <v>0</v>
      </c>
      <c r="Q187" s="149">
        <v>235457.76</v>
      </c>
      <c r="R187" s="149">
        <v>235457.76</v>
      </c>
      <c r="S187" s="149">
        <v>0</v>
      </c>
      <c r="T187" s="149">
        <v>235457.76</v>
      </c>
      <c r="U187" s="149">
        <v>235457.76</v>
      </c>
      <c r="V187" s="149">
        <v>235457.76</v>
      </c>
      <c r="W187" s="149">
        <v>340500.76</v>
      </c>
      <c r="X187" s="149">
        <v>340500.76</v>
      </c>
      <c r="Y187" s="149">
        <v>0</v>
      </c>
      <c r="Z187" s="149">
        <v>340500.76</v>
      </c>
      <c r="AA187" s="149">
        <v>426724.76</v>
      </c>
      <c r="AB187" s="149">
        <v>795808.24</v>
      </c>
      <c r="AC187" s="149">
        <v>21092.899999999951</v>
      </c>
      <c r="AD187" s="149">
        <v>319407.86000000004</v>
      </c>
      <c r="AE187" s="149" t="s">
        <v>2857</v>
      </c>
      <c r="AF187" s="149">
        <v>882032.24</v>
      </c>
      <c r="AG187" s="149">
        <v>795808.24</v>
      </c>
      <c r="AH187">
        <v>235457.76</v>
      </c>
      <c r="AI187">
        <v>340500.76</v>
      </c>
      <c r="AO187"/>
      <c r="AP187"/>
    </row>
    <row r="188" spans="1:42" x14ac:dyDescent="0.25">
      <c r="A188" s="118" t="s">
        <v>272</v>
      </c>
      <c r="B188" s="118" t="s">
        <v>1824</v>
      </c>
      <c r="C188" s="118" t="s">
        <v>809</v>
      </c>
      <c r="D188" s="118" t="s">
        <v>2864</v>
      </c>
      <c r="E188" s="118"/>
      <c r="F188" s="149">
        <v>8270</v>
      </c>
      <c r="G188" s="149">
        <v>729147</v>
      </c>
      <c r="H188" s="149">
        <v>0</v>
      </c>
      <c r="I188" s="149">
        <v>729147</v>
      </c>
      <c r="J188" s="149">
        <v>729127</v>
      </c>
      <c r="K188" s="149">
        <v>1027563</v>
      </c>
      <c r="L188" s="149">
        <v>20</v>
      </c>
      <c r="M188" s="149">
        <v>0</v>
      </c>
      <c r="N188" s="149">
        <v>0</v>
      </c>
      <c r="O188" s="149">
        <v>20</v>
      </c>
      <c r="P188" s="149">
        <v>0</v>
      </c>
      <c r="Q188" s="149">
        <v>0</v>
      </c>
      <c r="R188" s="149">
        <v>0</v>
      </c>
      <c r="S188" s="149">
        <v>0</v>
      </c>
      <c r="T188" s="149">
        <v>0</v>
      </c>
      <c r="U188" s="149">
        <v>0</v>
      </c>
      <c r="V188" s="149">
        <v>0</v>
      </c>
      <c r="W188" s="149">
        <v>729127</v>
      </c>
      <c r="X188" s="149">
        <v>729127</v>
      </c>
      <c r="Y188" s="149">
        <v>0</v>
      </c>
      <c r="Z188" s="149">
        <v>729127</v>
      </c>
      <c r="AA188" s="149">
        <v>1027563</v>
      </c>
      <c r="AB188" s="149">
        <v>-298416</v>
      </c>
      <c r="AC188" s="149">
        <v>431981.50999999983</v>
      </c>
      <c r="AD188" s="149">
        <v>297145.49000000017</v>
      </c>
      <c r="AE188" s="149" t="s">
        <v>2857</v>
      </c>
      <c r="AF188" s="149">
        <v>20</v>
      </c>
      <c r="AG188" s="149">
        <v>-298416</v>
      </c>
      <c r="AH188">
        <v>0</v>
      </c>
      <c r="AI188">
        <v>729127</v>
      </c>
      <c r="AO188"/>
      <c r="AP188"/>
    </row>
    <row r="189" spans="1:42" x14ac:dyDescent="0.25">
      <c r="A189" s="118" t="s">
        <v>273</v>
      </c>
      <c r="B189" s="118" t="s">
        <v>1831</v>
      </c>
      <c r="C189" s="118" t="s">
        <v>761</v>
      </c>
      <c r="D189" s="118" t="s">
        <v>2862</v>
      </c>
      <c r="E189" s="118"/>
      <c r="F189" s="149">
        <v>3265</v>
      </c>
      <c r="G189" s="149">
        <v>287868</v>
      </c>
      <c r="H189" s="149">
        <v>0</v>
      </c>
      <c r="I189" s="149">
        <v>287868</v>
      </c>
      <c r="J189" s="149">
        <v>38125</v>
      </c>
      <c r="K189" s="149">
        <v>53500</v>
      </c>
      <c r="L189" s="149">
        <v>249743</v>
      </c>
      <c r="M189" s="149">
        <v>132500</v>
      </c>
      <c r="N189" s="149">
        <v>204000</v>
      </c>
      <c r="O189" s="149">
        <v>117243</v>
      </c>
      <c r="P189" s="149">
        <v>0</v>
      </c>
      <c r="Q189" s="149">
        <v>117213.75</v>
      </c>
      <c r="R189" s="149">
        <v>117213.75</v>
      </c>
      <c r="S189" s="149">
        <v>0</v>
      </c>
      <c r="T189" s="149">
        <v>117213.75</v>
      </c>
      <c r="U189" s="149">
        <v>117213.75</v>
      </c>
      <c r="V189" s="149">
        <v>117213.75</v>
      </c>
      <c r="W189" s="149">
        <v>287838.75</v>
      </c>
      <c r="X189" s="149">
        <v>287838.75</v>
      </c>
      <c r="Y189" s="149">
        <v>0</v>
      </c>
      <c r="Z189" s="149">
        <v>287838.75</v>
      </c>
      <c r="AA189" s="149">
        <v>374713.75</v>
      </c>
      <c r="AB189" s="149">
        <v>-86845.75</v>
      </c>
      <c r="AC189" s="149">
        <v>226988.42999999996</v>
      </c>
      <c r="AD189" s="149">
        <v>60850.320000000029</v>
      </c>
      <c r="AE189" s="149" t="s">
        <v>2857</v>
      </c>
      <c r="AF189" s="149">
        <v>29.25</v>
      </c>
      <c r="AG189" s="149">
        <v>-86845.75</v>
      </c>
      <c r="AH189">
        <v>117213.75</v>
      </c>
      <c r="AI189">
        <v>287838.75</v>
      </c>
      <c r="AO189"/>
      <c r="AP189"/>
    </row>
    <row r="190" spans="1:42" x14ac:dyDescent="0.25">
      <c r="A190" s="118" t="s">
        <v>274</v>
      </c>
      <c r="B190" s="118" t="s">
        <v>1838</v>
      </c>
      <c r="C190" s="118" t="s">
        <v>809</v>
      </c>
      <c r="D190" s="118" t="s">
        <v>2866</v>
      </c>
      <c r="E190" s="118" t="s">
        <v>2856</v>
      </c>
      <c r="F190" s="149">
        <v>27616</v>
      </c>
      <c r="G190" s="149">
        <v>2434840</v>
      </c>
      <c r="H190" s="149">
        <v>0</v>
      </c>
      <c r="I190" s="149">
        <v>2434840</v>
      </c>
      <c r="J190" s="149">
        <v>149750</v>
      </c>
      <c r="K190" s="149">
        <v>281000</v>
      </c>
      <c r="L190" s="149">
        <v>2285090</v>
      </c>
      <c r="M190" s="149">
        <v>998350</v>
      </c>
      <c r="N190" s="149">
        <v>1212000</v>
      </c>
      <c r="O190" s="149">
        <v>1286740</v>
      </c>
      <c r="P190" s="149">
        <v>0</v>
      </c>
      <c r="Q190" s="149">
        <v>1286739.699</v>
      </c>
      <c r="R190" s="149">
        <v>1286739.699</v>
      </c>
      <c r="S190" s="149">
        <v>0</v>
      </c>
      <c r="T190" s="149">
        <v>1231387.33</v>
      </c>
      <c r="U190" s="149">
        <v>1231387.33</v>
      </c>
      <c r="V190" s="149">
        <v>1231387.33</v>
      </c>
      <c r="W190" s="149">
        <v>2379487.33</v>
      </c>
      <c r="X190" s="149">
        <v>2379487.33</v>
      </c>
      <c r="Y190" s="149">
        <v>0</v>
      </c>
      <c r="Z190" s="149">
        <v>2379487.33</v>
      </c>
      <c r="AA190" s="149">
        <v>2779739.699</v>
      </c>
      <c r="AB190" s="149">
        <v>-344899.69900000002</v>
      </c>
      <c r="AC190" s="149">
        <v>2323290.1090000025</v>
      </c>
      <c r="AD190" s="149">
        <v>56197.220999997575</v>
      </c>
      <c r="AE190" s="149" t="s">
        <v>2857</v>
      </c>
      <c r="AF190" s="149">
        <v>55352.669999999925</v>
      </c>
      <c r="AG190" s="149">
        <v>-344899.69900000002</v>
      </c>
      <c r="AH190">
        <v>1231387.33</v>
      </c>
      <c r="AI190">
        <v>2379487.33</v>
      </c>
      <c r="AO190"/>
      <c r="AP190"/>
    </row>
    <row r="191" spans="1:42" x14ac:dyDescent="0.25">
      <c r="A191" s="118" t="s">
        <v>275</v>
      </c>
      <c r="B191" s="118" t="s">
        <v>1842</v>
      </c>
      <c r="C191" s="118" t="s">
        <v>774</v>
      </c>
      <c r="D191" s="118" t="s">
        <v>2860</v>
      </c>
      <c r="E191" s="118"/>
      <c r="F191" s="149">
        <v>112</v>
      </c>
      <c r="G191" s="149">
        <v>9875</v>
      </c>
      <c r="H191" s="149">
        <v>0</v>
      </c>
      <c r="I191" s="149">
        <v>9875</v>
      </c>
      <c r="J191" s="149">
        <v>0</v>
      </c>
      <c r="K191" s="149">
        <v>0</v>
      </c>
      <c r="L191" s="149">
        <v>9875</v>
      </c>
      <c r="M191" s="149">
        <v>0</v>
      </c>
      <c r="N191" s="149">
        <v>0</v>
      </c>
      <c r="O191" s="149">
        <v>9875</v>
      </c>
      <c r="P191" s="149">
        <v>0</v>
      </c>
      <c r="Q191" s="149">
        <v>0</v>
      </c>
      <c r="R191" s="149">
        <v>0</v>
      </c>
      <c r="S191" s="149">
        <v>0</v>
      </c>
      <c r="T191" s="149">
        <v>0</v>
      </c>
      <c r="U191" s="149">
        <v>0</v>
      </c>
      <c r="V191" s="149">
        <v>0</v>
      </c>
      <c r="W191" s="149">
        <v>0</v>
      </c>
      <c r="X191" s="149">
        <v>0</v>
      </c>
      <c r="Y191" s="149">
        <v>0</v>
      </c>
      <c r="Z191" s="149">
        <v>0</v>
      </c>
      <c r="AA191" s="149">
        <v>0</v>
      </c>
      <c r="AB191" s="149">
        <v>9875</v>
      </c>
      <c r="AC191" s="149">
        <v>0</v>
      </c>
      <c r="AD191" s="149">
        <v>0</v>
      </c>
      <c r="AE191" s="149" t="s">
        <v>2857</v>
      </c>
      <c r="AF191" s="149">
        <v>9875</v>
      </c>
      <c r="AG191" s="149">
        <v>9875</v>
      </c>
      <c r="AH191">
        <v>0</v>
      </c>
      <c r="AI191">
        <v>0</v>
      </c>
      <c r="AO191"/>
      <c r="AP191"/>
    </row>
    <row r="192" spans="1:42" x14ac:dyDescent="0.25">
      <c r="A192" s="118" t="s">
        <v>276</v>
      </c>
      <c r="B192" s="118" t="s">
        <v>1847</v>
      </c>
      <c r="C192" s="118" t="s">
        <v>708</v>
      </c>
      <c r="D192" s="118" t="s">
        <v>2860</v>
      </c>
      <c r="E192" s="118"/>
      <c r="F192" s="149">
        <v>8865</v>
      </c>
      <c r="G192" s="149">
        <v>781607</v>
      </c>
      <c r="H192" s="149">
        <v>0</v>
      </c>
      <c r="I192" s="149">
        <v>781607</v>
      </c>
      <c r="J192" s="149">
        <v>32480</v>
      </c>
      <c r="K192" s="149">
        <v>32480</v>
      </c>
      <c r="L192" s="149">
        <v>749127</v>
      </c>
      <c r="M192" s="149">
        <v>0</v>
      </c>
      <c r="N192" s="149">
        <v>21318</v>
      </c>
      <c r="O192" s="149">
        <v>749127</v>
      </c>
      <c r="P192" s="149">
        <v>0</v>
      </c>
      <c r="Q192" s="149">
        <v>749127</v>
      </c>
      <c r="R192" s="149">
        <v>749127</v>
      </c>
      <c r="S192" s="149">
        <v>0</v>
      </c>
      <c r="T192" s="149">
        <v>11049</v>
      </c>
      <c r="U192" s="149">
        <v>11049</v>
      </c>
      <c r="V192" s="149">
        <v>11049</v>
      </c>
      <c r="W192" s="149">
        <v>43529</v>
      </c>
      <c r="X192" s="149">
        <v>43529</v>
      </c>
      <c r="Y192" s="149">
        <v>0</v>
      </c>
      <c r="Z192" s="149">
        <v>43529</v>
      </c>
      <c r="AA192" s="149">
        <v>802925</v>
      </c>
      <c r="AB192" s="149">
        <v>-21318</v>
      </c>
      <c r="AC192" s="149">
        <v>234765.81</v>
      </c>
      <c r="AD192" s="149">
        <v>-191236.81</v>
      </c>
      <c r="AE192" s="149" t="s">
        <v>2865</v>
      </c>
      <c r="AF192" s="149">
        <v>738078</v>
      </c>
      <c r="AG192" s="149">
        <v>-21318</v>
      </c>
      <c r="AH192">
        <v>11049</v>
      </c>
      <c r="AI192">
        <v>43529</v>
      </c>
      <c r="AO192"/>
      <c r="AP192"/>
    </row>
    <row r="193" spans="1:42" x14ac:dyDescent="0.25">
      <c r="A193" s="118" t="s">
        <v>277</v>
      </c>
      <c r="B193" s="118" t="s">
        <v>1853</v>
      </c>
      <c r="C193" s="118" t="s">
        <v>774</v>
      </c>
      <c r="D193" s="118" t="s">
        <v>2862</v>
      </c>
      <c r="E193" s="118"/>
      <c r="F193" s="149">
        <v>8316</v>
      </c>
      <c r="G193" s="149">
        <v>733203</v>
      </c>
      <c r="H193" s="149">
        <v>0</v>
      </c>
      <c r="I193" s="149">
        <v>733203</v>
      </c>
      <c r="J193" s="149">
        <v>0</v>
      </c>
      <c r="K193" s="149">
        <v>0</v>
      </c>
      <c r="L193" s="149">
        <v>733203</v>
      </c>
      <c r="M193" s="149">
        <v>548462</v>
      </c>
      <c r="N193" s="149">
        <v>640176</v>
      </c>
      <c r="O193" s="149">
        <v>184741</v>
      </c>
      <c r="P193" s="149">
        <v>11415.225</v>
      </c>
      <c r="Q193" s="149">
        <v>95556.02</v>
      </c>
      <c r="R193" s="149">
        <v>106971.245</v>
      </c>
      <c r="S193" s="149">
        <v>11415.225</v>
      </c>
      <c r="T193" s="149">
        <v>95556.02</v>
      </c>
      <c r="U193" s="149">
        <v>106971.245</v>
      </c>
      <c r="V193" s="149">
        <v>91877.3</v>
      </c>
      <c r="W193" s="149">
        <v>655433.245</v>
      </c>
      <c r="X193" s="149">
        <v>640339.30000000005</v>
      </c>
      <c r="Y193" s="149">
        <v>0</v>
      </c>
      <c r="Z193" s="149">
        <v>640339.30000000005</v>
      </c>
      <c r="AA193" s="149">
        <v>747147.245</v>
      </c>
      <c r="AB193" s="149">
        <v>-13944.244999999995</v>
      </c>
      <c r="AC193" s="149">
        <v>654195.91999999981</v>
      </c>
      <c r="AD193" s="149">
        <v>-13856.619999999764</v>
      </c>
      <c r="AE193" s="149" t="s">
        <v>2865</v>
      </c>
      <c r="AF193" s="149">
        <v>92863.699999999953</v>
      </c>
      <c r="AG193" s="149">
        <v>-13944.244999999995</v>
      </c>
      <c r="AH193">
        <v>106971.25</v>
      </c>
      <c r="AI193">
        <v>655433.25</v>
      </c>
      <c r="AO193"/>
      <c r="AP193"/>
    </row>
    <row r="194" spans="1:42" x14ac:dyDescent="0.25">
      <c r="A194" s="118" t="s">
        <v>278</v>
      </c>
      <c r="B194" s="118" t="s">
        <v>1859</v>
      </c>
      <c r="C194" s="118" t="s">
        <v>700</v>
      </c>
      <c r="D194" s="118" t="s">
        <v>2860</v>
      </c>
      <c r="E194" s="118"/>
      <c r="F194" s="149">
        <v>929</v>
      </c>
      <c r="G194" s="149">
        <v>81908</v>
      </c>
      <c r="H194" s="149">
        <v>0</v>
      </c>
      <c r="I194" s="149">
        <v>81908</v>
      </c>
      <c r="J194" s="149">
        <v>19636</v>
      </c>
      <c r="K194" s="149">
        <v>32833</v>
      </c>
      <c r="L194" s="149">
        <v>62272</v>
      </c>
      <c r="M194" s="149">
        <v>16215</v>
      </c>
      <c r="N194" s="149">
        <v>46215</v>
      </c>
      <c r="O194" s="149">
        <v>46057</v>
      </c>
      <c r="P194" s="149">
        <v>0</v>
      </c>
      <c r="Q194" s="149">
        <v>0</v>
      </c>
      <c r="R194" s="149">
        <v>0</v>
      </c>
      <c r="S194" s="149">
        <v>0</v>
      </c>
      <c r="T194" s="149">
        <v>0</v>
      </c>
      <c r="U194" s="149">
        <v>0</v>
      </c>
      <c r="V194" s="149">
        <v>0</v>
      </c>
      <c r="W194" s="149">
        <v>35851</v>
      </c>
      <c r="X194" s="149">
        <v>35851</v>
      </c>
      <c r="Y194" s="149">
        <v>0</v>
      </c>
      <c r="Z194" s="149">
        <v>35851</v>
      </c>
      <c r="AA194" s="149">
        <v>79048</v>
      </c>
      <c r="AB194" s="149">
        <v>2860</v>
      </c>
      <c r="AC194" s="149">
        <v>18829.800000000003</v>
      </c>
      <c r="AD194" s="149">
        <v>17021.199999999997</v>
      </c>
      <c r="AE194" s="149" t="s">
        <v>2857</v>
      </c>
      <c r="AF194" s="149">
        <v>46057</v>
      </c>
      <c r="AG194" s="149">
        <v>2860</v>
      </c>
      <c r="AH194">
        <v>0</v>
      </c>
      <c r="AI194">
        <v>35851</v>
      </c>
      <c r="AO194"/>
      <c r="AP194"/>
    </row>
    <row r="195" spans="1:42" x14ac:dyDescent="0.25">
      <c r="A195" s="118" t="s">
        <v>279</v>
      </c>
      <c r="B195" s="118" t="s">
        <v>1863</v>
      </c>
      <c r="C195" s="118" t="s">
        <v>708</v>
      </c>
      <c r="D195" s="118" t="s">
        <v>2860</v>
      </c>
      <c r="E195" s="118"/>
      <c r="F195" s="149">
        <v>870</v>
      </c>
      <c r="G195" s="149">
        <v>76706</v>
      </c>
      <c r="H195" s="149">
        <v>0</v>
      </c>
      <c r="I195" s="149">
        <v>76706</v>
      </c>
      <c r="J195" s="149">
        <v>0</v>
      </c>
      <c r="K195" s="149">
        <v>0</v>
      </c>
      <c r="L195" s="149">
        <v>76706</v>
      </c>
      <c r="M195" s="149">
        <v>0</v>
      </c>
      <c r="N195" s="149">
        <v>0</v>
      </c>
      <c r="O195" s="149">
        <v>76706</v>
      </c>
      <c r="P195" s="149">
        <v>0</v>
      </c>
      <c r="Q195" s="149">
        <v>0</v>
      </c>
      <c r="R195" s="149">
        <v>0</v>
      </c>
      <c r="S195" s="149">
        <v>0</v>
      </c>
      <c r="T195" s="149">
        <v>0</v>
      </c>
      <c r="U195" s="149">
        <v>0</v>
      </c>
      <c r="V195" s="149">
        <v>0</v>
      </c>
      <c r="W195" s="149">
        <v>0</v>
      </c>
      <c r="X195" s="149">
        <v>0</v>
      </c>
      <c r="Y195" s="149">
        <v>0</v>
      </c>
      <c r="Z195" s="149">
        <v>0</v>
      </c>
      <c r="AA195" s="149">
        <v>0</v>
      </c>
      <c r="AB195" s="149">
        <v>76706</v>
      </c>
      <c r="AC195" s="149">
        <v>0</v>
      </c>
      <c r="AD195" s="149">
        <v>0</v>
      </c>
      <c r="AE195" s="149" t="s">
        <v>2857</v>
      </c>
      <c r="AF195" s="149">
        <v>76706</v>
      </c>
      <c r="AG195" s="149">
        <v>76706</v>
      </c>
      <c r="AH195">
        <v>0</v>
      </c>
      <c r="AI195">
        <v>0</v>
      </c>
      <c r="AO195"/>
      <c r="AP195"/>
    </row>
    <row r="196" spans="1:42" x14ac:dyDescent="0.25">
      <c r="A196" s="118" t="s">
        <v>280</v>
      </c>
      <c r="B196" s="118" t="s">
        <v>1864</v>
      </c>
      <c r="C196" s="118" t="s">
        <v>700</v>
      </c>
      <c r="D196" s="118" t="s">
        <v>2860</v>
      </c>
      <c r="E196" s="118"/>
      <c r="F196" s="149">
        <v>158</v>
      </c>
      <c r="G196" s="149">
        <v>13930</v>
      </c>
      <c r="H196" s="149">
        <v>0</v>
      </c>
      <c r="I196" s="149">
        <v>13930</v>
      </c>
      <c r="J196" s="149">
        <v>0</v>
      </c>
      <c r="K196" s="149">
        <v>0</v>
      </c>
      <c r="L196" s="149">
        <v>13930</v>
      </c>
      <c r="M196" s="149">
        <v>0</v>
      </c>
      <c r="N196" s="149">
        <v>0</v>
      </c>
      <c r="O196" s="149">
        <v>13930</v>
      </c>
      <c r="P196" s="149">
        <v>0</v>
      </c>
      <c r="Q196" s="149">
        <v>0</v>
      </c>
      <c r="R196" s="149">
        <v>0</v>
      </c>
      <c r="S196" s="149">
        <v>0</v>
      </c>
      <c r="T196" s="149">
        <v>0</v>
      </c>
      <c r="U196" s="149">
        <v>0</v>
      </c>
      <c r="V196" s="149">
        <v>0</v>
      </c>
      <c r="W196" s="149">
        <v>0</v>
      </c>
      <c r="X196" s="149">
        <v>0</v>
      </c>
      <c r="Y196" s="149">
        <v>0</v>
      </c>
      <c r="Z196" s="149">
        <v>0</v>
      </c>
      <c r="AA196" s="149">
        <v>0</v>
      </c>
      <c r="AB196" s="149">
        <v>13930</v>
      </c>
      <c r="AC196" s="149">
        <v>0</v>
      </c>
      <c r="AD196" s="149">
        <v>0</v>
      </c>
      <c r="AE196" s="149" t="s">
        <v>2857</v>
      </c>
      <c r="AF196" s="149">
        <v>13930</v>
      </c>
      <c r="AG196" s="149">
        <v>13930</v>
      </c>
      <c r="AH196">
        <v>0</v>
      </c>
      <c r="AI196">
        <v>0</v>
      </c>
      <c r="AO196"/>
      <c r="AP196"/>
    </row>
    <row r="197" spans="1:42" x14ac:dyDescent="0.25">
      <c r="A197" s="118" t="s">
        <v>281</v>
      </c>
      <c r="B197" s="118" t="s">
        <v>1868</v>
      </c>
      <c r="C197" s="118" t="s">
        <v>723</v>
      </c>
      <c r="D197" s="118" t="s">
        <v>2861</v>
      </c>
      <c r="E197" s="118"/>
      <c r="F197" s="149">
        <v>3524</v>
      </c>
      <c r="G197" s="149">
        <v>310703</v>
      </c>
      <c r="H197" s="149">
        <v>0</v>
      </c>
      <c r="I197" s="149">
        <v>310703</v>
      </c>
      <c r="J197" s="149">
        <v>62250</v>
      </c>
      <c r="K197" s="149">
        <v>148500</v>
      </c>
      <c r="L197" s="149">
        <v>248453</v>
      </c>
      <c r="M197" s="149">
        <v>248453</v>
      </c>
      <c r="N197" s="149">
        <v>524828</v>
      </c>
      <c r="O197" s="149">
        <v>0</v>
      </c>
      <c r="P197" s="149">
        <v>0</v>
      </c>
      <c r="Q197" s="149">
        <v>0</v>
      </c>
      <c r="R197" s="149">
        <v>0</v>
      </c>
      <c r="S197" s="149">
        <v>0</v>
      </c>
      <c r="T197" s="149">
        <v>0</v>
      </c>
      <c r="U197" s="149">
        <v>0</v>
      </c>
      <c r="V197" s="149">
        <v>0</v>
      </c>
      <c r="W197" s="149">
        <v>310703</v>
      </c>
      <c r="X197" s="149">
        <v>310703</v>
      </c>
      <c r="Y197" s="149">
        <v>0</v>
      </c>
      <c r="Z197" s="149">
        <v>310703</v>
      </c>
      <c r="AA197" s="149">
        <v>673328</v>
      </c>
      <c r="AB197" s="149">
        <v>-362625</v>
      </c>
      <c r="AC197" s="149">
        <v>310702.65999999997</v>
      </c>
      <c r="AD197" s="149">
        <v>0.34000000002561137</v>
      </c>
      <c r="AE197" s="149" t="s">
        <v>2857</v>
      </c>
      <c r="AF197" s="149">
        <v>0</v>
      </c>
      <c r="AG197" s="149">
        <v>-362625</v>
      </c>
      <c r="AH197">
        <v>0</v>
      </c>
      <c r="AI197">
        <v>310703</v>
      </c>
      <c r="AO197"/>
      <c r="AP197"/>
    </row>
    <row r="198" spans="1:42" x14ac:dyDescent="0.25">
      <c r="A198" s="118" t="s">
        <v>282</v>
      </c>
      <c r="B198" s="118" t="s">
        <v>1875</v>
      </c>
      <c r="C198" s="118" t="s">
        <v>1875</v>
      </c>
      <c r="D198" s="118" t="s">
        <v>2859</v>
      </c>
      <c r="E198" s="118"/>
      <c r="F198" s="149">
        <v>11327</v>
      </c>
      <c r="G198" s="149">
        <v>998676</v>
      </c>
      <c r="H198" s="149">
        <v>0</v>
      </c>
      <c r="I198" s="149">
        <v>998676</v>
      </c>
      <c r="J198" s="149">
        <v>281250</v>
      </c>
      <c r="K198" s="149">
        <v>750000</v>
      </c>
      <c r="L198" s="149">
        <v>717426</v>
      </c>
      <c r="M198" s="149">
        <v>467500</v>
      </c>
      <c r="N198" s="149">
        <v>1345000</v>
      </c>
      <c r="O198" s="149">
        <v>249926</v>
      </c>
      <c r="P198" s="149">
        <v>0</v>
      </c>
      <c r="Q198" s="149">
        <v>249926</v>
      </c>
      <c r="R198" s="149">
        <v>249926</v>
      </c>
      <c r="S198" s="149">
        <v>0</v>
      </c>
      <c r="T198" s="149">
        <v>249926</v>
      </c>
      <c r="U198" s="149">
        <v>249926</v>
      </c>
      <c r="V198" s="149">
        <v>249926</v>
      </c>
      <c r="W198" s="149">
        <v>998676</v>
      </c>
      <c r="X198" s="149">
        <v>998676</v>
      </c>
      <c r="Y198" s="149">
        <v>0</v>
      </c>
      <c r="Z198" s="149">
        <v>998676</v>
      </c>
      <c r="AA198" s="149">
        <v>2344926</v>
      </c>
      <c r="AB198" s="149">
        <v>-1346250</v>
      </c>
      <c r="AC198" s="149">
        <v>181779.00000000009</v>
      </c>
      <c r="AD198" s="149">
        <v>816896.99999999988</v>
      </c>
      <c r="AE198" s="149" t="s">
        <v>2857</v>
      </c>
      <c r="AF198" s="149">
        <v>0</v>
      </c>
      <c r="AG198" s="149">
        <v>-1346250</v>
      </c>
      <c r="AH198">
        <v>249926</v>
      </c>
      <c r="AI198">
        <v>998676</v>
      </c>
      <c r="AO198"/>
      <c r="AP198"/>
    </row>
    <row r="199" spans="1:42" x14ac:dyDescent="0.25">
      <c r="A199" s="118" t="s">
        <v>283</v>
      </c>
      <c r="B199" s="118" t="s">
        <v>1881</v>
      </c>
      <c r="C199" s="118" t="s">
        <v>684</v>
      </c>
      <c r="D199" s="118" t="s">
        <v>2863</v>
      </c>
      <c r="E199" s="118"/>
      <c r="F199" s="149">
        <v>36229</v>
      </c>
      <c r="G199" s="149">
        <v>3194228</v>
      </c>
      <c r="H199" s="149">
        <v>0</v>
      </c>
      <c r="I199" s="149">
        <v>3194228</v>
      </c>
      <c r="J199" s="149">
        <v>2981936</v>
      </c>
      <c r="K199" s="149">
        <v>3116470</v>
      </c>
      <c r="L199" s="149">
        <v>212292</v>
      </c>
      <c r="M199" s="149">
        <v>212199</v>
      </c>
      <c r="N199" s="149">
        <v>225440</v>
      </c>
      <c r="O199" s="149">
        <v>93</v>
      </c>
      <c r="P199" s="149">
        <v>0</v>
      </c>
      <c r="Q199" s="149">
        <v>0</v>
      </c>
      <c r="R199" s="149">
        <v>0</v>
      </c>
      <c r="S199" s="149">
        <v>0</v>
      </c>
      <c r="T199" s="149">
        <v>0</v>
      </c>
      <c r="U199" s="149">
        <v>0</v>
      </c>
      <c r="V199" s="149">
        <v>0</v>
      </c>
      <c r="W199" s="149">
        <v>3194135</v>
      </c>
      <c r="X199" s="149">
        <v>3194135</v>
      </c>
      <c r="Y199" s="149">
        <v>0</v>
      </c>
      <c r="Z199" s="149">
        <v>3194135</v>
      </c>
      <c r="AA199" s="149">
        <v>3341910</v>
      </c>
      <c r="AB199" s="149">
        <v>-147682</v>
      </c>
      <c r="AC199" s="149">
        <v>3194132.1749999989</v>
      </c>
      <c r="AD199" s="149">
        <v>2.8250000011175871</v>
      </c>
      <c r="AE199" s="149" t="s">
        <v>2857</v>
      </c>
      <c r="AF199" s="149">
        <v>93</v>
      </c>
      <c r="AG199" s="149">
        <v>-147682</v>
      </c>
      <c r="AH199">
        <v>0</v>
      </c>
      <c r="AI199">
        <v>3194135</v>
      </c>
      <c r="AO199"/>
      <c r="AP199"/>
    </row>
    <row r="200" spans="1:42" x14ac:dyDescent="0.25">
      <c r="A200" s="118" t="s">
        <v>284</v>
      </c>
      <c r="B200" s="118" t="s">
        <v>1888</v>
      </c>
      <c r="C200" s="118" t="s">
        <v>809</v>
      </c>
      <c r="D200" s="118" t="s">
        <v>2864</v>
      </c>
      <c r="E200" s="118"/>
      <c r="F200" s="149">
        <v>31248</v>
      </c>
      <c r="G200" s="149">
        <v>2755065</v>
      </c>
      <c r="H200" s="149">
        <v>0</v>
      </c>
      <c r="I200" s="149">
        <v>2755065</v>
      </c>
      <c r="J200" s="149">
        <v>707685</v>
      </c>
      <c r="K200" s="149">
        <v>2078962</v>
      </c>
      <c r="L200" s="149">
        <v>2047380</v>
      </c>
      <c r="M200" s="149">
        <v>395351</v>
      </c>
      <c r="N200" s="149">
        <v>1161635</v>
      </c>
      <c r="O200" s="149">
        <v>1652029</v>
      </c>
      <c r="P200" s="149">
        <v>375758.46</v>
      </c>
      <c r="Q200" s="149">
        <v>1316187.7716999999</v>
      </c>
      <c r="R200" s="149">
        <v>1691946.2316999999</v>
      </c>
      <c r="S200" s="149">
        <v>375758.46</v>
      </c>
      <c r="T200" s="149">
        <v>1276269.5917</v>
      </c>
      <c r="U200" s="149">
        <v>1652028.0517</v>
      </c>
      <c r="V200" s="149">
        <v>1652028.0565999998</v>
      </c>
      <c r="W200" s="149">
        <v>2755064.0516999997</v>
      </c>
      <c r="X200" s="149">
        <v>2755064.0565999998</v>
      </c>
      <c r="Y200" s="149">
        <v>0</v>
      </c>
      <c r="Z200" s="149">
        <v>2755064.0565999998</v>
      </c>
      <c r="AA200" s="149">
        <v>4932543.2316999994</v>
      </c>
      <c r="AB200" s="149">
        <v>-2177478.2316999994</v>
      </c>
      <c r="AC200" s="149">
        <v>1236038.5295178606</v>
      </c>
      <c r="AD200" s="149">
        <v>1519025.5270821392</v>
      </c>
      <c r="AE200" s="149" t="s">
        <v>2857</v>
      </c>
      <c r="AF200" s="149">
        <v>0.94340000022202719</v>
      </c>
      <c r="AG200" s="149">
        <v>-2177478.2316999994</v>
      </c>
      <c r="AH200">
        <v>1652028.0565999998</v>
      </c>
      <c r="AI200">
        <v>2755064.0565999998</v>
      </c>
      <c r="AO200"/>
      <c r="AP200"/>
    </row>
    <row r="201" spans="1:42" x14ac:dyDescent="0.25">
      <c r="A201" s="118" t="s">
        <v>285</v>
      </c>
      <c r="B201" s="118" t="s">
        <v>1896</v>
      </c>
      <c r="C201" s="118" t="s">
        <v>700</v>
      </c>
      <c r="D201" s="118" t="s">
        <v>2860</v>
      </c>
      <c r="E201" s="118"/>
      <c r="F201" s="149">
        <v>225</v>
      </c>
      <c r="G201" s="149">
        <v>19838</v>
      </c>
      <c r="H201" s="149">
        <v>0</v>
      </c>
      <c r="I201" s="149">
        <v>19838</v>
      </c>
      <c r="J201" s="149">
        <v>0</v>
      </c>
      <c r="K201" s="149">
        <v>0</v>
      </c>
      <c r="L201" s="149">
        <v>19838</v>
      </c>
      <c r="M201" s="149">
        <v>4615</v>
      </c>
      <c r="N201" s="149">
        <v>4615</v>
      </c>
      <c r="O201" s="149">
        <v>15223</v>
      </c>
      <c r="P201" s="149">
        <v>0</v>
      </c>
      <c r="Q201" s="149">
        <v>0</v>
      </c>
      <c r="R201" s="149">
        <v>0</v>
      </c>
      <c r="S201" s="149">
        <v>0</v>
      </c>
      <c r="T201" s="149">
        <v>0</v>
      </c>
      <c r="U201" s="149">
        <v>0</v>
      </c>
      <c r="V201" s="149">
        <v>0</v>
      </c>
      <c r="W201" s="149">
        <v>4615</v>
      </c>
      <c r="X201" s="149">
        <v>4615</v>
      </c>
      <c r="Y201" s="149">
        <v>0</v>
      </c>
      <c r="Z201" s="149">
        <v>4615</v>
      </c>
      <c r="AA201" s="149">
        <v>4615</v>
      </c>
      <c r="AB201" s="149">
        <v>15223</v>
      </c>
      <c r="AC201" s="149">
        <v>4173.83</v>
      </c>
      <c r="AD201" s="149">
        <v>441.17000000000007</v>
      </c>
      <c r="AE201" s="149" t="s">
        <v>2857</v>
      </c>
      <c r="AF201" s="149">
        <v>15223</v>
      </c>
      <c r="AG201" s="149">
        <v>15223</v>
      </c>
      <c r="AH201">
        <v>0</v>
      </c>
      <c r="AI201">
        <v>4615</v>
      </c>
      <c r="AO201"/>
      <c r="AP201"/>
    </row>
    <row r="202" spans="1:42" x14ac:dyDescent="0.25">
      <c r="A202" s="118" t="s">
        <v>286</v>
      </c>
      <c r="B202" s="118" t="s">
        <v>1901</v>
      </c>
      <c r="C202" s="118" t="s">
        <v>693</v>
      </c>
      <c r="D202" s="118" t="s">
        <v>2859</v>
      </c>
      <c r="E202" s="118"/>
      <c r="F202" s="149">
        <v>95315</v>
      </c>
      <c r="G202" s="149">
        <v>8403705</v>
      </c>
      <c r="H202" s="149">
        <v>0</v>
      </c>
      <c r="I202" s="149">
        <v>8403705</v>
      </c>
      <c r="J202" s="149">
        <v>676108</v>
      </c>
      <c r="K202" s="149">
        <v>2261044</v>
      </c>
      <c r="L202" s="149">
        <v>7727597</v>
      </c>
      <c r="M202" s="149">
        <v>1649668</v>
      </c>
      <c r="N202" s="149">
        <v>3802812</v>
      </c>
      <c r="O202" s="149">
        <v>6077929</v>
      </c>
      <c r="P202" s="149">
        <v>4851.7875000000004</v>
      </c>
      <c r="Q202" s="149">
        <v>6073076.9299999997</v>
      </c>
      <c r="R202" s="149">
        <v>6077928.7174999993</v>
      </c>
      <c r="S202" s="149">
        <v>0</v>
      </c>
      <c r="T202" s="149">
        <v>317126.46000000002</v>
      </c>
      <c r="U202" s="149">
        <v>317126.46000000002</v>
      </c>
      <c r="V202" s="149">
        <v>317126</v>
      </c>
      <c r="W202" s="149">
        <v>2642902.46</v>
      </c>
      <c r="X202" s="149">
        <v>2642902</v>
      </c>
      <c r="Y202" s="149">
        <v>0</v>
      </c>
      <c r="Z202" s="149">
        <v>2642902</v>
      </c>
      <c r="AA202" s="149">
        <v>12141784.717499999</v>
      </c>
      <c r="AB202" s="149">
        <v>-3738079.7174999993</v>
      </c>
      <c r="AC202" s="149">
        <v>2323051.5300000003</v>
      </c>
      <c r="AD202" s="149">
        <v>319850.46999999974</v>
      </c>
      <c r="AE202" s="149" t="s">
        <v>2857</v>
      </c>
      <c r="AF202" s="149">
        <v>5760803</v>
      </c>
      <c r="AG202" s="149">
        <v>-3738079.7174999993</v>
      </c>
      <c r="AH202">
        <v>317126</v>
      </c>
      <c r="AI202">
        <v>2642902</v>
      </c>
      <c r="AO202"/>
      <c r="AP202"/>
    </row>
    <row r="203" spans="1:42" x14ac:dyDescent="0.25">
      <c r="A203" s="118" t="s">
        <v>287</v>
      </c>
      <c r="B203" s="118" t="s">
        <v>1908</v>
      </c>
      <c r="C203" s="118" t="s">
        <v>761</v>
      </c>
      <c r="D203" s="118" t="s">
        <v>2862</v>
      </c>
      <c r="E203" s="118"/>
      <c r="F203" s="149">
        <v>1029</v>
      </c>
      <c r="G203" s="149">
        <v>90725</v>
      </c>
      <c r="H203" s="149">
        <v>0</v>
      </c>
      <c r="I203" s="149">
        <v>90725</v>
      </c>
      <c r="J203" s="149">
        <v>20750</v>
      </c>
      <c r="K203" s="149">
        <v>32000</v>
      </c>
      <c r="L203" s="149">
        <v>69975</v>
      </c>
      <c r="M203" s="149">
        <v>0</v>
      </c>
      <c r="N203" s="149">
        <v>29820</v>
      </c>
      <c r="O203" s="149">
        <v>69975</v>
      </c>
      <c r="P203" s="149">
        <v>0</v>
      </c>
      <c r="Q203" s="149">
        <v>33961</v>
      </c>
      <c r="R203" s="149">
        <v>33961</v>
      </c>
      <c r="S203" s="149">
        <v>0</v>
      </c>
      <c r="T203" s="149">
        <v>29980</v>
      </c>
      <c r="U203" s="149">
        <v>29980</v>
      </c>
      <c r="V203" s="149">
        <v>29980</v>
      </c>
      <c r="W203" s="149">
        <v>50730</v>
      </c>
      <c r="X203" s="149">
        <v>50730</v>
      </c>
      <c r="Y203" s="149">
        <v>0</v>
      </c>
      <c r="Z203" s="149">
        <v>50730</v>
      </c>
      <c r="AA203" s="149">
        <v>95781</v>
      </c>
      <c r="AB203" s="149">
        <v>-5056</v>
      </c>
      <c r="AC203" s="149">
        <v>54711.039999999994</v>
      </c>
      <c r="AD203" s="149">
        <v>-3981.0399999999936</v>
      </c>
      <c r="AE203" s="149" t="s">
        <v>2865</v>
      </c>
      <c r="AF203" s="149">
        <v>39995</v>
      </c>
      <c r="AG203" s="149">
        <v>-5056</v>
      </c>
      <c r="AH203">
        <v>29980</v>
      </c>
      <c r="AI203">
        <v>50730</v>
      </c>
      <c r="AO203"/>
      <c r="AP203"/>
    </row>
    <row r="204" spans="1:42" x14ac:dyDescent="0.25">
      <c r="A204" s="118" t="s">
        <v>288</v>
      </c>
      <c r="B204" s="118" t="s">
        <v>1915</v>
      </c>
      <c r="C204" s="118" t="s">
        <v>700</v>
      </c>
      <c r="D204" s="118" t="s">
        <v>2860</v>
      </c>
      <c r="E204" s="118"/>
      <c r="F204" s="149">
        <v>1458</v>
      </c>
      <c r="G204" s="149">
        <v>128549</v>
      </c>
      <c r="H204" s="149">
        <v>0</v>
      </c>
      <c r="I204" s="149">
        <v>128549</v>
      </c>
      <c r="J204" s="149">
        <v>13425</v>
      </c>
      <c r="K204" s="149">
        <v>16859</v>
      </c>
      <c r="L204" s="149">
        <v>115124</v>
      </c>
      <c r="M204" s="149">
        <v>38005</v>
      </c>
      <c r="N204" s="149">
        <v>46178</v>
      </c>
      <c r="O204" s="149">
        <v>77119</v>
      </c>
      <c r="P204" s="149">
        <v>19239</v>
      </c>
      <c r="Q204" s="149">
        <v>20583</v>
      </c>
      <c r="R204" s="149">
        <v>39822</v>
      </c>
      <c r="S204" s="149">
        <v>0</v>
      </c>
      <c r="T204" s="149">
        <v>0</v>
      </c>
      <c r="U204" s="149">
        <v>0</v>
      </c>
      <c r="V204" s="149">
        <v>0</v>
      </c>
      <c r="W204" s="149">
        <v>51430</v>
      </c>
      <c r="X204" s="149">
        <v>51430</v>
      </c>
      <c r="Y204" s="149">
        <v>0</v>
      </c>
      <c r="Z204" s="149">
        <v>51430</v>
      </c>
      <c r="AA204" s="149">
        <v>102859</v>
      </c>
      <c r="AB204" s="149">
        <v>25690</v>
      </c>
      <c r="AC204" s="149">
        <v>38989.93</v>
      </c>
      <c r="AD204" s="149">
        <v>12440.07</v>
      </c>
      <c r="AE204" s="149" t="s">
        <v>2857</v>
      </c>
      <c r="AF204" s="149">
        <v>77119</v>
      </c>
      <c r="AG204" s="149">
        <v>25690</v>
      </c>
      <c r="AH204">
        <v>0</v>
      </c>
      <c r="AI204">
        <v>51430</v>
      </c>
      <c r="AO204"/>
      <c r="AP204"/>
    </row>
    <row r="205" spans="1:42" x14ac:dyDescent="0.25">
      <c r="A205" s="118" t="s">
        <v>289</v>
      </c>
      <c r="B205" s="118" t="s">
        <v>1922</v>
      </c>
      <c r="C205" s="118" t="s">
        <v>774</v>
      </c>
      <c r="D205" s="118" t="s">
        <v>2862</v>
      </c>
      <c r="E205" s="118"/>
      <c r="F205" s="149">
        <v>1020</v>
      </c>
      <c r="G205" s="149">
        <v>89931</v>
      </c>
      <c r="H205" s="149">
        <v>0</v>
      </c>
      <c r="I205" s="149">
        <v>89931</v>
      </c>
      <c r="J205" s="149">
        <v>24041</v>
      </c>
      <c r="K205" s="149">
        <v>29546</v>
      </c>
      <c r="L205" s="149">
        <v>65890</v>
      </c>
      <c r="M205" s="149">
        <v>3807</v>
      </c>
      <c r="N205" s="149">
        <v>15227</v>
      </c>
      <c r="O205" s="149">
        <v>62083</v>
      </c>
      <c r="P205" s="149">
        <v>0</v>
      </c>
      <c r="Q205" s="149">
        <v>0</v>
      </c>
      <c r="R205" s="149">
        <v>0</v>
      </c>
      <c r="S205" s="149">
        <v>0</v>
      </c>
      <c r="T205" s="149">
        <v>0</v>
      </c>
      <c r="U205" s="149">
        <v>0</v>
      </c>
      <c r="V205" s="149">
        <v>0</v>
      </c>
      <c r="W205" s="149">
        <v>27848</v>
      </c>
      <c r="X205" s="149">
        <v>27848</v>
      </c>
      <c r="Y205" s="149">
        <v>0</v>
      </c>
      <c r="Z205" s="149">
        <v>27848</v>
      </c>
      <c r="AA205" s="149">
        <v>44773</v>
      </c>
      <c r="AB205" s="149">
        <v>45158</v>
      </c>
      <c r="AC205" s="149">
        <v>19987.5</v>
      </c>
      <c r="AD205" s="149">
        <v>7860.5</v>
      </c>
      <c r="AE205" s="149" t="s">
        <v>2857</v>
      </c>
      <c r="AF205" s="149">
        <v>62083</v>
      </c>
      <c r="AG205" s="149">
        <v>45158</v>
      </c>
      <c r="AH205">
        <v>0</v>
      </c>
      <c r="AI205">
        <v>27848</v>
      </c>
      <c r="AO205"/>
      <c r="AP205"/>
    </row>
    <row r="206" spans="1:42" x14ac:dyDescent="0.25">
      <c r="A206" s="118" t="s">
        <v>290</v>
      </c>
      <c r="B206" s="118" t="s">
        <v>1930</v>
      </c>
      <c r="C206" s="118" t="s">
        <v>723</v>
      </c>
      <c r="D206" s="118" t="s">
        <v>2861</v>
      </c>
      <c r="E206" s="118"/>
      <c r="F206" s="149">
        <v>7144</v>
      </c>
      <c r="G206" s="149">
        <v>629870</v>
      </c>
      <c r="H206" s="149">
        <v>0</v>
      </c>
      <c r="I206" s="149">
        <v>629870</v>
      </c>
      <c r="J206" s="149">
        <v>100000</v>
      </c>
      <c r="K206" s="149">
        <v>265000</v>
      </c>
      <c r="L206" s="149">
        <v>529870</v>
      </c>
      <c r="M206" s="149">
        <v>106250</v>
      </c>
      <c r="N206" s="149">
        <v>275000</v>
      </c>
      <c r="O206" s="149">
        <v>423620</v>
      </c>
      <c r="P206" s="149">
        <v>0</v>
      </c>
      <c r="Q206" s="149">
        <v>0</v>
      </c>
      <c r="R206" s="149">
        <v>0</v>
      </c>
      <c r="S206" s="149">
        <v>0</v>
      </c>
      <c r="T206" s="149">
        <v>0</v>
      </c>
      <c r="U206" s="149">
        <v>0</v>
      </c>
      <c r="V206" s="149">
        <v>0</v>
      </c>
      <c r="W206" s="149">
        <v>206250</v>
      </c>
      <c r="X206" s="149">
        <v>206250</v>
      </c>
      <c r="Y206" s="149">
        <v>0</v>
      </c>
      <c r="Z206" s="149">
        <v>206250</v>
      </c>
      <c r="AA206" s="149">
        <v>540000</v>
      </c>
      <c r="AB206" s="149">
        <v>89870</v>
      </c>
      <c r="AC206" s="149">
        <v>75901.66</v>
      </c>
      <c r="AD206" s="149">
        <v>130348.34</v>
      </c>
      <c r="AE206" s="149" t="s">
        <v>2857</v>
      </c>
      <c r="AF206" s="149">
        <v>423620</v>
      </c>
      <c r="AG206" s="149">
        <v>89870</v>
      </c>
      <c r="AH206">
        <v>0</v>
      </c>
      <c r="AI206">
        <v>206250</v>
      </c>
      <c r="AO206"/>
      <c r="AP206"/>
    </row>
    <row r="207" spans="1:42" x14ac:dyDescent="0.25">
      <c r="A207" s="118" t="s">
        <v>291</v>
      </c>
      <c r="B207" s="118" t="s">
        <v>1937</v>
      </c>
      <c r="C207" s="118" t="s">
        <v>723</v>
      </c>
      <c r="D207" s="118" t="s">
        <v>2861</v>
      </c>
      <c r="E207" s="118"/>
      <c r="F207" s="149">
        <v>18202</v>
      </c>
      <c r="G207" s="149">
        <v>1604829</v>
      </c>
      <c r="H207" s="149">
        <v>0</v>
      </c>
      <c r="I207" s="149">
        <v>1604829</v>
      </c>
      <c r="J207" s="149">
        <v>807087</v>
      </c>
      <c r="K207" s="149">
        <v>934118</v>
      </c>
      <c r="L207" s="149">
        <v>797742</v>
      </c>
      <c r="M207" s="149">
        <v>797742</v>
      </c>
      <c r="N207" s="149">
        <v>1503315</v>
      </c>
      <c r="O207" s="149">
        <v>0</v>
      </c>
      <c r="P207" s="149">
        <v>0</v>
      </c>
      <c r="Q207" s="149">
        <v>0</v>
      </c>
      <c r="R207" s="149">
        <v>0</v>
      </c>
      <c r="S207" s="149">
        <v>0</v>
      </c>
      <c r="T207" s="149">
        <v>0</v>
      </c>
      <c r="U207" s="149">
        <v>0</v>
      </c>
      <c r="V207" s="149">
        <v>0</v>
      </c>
      <c r="W207" s="149">
        <v>1604829</v>
      </c>
      <c r="X207" s="149">
        <v>1604829</v>
      </c>
      <c r="Y207" s="149">
        <v>0</v>
      </c>
      <c r="Z207" s="149">
        <v>1604829</v>
      </c>
      <c r="AA207" s="149">
        <v>2437433</v>
      </c>
      <c r="AB207" s="149">
        <v>-832604</v>
      </c>
      <c r="AC207" s="149">
        <v>1444674.4267999995</v>
      </c>
      <c r="AD207" s="149">
        <v>160154.57320000045</v>
      </c>
      <c r="AE207" s="149" t="s">
        <v>2857</v>
      </c>
      <c r="AF207" s="149">
        <v>0</v>
      </c>
      <c r="AG207" s="149">
        <v>-832604</v>
      </c>
      <c r="AH207">
        <v>0</v>
      </c>
      <c r="AI207">
        <v>1604829</v>
      </c>
      <c r="AO207"/>
      <c r="AP207"/>
    </row>
    <row r="208" spans="1:42" x14ac:dyDescent="0.25">
      <c r="A208" s="118" t="s">
        <v>292</v>
      </c>
      <c r="B208" s="118" t="s">
        <v>1944</v>
      </c>
      <c r="C208" s="118" t="s">
        <v>684</v>
      </c>
      <c r="D208" s="118" t="s">
        <v>2864</v>
      </c>
      <c r="E208" s="118"/>
      <c r="F208" s="149">
        <v>88904</v>
      </c>
      <c r="G208" s="149">
        <v>7838462</v>
      </c>
      <c r="H208" s="149">
        <v>0</v>
      </c>
      <c r="I208" s="149">
        <v>7838462</v>
      </c>
      <c r="J208" s="149">
        <v>220238</v>
      </c>
      <c r="K208" s="149">
        <v>546150</v>
      </c>
      <c r="L208" s="149">
        <v>7618224</v>
      </c>
      <c r="M208" s="149">
        <v>3036125</v>
      </c>
      <c r="N208" s="149">
        <v>4082434</v>
      </c>
      <c r="O208" s="149">
        <v>4582099</v>
      </c>
      <c r="P208" s="149">
        <v>0</v>
      </c>
      <c r="Q208" s="149">
        <v>4830613.66</v>
      </c>
      <c r="R208" s="149">
        <v>4830613.66</v>
      </c>
      <c r="S208" s="149">
        <v>0</v>
      </c>
      <c r="T208" s="149">
        <v>4582099.1349999998</v>
      </c>
      <c r="U208" s="149">
        <v>4582099.1349999998</v>
      </c>
      <c r="V208" s="149">
        <v>4582099</v>
      </c>
      <c r="W208" s="149">
        <v>7838462.1349999998</v>
      </c>
      <c r="X208" s="149">
        <v>7838462</v>
      </c>
      <c r="Y208" s="149">
        <v>0</v>
      </c>
      <c r="Z208" s="149">
        <v>7838462</v>
      </c>
      <c r="AA208" s="149">
        <v>9459197.6600000001</v>
      </c>
      <c r="AB208" s="149">
        <v>-1620735.66</v>
      </c>
      <c r="AC208" s="149">
        <v>7589936.1550000003</v>
      </c>
      <c r="AD208" s="149">
        <v>248525.84499999977</v>
      </c>
      <c r="AE208" s="149" t="s">
        <v>2857</v>
      </c>
      <c r="AF208" s="149">
        <v>0</v>
      </c>
      <c r="AG208" s="149">
        <v>-1620735.66</v>
      </c>
      <c r="AH208">
        <v>4582099</v>
      </c>
      <c r="AI208">
        <v>7838462</v>
      </c>
      <c r="AO208"/>
      <c r="AP208"/>
    </row>
    <row r="209" spans="1:42" x14ac:dyDescent="0.25">
      <c r="A209" s="118" t="s">
        <v>293</v>
      </c>
      <c r="B209" s="118" t="s">
        <v>809</v>
      </c>
      <c r="C209" s="118" t="s">
        <v>809</v>
      </c>
      <c r="D209" s="118" t="s">
        <v>2864</v>
      </c>
      <c r="E209" s="118"/>
      <c r="F209" s="149">
        <v>11988</v>
      </c>
      <c r="G209" s="149">
        <v>1056955</v>
      </c>
      <c r="H209" s="149">
        <v>0</v>
      </c>
      <c r="I209" s="149">
        <v>1056955</v>
      </c>
      <c r="J209" s="149">
        <v>49707</v>
      </c>
      <c r="K209" s="149">
        <v>145410</v>
      </c>
      <c r="L209" s="149">
        <v>1007248</v>
      </c>
      <c r="M209" s="149">
        <v>1007248</v>
      </c>
      <c r="N209" s="149">
        <v>1712138</v>
      </c>
      <c r="O209" s="149">
        <v>0</v>
      </c>
      <c r="P209" s="149">
        <v>0</v>
      </c>
      <c r="Q209" s="149">
        <v>0</v>
      </c>
      <c r="R209" s="149">
        <v>0</v>
      </c>
      <c r="S209" s="149">
        <v>0</v>
      </c>
      <c r="T209" s="149">
        <v>0</v>
      </c>
      <c r="U209" s="149">
        <v>0</v>
      </c>
      <c r="V209" s="149">
        <v>0</v>
      </c>
      <c r="W209" s="149">
        <v>1056955</v>
      </c>
      <c r="X209" s="149">
        <v>1056955</v>
      </c>
      <c r="Y209" s="149">
        <v>0</v>
      </c>
      <c r="Z209" s="149">
        <v>1056955</v>
      </c>
      <c r="AA209" s="149">
        <v>1857548</v>
      </c>
      <c r="AB209" s="149">
        <v>-800593</v>
      </c>
      <c r="AC209" s="149">
        <v>785274.16000000015</v>
      </c>
      <c r="AD209" s="149">
        <v>271680.83999999985</v>
      </c>
      <c r="AE209" s="149" t="s">
        <v>2857</v>
      </c>
      <c r="AF209" s="149">
        <v>0</v>
      </c>
      <c r="AG209" s="149">
        <v>-800593</v>
      </c>
      <c r="AH209">
        <v>0</v>
      </c>
      <c r="AI209">
        <v>1056955</v>
      </c>
      <c r="AO209"/>
      <c r="AP209"/>
    </row>
    <row r="210" spans="1:42" x14ac:dyDescent="0.25">
      <c r="A210" s="118" t="s">
        <v>294</v>
      </c>
      <c r="B210" s="118" t="s">
        <v>1957</v>
      </c>
      <c r="C210" s="118" t="s">
        <v>700</v>
      </c>
      <c r="D210" s="118" t="s">
        <v>2860</v>
      </c>
      <c r="E210" s="118"/>
      <c r="F210" s="149">
        <v>12904</v>
      </c>
      <c r="G210" s="149">
        <v>1137716</v>
      </c>
      <c r="H210" s="149">
        <v>0</v>
      </c>
      <c r="I210" s="149">
        <v>1137716</v>
      </c>
      <c r="J210" s="149">
        <v>184491</v>
      </c>
      <c r="K210" s="149">
        <v>184491</v>
      </c>
      <c r="L210" s="149">
        <v>953225</v>
      </c>
      <c r="M210" s="149">
        <v>99865</v>
      </c>
      <c r="N210" s="149">
        <v>311694</v>
      </c>
      <c r="O210" s="149">
        <v>853360</v>
      </c>
      <c r="P210" s="149">
        <v>0</v>
      </c>
      <c r="Q210" s="149">
        <v>1069536.23</v>
      </c>
      <c r="R210" s="149">
        <v>1069536.23</v>
      </c>
      <c r="S210" s="149">
        <v>0</v>
      </c>
      <c r="T210" s="149">
        <v>562839.71</v>
      </c>
      <c r="U210" s="149">
        <v>562839.71</v>
      </c>
      <c r="V210" s="149">
        <v>562839.71</v>
      </c>
      <c r="W210" s="149">
        <v>847195.71</v>
      </c>
      <c r="X210" s="149">
        <v>847195.71</v>
      </c>
      <c r="Y210" s="149">
        <v>0</v>
      </c>
      <c r="Z210" s="149">
        <v>847195.71</v>
      </c>
      <c r="AA210" s="149">
        <v>1565721.23</v>
      </c>
      <c r="AB210" s="149">
        <v>-428005.23</v>
      </c>
      <c r="AC210" s="149">
        <v>1093880.43</v>
      </c>
      <c r="AD210" s="149">
        <v>-246684.71999999997</v>
      </c>
      <c r="AE210" s="149" t="s">
        <v>2865</v>
      </c>
      <c r="AF210" s="149">
        <v>290520.29000000004</v>
      </c>
      <c r="AG210" s="149">
        <v>-428005.23</v>
      </c>
      <c r="AH210">
        <v>562839.71</v>
      </c>
      <c r="AI210">
        <v>847195.71</v>
      </c>
      <c r="AO210"/>
      <c r="AP210"/>
    </row>
    <row r="211" spans="1:42" x14ac:dyDescent="0.25">
      <c r="A211" s="118" t="s">
        <v>295</v>
      </c>
      <c r="B211" s="118" t="s">
        <v>1963</v>
      </c>
      <c r="C211" s="118" t="s">
        <v>723</v>
      </c>
      <c r="D211" s="118" t="s">
        <v>2861</v>
      </c>
      <c r="E211" s="118"/>
      <c r="F211" s="149">
        <v>31296</v>
      </c>
      <c r="G211" s="149">
        <v>2759297</v>
      </c>
      <c r="H211" s="149">
        <v>0</v>
      </c>
      <c r="I211" s="149">
        <v>2759297</v>
      </c>
      <c r="J211" s="149">
        <v>592634</v>
      </c>
      <c r="K211" s="149">
        <v>829827</v>
      </c>
      <c r="L211" s="149">
        <v>2166663</v>
      </c>
      <c r="M211" s="149">
        <v>1147864</v>
      </c>
      <c r="N211" s="149">
        <v>1324445</v>
      </c>
      <c r="O211" s="149">
        <v>1018799</v>
      </c>
      <c r="P211" s="149">
        <v>0</v>
      </c>
      <c r="Q211" s="149">
        <v>1354312.92</v>
      </c>
      <c r="R211" s="149">
        <v>1354312.92</v>
      </c>
      <c r="S211" s="149">
        <v>0</v>
      </c>
      <c r="T211" s="149">
        <v>961861.11</v>
      </c>
      <c r="U211" s="149">
        <v>961861.11</v>
      </c>
      <c r="V211" s="149">
        <v>961861.11</v>
      </c>
      <c r="W211" s="149">
        <v>2702359.11</v>
      </c>
      <c r="X211" s="149">
        <v>2702359.11</v>
      </c>
      <c r="Y211" s="149">
        <v>0</v>
      </c>
      <c r="Z211" s="149">
        <v>2702359.11</v>
      </c>
      <c r="AA211" s="149">
        <v>3508584.92</v>
      </c>
      <c r="AB211" s="149">
        <v>-749287.92</v>
      </c>
      <c r="AC211" s="149">
        <v>2600241.6</v>
      </c>
      <c r="AD211" s="149">
        <v>102117.50999999978</v>
      </c>
      <c r="AE211" s="149" t="s">
        <v>2857</v>
      </c>
      <c r="AF211" s="149">
        <v>56937.89000000013</v>
      </c>
      <c r="AG211" s="149">
        <v>-749287.92</v>
      </c>
      <c r="AH211">
        <v>961861.11</v>
      </c>
      <c r="AI211">
        <v>2702359.11</v>
      </c>
      <c r="AO211"/>
      <c r="AP211"/>
    </row>
    <row r="212" spans="1:42" x14ac:dyDescent="0.25">
      <c r="A212" s="118" t="s">
        <v>296</v>
      </c>
      <c r="B212" s="118" t="s">
        <v>1970</v>
      </c>
      <c r="C212" s="118" t="s">
        <v>693</v>
      </c>
      <c r="D212" s="118" t="s">
        <v>2864</v>
      </c>
      <c r="E212" s="118"/>
      <c r="F212" s="149">
        <v>29349</v>
      </c>
      <c r="G212" s="149">
        <v>2587634</v>
      </c>
      <c r="H212" s="149">
        <v>0</v>
      </c>
      <c r="I212" s="149">
        <v>2587634</v>
      </c>
      <c r="J212" s="149">
        <v>207735</v>
      </c>
      <c r="K212" s="149">
        <v>478859</v>
      </c>
      <c r="L212" s="149">
        <v>2379899</v>
      </c>
      <c r="M212" s="149">
        <v>934741</v>
      </c>
      <c r="N212" s="149">
        <v>2122060</v>
      </c>
      <c r="O212" s="149">
        <v>1445158</v>
      </c>
      <c r="P212" s="149">
        <v>869598.3075</v>
      </c>
      <c r="Q212" s="149">
        <v>575378.94999999995</v>
      </c>
      <c r="R212" s="149">
        <v>1444977.2574999998</v>
      </c>
      <c r="S212" s="149">
        <v>0</v>
      </c>
      <c r="T212" s="149">
        <v>0</v>
      </c>
      <c r="U212" s="149">
        <v>0</v>
      </c>
      <c r="V212" s="149">
        <v>0</v>
      </c>
      <c r="W212" s="149">
        <v>1142476</v>
      </c>
      <c r="X212" s="149">
        <v>1142476</v>
      </c>
      <c r="Y212" s="149">
        <v>0</v>
      </c>
      <c r="Z212" s="149">
        <v>1142476</v>
      </c>
      <c r="AA212" s="149">
        <v>4045896.2574999998</v>
      </c>
      <c r="AB212" s="149">
        <v>-1458262.2574999998</v>
      </c>
      <c r="AC212" s="149">
        <v>1357776.8899999997</v>
      </c>
      <c r="AD212" s="149">
        <v>-215300.88999999969</v>
      </c>
      <c r="AE212" s="149" t="s">
        <v>2865</v>
      </c>
      <c r="AF212" s="149">
        <v>1445158</v>
      </c>
      <c r="AG212" s="149">
        <v>-1458262.2574999998</v>
      </c>
      <c r="AH212">
        <v>0</v>
      </c>
      <c r="AI212">
        <v>1142476</v>
      </c>
      <c r="AO212"/>
      <c r="AP212"/>
    </row>
    <row r="213" spans="1:42" x14ac:dyDescent="0.25">
      <c r="A213" s="118" t="s">
        <v>297</v>
      </c>
      <c r="B213" s="118" t="s">
        <v>1977</v>
      </c>
      <c r="C213" s="118" t="s">
        <v>761</v>
      </c>
      <c r="D213" s="118" t="s">
        <v>2862</v>
      </c>
      <c r="E213" s="118"/>
      <c r="F213" s="149">
        <v>4808</v>
      </c>
      <c r="G213" s="149">
        <v>423910</v>
      </c>
      <c r="H213" s="149">
        <v>0</v>
      </c>
      <c r="I213" s="149">
        <v>423910</v>
      </c>
      <c r="J213" s="149">
        <v>202750</v>
      </c>
      <c r="K213" s="149">
        <v>347500</v>
      </c>
      <c r="L213" s="149">
        <v>221160</v>
      </c>
      <c r="M213" s="149">
        <v>123225</v>
      </c>
      <c r="N213" s="149">
        <v>221100</v>
      </c>
      <c r="O213" s="149">
        <v>97935</v>
      </c>
      <c r="P213" s="149">
        <v>0</v>
      </c>
      <c r="Q213" s="149">
        <v>0</v>
      </c>
      <c r="R213" s="149">
        <v>0</v>
      </c>
      <c r="S213" s="149">
        <v>0</v>
      </c>
      <c r="T213" s="149">
        <v>0</v>
      </c>
      <c r="U213" s="149">
        <v>0</v>
      </c>
      <c r="V213" s="149">
        <v>0</v>
      </c>
      <c r="W213" s="149">
        <v>325975</v>
      </c>
      <c r="X213" s="149">
        <v>325975</v>
      </c>
      <c r="Y213" s="149">
        <v>0</v>
      </c>
      <c r="Z213" s="149">
        <v>325975</v>
      </c>
      <c r="AA213" s="149">
        <v>568600</v>
      </c>
      <c r="AB213" s="149">
        <v>-144690</v>
      </c>
      <c r="AC213" s="149">
        <v>71972.98</v>
      </c>
      <c r="AD213" s="149">
        <v>254002.02</v>
      </c>
      <c r="AE213" s="149" t="s">
        <v>2857</v>
      </c>
      <c r="AF213" s="149">
        <v>97935</v>
      </c>
      <c r="AG213" s="149">
        <v>-144690</v>
      </c>
      <c r="AH213">
        <v>0</v>
      </c>
      <c r="AI213">
        <v>325975</v>
      </c>
      <c r="AO213"/>
      <c r="AP213"/>
    </row>
    <row r="214" spans="1:42" x14ac:dyDescent="0.25">
      <c r="A214" s="118" t="s">
        <v>298</v>
      </c>
      <c r="B214" s="118" t="s">
        <v>1984</v>
      </c>
      <c r="C214" s="118" t="s">
        <v>684</v>
      </c>
      <c r="D214" s="118" t="s">
        <v>2861</v>
      </c>
      <c r="E214" s="118"/>
      <c r="F214" s="149">
        <v>15710</v>
      </c>
      <c r="G214" s="149">
        <v>1385115</v>
      </c>
      <c r="H214" s="149">
        <v>0</v>
      </c>
      <c r="I214" s="149">
        <v>1385115</v>
      </c>
      <c r="J214" s="149">
        <v>457147</v>
      </c>
      <c r="K214" s="149">
        <v>616147</v>
      </c>
      <c r="L214" s="149">
        <v>927968</v>
      </c>
      <c r="M214" s="149">
        <v>0</v>
      </c>
      <c r="N214" s="149">
        <v>0</v>
      </c>
      <c r="O214" s="149">
        <v>927968</v>
      </c>
      <c r="P214" s="149">
        <v>0</v>
      </c>
      <c r="Q214" s="149">
        <v>927967.98</v>
      </c>
      <c r="R214" s="149">
        <v>927967.98</v>
      </c>
      <c r="S214" s="149">
        <v>0</v>
      </c>
      <c r="T214" s="149">
        <v>0</v>
      </c>
      <c r="U214" s="149">
        <v>0</v>
      </c>
      <c r="V214" s="149">
        <v>0</v>
      </c>
      <c r="W214" s="149">
        <v>457147</v>
      </c>
      <c r="X214" s="149">
        <v>457147</v>
      </c>
      <c r="Y214" s="149">
        <v>0</v>
      </c>
      <c r="Z214" s="149">
        <v>457147</v>
      </c>
      <c r="AA214" s="149">
        <v>1544114.98</v>
      </c>
      <c r="AB214" s="149">
        <v>-158999.97999999998</v>
      </c>
      <c r="AC214" s="149">
        <v>0</v>
      </c>
      <c r="AD214" s="149">
        <v>457147</v>
      </c>
      <c r="AE214" s="149" t="s">
        <v>2857</v>
      </c>
      <c r="AF214" s="149">
        <v>927968</v>
      </c>
      <c r="AG214" s="149">
        <v>-158999.97999999998</v>
      </c>
      <c r="AH214">
        <v>0</v>
      </c>
      <c r="AI214">
        <v>457147</v>
      </c>
      <c r="AO214"/>
      <c r="AP214"/>
    </row>
    <row r="215" spans="1:42" x14ac:dyDescent="0.25">
      <c r="A215" s="118" t="s">
        <v>299</v>
      </c>
      <c r="B215" s="118" t="s">
        <v>1988</v>
      </c>
      <c r="C215" s="118" t="s">
        <v>731</v>
      </c>
      <c r="D215" s="118" t="s">
        <v>2862</v>
      </c>
      <c r="E215" s="118"/>
      <c r="F215" s="149">
        <v>28726</v>
      </c>
      <c r="G215" s="149">
        <v>2532706</v>
      </c>
      <c r="H215" s="149">
        <v>0</v>
      </c>
      <c r="I215" s="149">
        <v>2532706</v>
      </c>
      <c r="J215" s="149">
        <v>366757</v>
      </c>
      <c r="K215" s="149">
        <v>366757</v>
      </c>
      <c r="L215" s="149">
        <v>2165949</v>
      </c>
      <c r="M215" s="149">
        <v>1414651</v>
      </c>
      <c r="N215" s="149">
        <v>2612274</v>
      </c>
      <c r="O215" s="149">
        <v>751298</v>
      </c>
      <c r="P215" s="149">
        <v>0</v>
      </c>
      <c r="Q215" s="149">
        <v>760072.47</v>
      </c>
      <c r="R215" s="149">
        <v>760072.47</v>
      </c>
      <c r="S215" s="149">
        <v>0</v>
      </c>
      <c r="T215" s="149">
        <v>750546.32</v>
      </c>
      <c r="U215" s="149">
        <v>750546.32</v>
      </c>
      <c r="V215" s="149">
        <v>411936.33</v>
      </c>
      <c r="W215" s="149">
        <v>2531954.3200000003</v>
      </c>
      <c r="X215" s="149">
        <v>2193344.33</v>
      </c>
      <c r="Y215" s="149">
        <v>0</v>
      </c>
      <c r="Z215" s="149">
        <v>2193344.33</v>
      </c>
      <c r="AA215" s="149">
        <v>3739103.47</v>
      </c>
      <c r="AB215" s="149">
        <v>-1206397.4699999995</v>
      </c>
      <c r="AC215" s="149">
        <v>2098990.5799999996</v>
      </c>
      <c r="AD215" s="149">
        <v>94353.750000000466</v>
      </c>
      <c r="AE215" s="149" t="s">
        <v>2857</v>
      </c>
      <c r="AF215" s="149">
        <v>339361.66999999993</v>
      </c>
      <c r="AG215" s="149">
        <v>-1206397.4699999995</v>
      </c>
      <c r="AH215">
        <v>750546.32</v>
      </c>
      <c r="AI215">
        <v>2531954.3200000003</v>
      </c>
      <c r="AO215"/>
      <c r="AP215"/>
    </row>
    <row r="216" spans="1:42" x14ac:dyDescent="0.25">
      <c r="A216" s="118" t="s">
        <v>300</v>
      </c>
      <c r="B216" s="118" t="s">
        <v>1995</v>
      </c>
      <c r="C216" s="118" t="s">
        <v>761</v>
      </c>
      <c r="D216" s="118" t="s">
        <v>2862</v>
      </c>
      <c r="E216" s="118"/>
      <c r="F216" s="149">
        <v>15101</v>
      </c>
      <c r="G216" s="149">
        <v>1331421</v>
      </c>
      <c r="H216" s="149">
        <v>0</v>
      </c>
      <c r="I216" s="149">
        <v>1331421</v>
      </c>
      <c r="J216" s="149">
        <v>0</v>
      </c>
      <c r="K216" s="149">
        <v>0</v>
      </c>
      <c r="L216" s="149">
        <v>1331421</v>
      </c>
      <c r="M216" s="149">
        <v>700790</v>
      </c>
      <c r="N216" s="149">
        <v>1185599</v>
      </c>
      <c r="O216" s="149">
        <v>630631</v>
      </c>
      <c r="P216" s="149">
        <v>0</v>
      </c>
      <c r="Q216" s="149">
        <v>407625.06300000002</v>
      </c>
      <c r="R216" s="149">
        <v>407625.06300000002</v>
      </c>
      <c r="S216" s="149">
        <v>0</v>
      </c>
      <c r="T216" s="149">
        <v>407625.06300000002</v>
      </c>
      <c r="U216" s="149">
        <v>407625.06300000002</v>
      </c>
      <c r="V216" s="149">
        <v>407625.06300000002</v>
      </c>
      <c r="W216" s="149">
        <v>1108415.0630000001</v>
      </c>
      <c r="X216" s="149">
        <v>1108415.0630000001</v>
      </c>
      <c r="Y216" s="149">
        <v>0</v>
      </c>
      <c r="Z216" s="149">
        <v>1108415.0630000001</v>
      </c>
      <c r="AA216" s="149">
        <v>1593224.0630000001</v>
      </c>
      <c r="AB216" s="149">
        <v>-261803.06300000008</v>
      </c>
      <c r="AC216" s="149">
        <v>484812.0100012499</v>
      </c>
      <c r="AD216" s="149">
        <v>623603.05299875024</v>
      </c>
      <c r="AE216" s="149" t="s">
        <v>2857</v>
      </c>
      <c r="AF216" s="149">
        <v>223005.93699999992</v>
      </c>
      <c r="AG216" s="149">
        <v>-261803.06300000008</v>
      </c>
      <c r="AH216">
        <v>407625.06300000002</v>
      </c>
      <c r="AI216">
        <v>1108415.0630000001</v>
      </c>
      <c r="AO216"/>
      <c r="AP216"/>
    </row>
    <row r="217" spans="1:42" x14ac:dyDescent="0.25">
      <c r="A217" s="118" t="s">
        <v>301</v>
      </c>
      <c r="B217" s="118" t="s">
        <v>2001</v>
      </c>
      <c r="C217" s="118" t="s">
        <v>761</v>
      </c>
      <c r="D217" s="118" t="s">
        <v>2862</v>
      </c>
      <c r="E217" s="118"/>
      <c r="F217" s="149">
        <v>16732</v>
      </c>
      <c r="G217" s="149">
        <v>1475222</v>
      </c>
      <c r="H217" s="149">
        <v>0</v>
      </c>
      <c r="I217" s="149">
        <v>1475222</v>
      </c>
      <c r="J217" s="149">
        <v>20581</v>
      </c>
      <c r="K217" s="149">
        <v>36670</v>
      </c>
      <c r="L217" s="149">
        <v>1454641</v>
      </c>
      <c r="M217" s="149">
        <v>486231</v>
      </c>
      <c r="N217" s="149">
        <v>514549</v>
      </c>
      <c r="O217" s="149">
        <v>968410</v>
      </c>
      <c r="P217" s="149">
        <v>15127.95</v>
      </c>
      <c r="Q217" s="149">
        <v>528832.77</v>
      </c>
      <c r="R217" s="149">
        <v>543960.72</v>
      </c>
      <c r="S217" s="149">
        <v>15127.95</v>
      </c>
      <c r="T217" s="149">
        <v>528832.77</v>
      </c>
      <c r="U217" s="149">
        <v>543960.72</v>
      </c>
      <c r="V217" s="149">
        <v>543960.72</v>
      </c>
      <c r="W217" s="149">
        <v>1050772.72</v>
      </c>
      <c r="X217" s="149">
        <v>1050772.72</v>
      </c>
      <c r="Y217" s="149">
        <v>0</v>
      </c>
      <c r="Z217" s="149">
        <v>1050772.72</v>
      </c>
      <c r="AA217" s="149">
        <v>1095179.72</v>
      </c>
      <c r="AB217" s="149">
        <v>380042.28</v>
      </c>
      <c r="AC217" s="149">
        <v>923730.14999999979</v>
      </c>
      <c r="AD217" s="149">
        <v>127042.57000000018</v>
      </c>
      <c r="AE217" s="149" t="s">
        <v>2857</v>
      </c>
      <c r="AF217" s="149">
        <v>424449.28000000003</v>
      </c>
      <c r="AG217" s="149">
        <v>380042.28</v>
      </c>
      <c r="AH217">
        <v>543960.72</v>
      </c>
      <c r="AI217">
        <v>1050772.72</v>
      </c>
      <c r="AO217"/>
      <c r="AP217"/>
    </row>
    <row r="218" spans="1:42" x14ac:dyDescent="0.25">
      <c r="A218" s="118" t="s">
        <v>302</v>
      </c>
      <c r="B218" s="118" t="s">
        <v>2006</v>
      </c>
      <c r="C218" s="118" t="s">
        <v>774</v>
      </c>
      <c r="D218" s="118" t="s">
        <v>2862</v>
      </c>
      <c r="E218" s="118"/>
      <c r="F218" s="149">
        <v>2992</v>
      </c>
      <c r="G218" s="149">
        <v>263798</v>
      </c>
      <c r="H218" s="149">
        <v>0</v>
      </c>
      <c r="I218" s="149">
        <v>263798</v>
      </c>
      <c r="J218" s="149">
        <v>0</v>
      </c>
      <c r="K218" s="149">
        <v>0</v>
      </c>
      <c r="L218" s="149">
        <v>263798</v>
      </c>
      <c r="M218" s="149">
        <v>0</v>
      </c>
      <c r="N218" s="149">
        <v>0</v>
      </c>
      <c r="O218" s="149">
        <v>263798</v>
      </c>
      <c r="P218" s="149">
        <v>0</v>
      </c>
      <c r="Q218" s="149">
        <v>263798</v>
      </c>
      <c r="R218" s="149">
        <v>263798</v>
      </c>
      <c r="S218" s="149">
        <v>0</v>
      </c>
      <c r="T218" s="149">
        <v>263798</v>
      </c>
      <c r="U218" s="149">
        <v>263798</v>
      </c>
      <c r="V218" s="149">
        <v>263798</v>
      </c>
      <c r="W218" s="149">
        <v>263798</v>
      </c>
      <c r="X218" s="149">
        <v>263798</v>
      </c>
      <c r="Y218" s="149">
        <v>0</v>
      </c>
      <c r="Z218" s="149">
        <v>263798</v>
      </c>
      <c r="AA218" s="149">
        <v>263798</v>
      </c>
      <c r="AB218" s="149">
        <v>0</v>
      </c>
      <c r="AC218" s="149">
        <v>0</v>
      </c>
      <c r="AD218" s="149">
        <v>263798</v>
      </c>
      <c r="AE218" s="149" t="s">
        <v>2857</v>
      </c>
      <c r="AF218" s="149">
        <v>0</v>
      </c>
      <c r="AG218" s="149">
        <v>0</v>
      </c>
      <c r="AH218">
        <v>263798</v>
      </c>
      <c r="AI218">
        <v>263798</v>
      </c>
      <c r="AO218"/>
      <c r="AP218"/>
    </row>
    <row r="219" spans="1:42" x14ac:dyDescent="0.25">
      <c r="A219" s="118" t="s">
        <v>303</v>
      </c>
      <c r="B219" s="118" t="s">
        <v>2014</v>
      </c>
      <c r="C219" s="118" t="s">
        <v>693</v>
      </c>
      <c r="D219" s="118" t="s">
        <v>2864</v>
      </c>
      <c r="E219" s="118"/>
      <c r="F219" s="149">
        <v>19948</v>
      </c>
      <c r="G219" s="149">
        <v>1758770</v>
      </c>
      <c r="H219" s="149">
        <v>0</v>
      </c>
      <c r="I219" s="149">
        <v>1758770</v>
      </c>
      <c r="J219" s="149">
        <v>411101</v>
      </c>
      <c r="K219" s="149">
        <v>510001</v>
      </c>
      <c r="L219" s="149">
        <v>1347669</v>
      </c>
      <c r="M219" s="149">
        <v>682176</v>
      </c>
      <c r="N219" s="149">
        <v>1001712</v>
      </c>
      <c r="O219" s="149">
        <v>665493</v>
      </c>
      <c r="P219" s="149">
        <v>0</v>
      </c>
      <c r="Q219" s="149">
        <v>369977.08</v>
      </c>
      <c r="R219" s="149">
        <v>369977.08</v>
      </c>
      <c r="S219" s="149">
        <v>0</v>
      </c>
      <c r="T219" s="149">
        <v>369977.08</v>
      </c>
      <c r="U219" s="149">
        <v>369977.08</v>
      </c>
      <c r="V219" s="149">
        <v>369977.08</v>
      </c>
      <c r="W219" s="149">
        <v>1463254.08</v>
      </c>
      <c r="X219" s="149">
        <v>1463254.08</v>
      </c>
      <c r="Y219" s="149">
        <v>0</v>
      </c>
      <c r="Z219" s="149">
        <v>1463254.08</v>
      </c>
      <c r="AA219" s="149">
        <v>1881690.08</v>
      </c>
      <c r="AB219" s="149">
        <v>-122920.08000000007</v>
      </c>
      <c r="AC219" s="149">
        <v>1463254.0799999998</v>
      </c>
      <c r="AD219" s="149">
        <v>2.3283064365386963E-10</v>
      </c>
      <c r="AE219" s="149" t="s">
        <v>2857</v>
      </c>
      <c r="AF219" s="149">
        <v>295515.91999999993</v>
      </c>
      <c r="AG219" s="149">
        <v>-122920.08000000007</v>
      </c>
      <c r="AH219">
        <v>369977.08</v>
      </c>
      <c r="AI219">
        <v>1463254.08</v>
      </c>
      <c r="AO219"/>
      <c r="AP219"/>
    </row>
    <row r="220" spans="1:42" x14ac:dyDescent="0.25">
      <c r="A220" s="118" t="s">
        <v>304</v>
      </c>
      <c r="B220" s="118" t="s">
        <v>2018</v>
      </c>
      <c r="C220" s="118" t="s">
        <v>675</v>
      </c>
      <c r="D220" s="118" t="s">
        <v>2859</v>
      </c>
      <c r="E220" s="118"/>
      <c r="F220" s="149">
        <v>11115</v>
      </c>
      <c r="G220" s="149">
        <v>0</v>
      </c>
      <c r="H220" s="149">
        <v>0</v>
      </c>
      <c r="I220" s="149">
        <v>0</v>
      </c>
      <c r="J220" s="149">
        <v>0</v>
      </c>
      <c r="K220" s="149">
        <v>0</v>
      </c>
      <c r="L220" s="149">
        <v>0</v>
      </c>
      <c r="M220" s="149">
        <v>0</v>
      </c>
      <c r="N220" s="149">
        <v>0</v>
      </c>
      <c r="O220" s="149">
        <v>0</v>
      </c>
      <c r="P220" s="149">
        <v>0</v>
      </c>
      <c r="Q220" s="149">
        <v>0</v>
      </c>
      <c r="R220" s="149">
        <v>0</v>
      </c>
      <c r="S220" s="149">
        <v>0</v>
      </c>
      <c r="T220" s="149">
        <v>0</v>
      </c>
      <c r="U220" s="149">
        <v>0</v>
      </c>
      <c r="V220" s="149">
        <v>0</v>
      </c>
      <c r="W220" s="149">
        <v>0</v>
      </c>
      <c r="X220" s="149">
        <v>0</v>
      </c>
      <c r="Y220" s="149">
        <v>0</v>
      </c>
      <c r="Z220" s="149">
        <v>0</v>
      </c>
      <c r="AA220" s="149">
        <v>0</v>
      </c>
      <c r="AB220" s="149">
        <v>0</v>
      </c>
      <c r="AC220" s="149">
        <v>0</v>
      </c>
      <c r="AD220" s="149">
        <v>0</v>
      </c>
      <c r="AE220" s="149" t="s">
        <v>2857</v>
      </c>
      <c r="AF220" s="149">
        <v>0</v>
      </c>
      <c r="AG220" s="149">
        <v>0</v>
      </c>
      <c r="AH220">
        <v>0</v>
      </c>
      <c r="AI220">
        <v>0</v>
      </c>
      <c r="AO220"/>
      <c r="AP220"/>
    </row>
    <row r="221" spans="1:42" x14ac:dyDescent="0.25">
      <c r="A221" s="118" t="s">
        <v>305</v>
      </c>
      <c r="B221" s="118" t="s">
        <v>2022</v>
      </c>
      <c r="C221" s="118" t="s">
        <v>809</v>
      </c>
      <c r="D221" s="118" t="s">
        <v>2856</v>
      </c>
      <c r="E221" s="118"/>
      <c r="F221" s="149">
        <v>29327</v>
      </c>
      <c r="G221" s="149">
        <v>2585694</v>
      </c>
      <c r="H221" s="149">
        <v>0</v>
      </c>
      <c r="I221" s="149">
        <v>2585694</v>
      </c>
      <c r="J221" s="149">
        <v>868243</v>
      </c>
      <c r="K221" s="149">
        <v>1378406</v>
      </c>
      <c r="L221" s="149">
        <v>1717451</v>
      </c>
      <c r="M221" s="149">
        <v>1701750</v>
      </c>
      <c r="N221" s="149">
        <v>3220500</v>
      </c>
      <c r="O221" s="149">
        <v>15701</v>
      </c>
      <c r="P221" s="149">
        <v>0</v>
      </c>
      <c r="Q221" s="149">
        <v>0</v>
      </c>
      <c r="R221" s="149">
        <v>0</v>
      </c>
      <c r="S221" s="149">
        <v>0</v>
      </c>
      <c r="T221" s="149">
        <v>0</v>
      </c>
      <c r="U221" s="149">
        <v>0</v>
      </c>
      <c r="V221" s="149">
        <v>0</v>
      </c>
      <c r="W221" s="149">
        <v>2569993</v>
      </c>
      <c r="X221" s="149">
        <v>2569993</v>
      </c>
      <c r="Y221" s="149">
        <v>0</v>
      </c>
      <c r="Z221" s="149">
        <v>2569993</v>
      </c>
      <c r="AA221" s="149">
        <v>4598906</v>
      </c>
      <c r="AB221" s="149">
        <v>-2013212</v>
      </c>
      <c r="AC221" s="149">
        <v>1878121.6229999985</v>
      </c>
      <c r="AD221" s="149">
        <v>691871.37700000149</v>
      </c>
      <c r="AE221" s="149" t="s">
        <v>2857</v>
      </c>
      <c r="AF221" s="149">
        <v>15701</v>
      </c>
      <c r="AG221" s="149">
        <v>-2013212</v>
      </c>
      <c r="AH221">
        <v>0</v>
      </c>
      <c r="AI221">
        <v>2569993</v>
      </c>
      <c r="AO221"/>
      <c r="AP221"/>
    </row>
    <row r="222" spans="1:42" x14ac:dyDescent="0.25">
      <c r="A222" s="118" t="s">
        <v>306</v>
      </c>
      <c r="B222" s="118" t="s">
        <v>2030</v>
      </c>
      <c r="C222" s="118" t="s">
        <v>746</v>
      </c>
      <c r="D222" s="118" t="s">
        <v>2859</v>
      </c>
      <c r="E222" s="118"/>
      <c r="F222" s="149">
        <v>4678</v>
      </c>
      <c r="G222" s="149">
        <v>412449</v>
      </c>
      <c r="H222" s="149">
        <v>0</v>
      </c>
      <c r="I222" s="149">
        <v>412449</v>
      </c>
      <c r="J222" s="149">
        <v>98825</v>
      </c>
      <c r="K222" s="149">
        <v>193700</v>
      </c>
      <c r="L222" s="149">
        <v>313624</v>
      </c>
      <c r="M222" s="149">
        <v>29331</v>
      </c>
      <c r="N222" s="149">
        <v>65819</v>
      </c>
      <c r="O222" s="149">
        <v>284293</v>
      </c>
      <c r="P222" s="149">
        <v>0</v>
      </c>
      <c r="Q222" s="149">
        <v>28673.34</v>
      </c>
      <c r="R222" s="149">
        <v>28673.34</v>
      </c>
      <c r="S222" s="149">
        <v>0</v>
      </c>
      <c r="T222" s="149">
        <v>28673.34</v>
      </c>
      <c r="U222" s="149">
        <v>28673.34</v>
      </c>
      <c r="V222" s="149">
        <v>28673</v>
      </c>
      <c r="W222" s="149">
        <v>156829.34</v>
      </c>
      <c r="X222" s="149">
        <v>156829</v>
      </c>
      <c r="Y222" s="149">
        <v>0</v>
      </c>
      <c r="Z222" s="149">
        <v>156829</v>
      </c>
      <c r="AA222" s="149">
        <v>288192.34000000003</v>
      </c>
      <c r="AB222" s="149">
        <v>124256.65999999996</v>
      </c>
      <c r="AC222" s="149">
        <v>117634.34000000004</v>
      </c>
      <c r="AD222" s="149">
        <v>39194.65999999996</v>
      </c>
      <c r="AE222" s="149" t="s">
        <v>2857</v>
      </c>
      <c r="AF222" s="149">
        <v>255620</v>
      </c>
      <c r="AG222" s="149">
        <v>124256.65999999996</v>
      </c>
      <c r="AH222">
        <v>28673</v>
      </c>
      <c r="AI222">
        <v>156829</v>
      </c>
      <c r="AO222"/>
      <c r="AP222"/>
    </row>
    <row r="223" spans="1:42" x14ac:dyDescent="0.25">
      <c r="A223" s="118" t="s">
        <v>307</v>
      </c>
      <c r="B223" s="118" t="s">
        <v>2038</v>
      </c>
      <c r="C223" s="118" t="s">
        <v>761</v>
      </c>
      <c r="D223" s="118" t="s">
        <v>2862</v>
      </c>
      <c r="E223" s="118"/>
      <c r="F223" s="149">
        <v>1963</v>
      </c>
      <c r="G223" s="149">
        <v>173073</v>
      </c>
      <c r="H223" s="149">
        <v>0</v>
      </c>
      <c r="I223" s="149">
        <v>173073</v>
      </c>
      <c r="J223" s="149">
        <v>76025</v>
      </c>
      <c r="K223" s="149">
        <v>115100</v>
      </c>
      <c r="L223" s="149">
        <v>97048</v>
      </c>
      <c r="M223" s="149">
        <v>59425</v>
      </c>
      <c r="N223" s="149">
        <v>100700</v>
      </c>
      <c r="O223" s="149">
        <v>37623</v>
      </c>
      <c r="P223" s="149">
        <v>0</v>
      </c>
      <c r="Q223" s="149">
        <v>1500</v>
      </c>
      <c r="R223" s="149">
        <v>1500</v>
      </c>
      <c r="S223" s="149">
        <v>0</v>
      </c>
      <c r="T223" s="149">
        <v>1500</v>
      </c>
      <c r="U223" s="149">
        <v>1500</v>
      </c>
      <c r="V223" s="149">
        <v>1500</v>
      </c>
      <c r="W223" s="149">
        <v>136950</v>
      </c>
      <c r="X223" s="149">
        <v>136950</v>
      </c>
      <c r="Y223" s="149">
        <v>0</v>
      </c>
      <c r="Z223" s="149">
        <v>136950</v>
      </c>
      <c r="AA223" s="149">
        <v>217300</v>
      </c>
      <c r="AB223" s="149">
        <v>-44227</v>
      </c>
      <c r="AC223" s="149">
        <v>0</v>
      </c>
      <c r="AD223" s="149">
        <v>136950</v>
      </c>
      <c r="AE223" s="149" t="s">
        <v>2857</v>
      </c>
      <c r="AF223" s="149">
        <v>36123</v>
      </c>
      <c r="AG223" s="149">
        <v>-44227</v>
      </c>
      <c r="AH223">
        <v>1500</v>
      </c>
      <c r="AI223">
        <v>136950</v>
      </c>
      <c r="AO223"/>
      <c r="AP223"/>
    </row>
    <row r="224" spans="1:42" x14ac:dyDescent="0.25">
      <c r="A224" s="118" t="s">
        <v>308</v>
      </c>
      <c r="B224" s="118" t="s">
        <v>2044</v>
      </c>
      <c r="C224" s="118" t="s">
        <v>774</v>
      </c>
      <c r="D224" s="118" t="s">
        <v>2862</v>
      </c>
      <c r="E224" s="118"/>
      <c r="F224" s="149">
        <v>7664</v>
      </c>
      <c r="G224" s="149">
        <v>675717</v>
      </c>
      <c r="H224" s="149">
        <v>0</v>
      </c>
      <c r="I224" s="149">
        <v>675717</v>
      </c>
      <c r="J224" s="149">
        <v>9313</v>
      </c>
      <c r="K224" s="149">
        <v>12312</v>
      </c>
      <c r="L224" s="149">
        <v>666404</v>
      </c>
      <c r="M224" s="149">
        <v>475375</v>
      </c>
      <c r="N224" s="149">
        <v>583500</v>
      </c>
      <c r="O224" s="149">
        <v>191029</v>
      </c>
      <c r="P224" s="149">
        <v>0</v>
      </c>
      <c r="Q224" s="149">
        <v>0</v>
      </c>
      <c r="R224" s="149">
        <v>0</v>
      </c>
      <c r="S224" s="149">
        <v>0</v>
      </c>
      <c r="T224" s="149">
        <v>0</v>
      </c>
      <c r="U224" s="149">
        <v>0</v>
      </c>
      <c r="V224" s="149">
        <v>0</v>
      </c>
      <c r="W224" s="149">
        <v>484688</v>
      </c>
      <c r="X224" s="149">
        <v>484688</v>
      </c>
      <c r="Y224" s="149">
        <v>0</v>
      </c>
      <c r="Z224" s="149">
        <v>484688</v>
      </c>
      <c r="AA224" s="149">
        <v>595812</v>
      </c>
      <c r="AB224" s="149">
        <v>79905</v>
      </c>
      <c r="AC224" s="149">
        <v>275620.05000000005</v>
      </c>
      <c r="AD224" s="149">
        <v>209067.94999999995</v>
      </c>
      <c r="AE224" s="149" t="s">
        <v>2857</v>
      </c>
      <c r="AF224" s="149">
        <v>191029</v>
      </c>
      <c r="AG224" s="149">
        <v>79905</v>
      </c>
      <c r="AH224">
        <v>0</v>
      </c>
      <c r="AI224">
        <v>484688</v>
      </c>
      <c r="AO224"/>
      <c r="AP224"/>
    </row>
    <row r="225" spans="1:42" x14ac:dyDescent="0.25">
      <c r="A225" s="118" t="s">
        <v>309</v>
      </c>
      <c r="B225" s="118" t="s">
        <v>2052</v>
      </c>
      <c r="C225" s="118" t="s">
        <v>822</v>
      </c>
      <c r="D225" s="118" t="s">
        <v>2859</v>
      </c>
      <c r="E225" s="118"/>
      <c r="F225" s="149">
        <v>5798</v>
      </c>
      <c r="G225" s="149">
        <v>511196</v>
      </c>
      <c r="H225" s="149">
        <v>0</v>
      </c>
      <c r="I225" s="149">
        <v>511196</v>
      </c>
      <c r="J225" s="149">
        <v>49939</v>
      </c>
      <c r="K225" s="149">
        <v>79652</v>
      </c>
      <c r="L225" s="149">
        <v>461257</v>
      </c>
      <c r="M225" s="149">
        <v>93838</v>
      </c>
      <c r="N225" s="149">
        <v>164375</v>
      </c>
      <c r="O225" s="149">
        <v>367419</v>
      </c>
      <c r="P225" s="149">
        <v>0</v>
      </c>
      <c r="Q225" s="149">
        <v>17818.07</v>
      </c>
      <c r="R225" s="149">
        <v>17818.07</v>
      </c>
      <c r="S225" s="149">
        <v>0</v>
      </c>
      <c r="T225" s="149">
        <v>16875.68</v>
      </c>
      <c r="U225" s="149">
        <v>16875.68</v>
      </c>
      <c r="V225" s="149">
        <v>16875.68</v>
      </c>
      <c r="W225" s="149">
        <v>160652.68</v>
      </c>
      <c r="X225" s="149">
        <v>160652.68</v>
      </c>
      <c r="Y225" s="149">
        <v>0</v>
      </c>
      <c r="Z225" s="149">
        <v>160652.68</v>
      </c>
      <c r="AA225" s="149">
        <v>261845.07</v>
      </c>
      <c r="AB225" s="149">
        <v>249350.93</v>
      </c>
      <c r="AC225" s="149">
        <v>125380.43000000008</v>
      </c>
      <c r="AD225" s="149">
        <v>35272.249999999913</v>
      </c>
      <c r="AE225" s="149" t="s">
        <v>2857</v>
      </c>
      <c r="AF225" s="149">
        <v>350543.32</v>
      </c>
      <c r="AG225" s="149">
        <v>249350.93</v>
      </c>
      <c r="AH225">
        <v>16875.68</v>
      </c>
      <c r="AI225">
        <v>160652.68</v>
      </c>
      <c r="AO225"/>
      <c r="AP225"/>
    </row>
    <row r="226" spans="1:42" x14ac:dyDescent="0.25">
      <c r="A226" s="118" t="s">
        <v>310</v>
      </c>
      <c r="B226" s="118" t="s">
        <v>2059</v>
      </c>
      <c r="C226" s="118" t="s">
        <v>700</v>
      </c>
      <c r="D226" s="118" t="s">
        <v>2860</v>
      </c>
      <c r="E226" s="118"/>
      <c r="F226" s="149">
        <v>1548</v>
      </c>
      <c r="G226" s="149">
        <v>136484</v>
      </c>
      <c r="H226" s="149">
        <v>0</v>
      </c>
      <c r="I226" s="149">
        <v>136484</v>
      </c>
      <c r="J226" s="149">
        <v>10491</v>
      </c>
      <c r="K226" s="149">
        <v>16012</v>
      </c>
      <c r="L226" s="149">
        <v>125993</v>
      </c>
      <c r="M226" s="149">
        <v>21548</v>
      </c>
      <c r="N226" s="149">
        <v>49994</v>
      </c>
      <c r="O226" s="149">
        <v>104445</v>
      </c>
      <c r="P226" s="149">
        <v>2563.8375000000001</v>
      </c>
      <c r="Q226" s="149">
        <v>0</v>
      </c>
      <c r="R226" s="149">
        <v>2563.8375000000001</v>
      </c>
      <c r="S226" s="149">
        <v>2563.8375000000001</v>
      </c>
      <c r="T226" s="149">
        <v>0</v>
      </c>
      <c r="U226" s="149">
        <v>2563.8375000000001</v>
      </c>
      <c r="V226" s="149">
        <v>2563.84</v>
      </c>
      <c r="W226" s="149">
        <v>34602.837500000001</v>
      </c>
      <c r="X226" s="149">
        <v>34602.839999999997</v>
      </c>
      <c r="Y226" s="149">
        <v>0</v>
      </c>
      <c r="Z226" s="149">
        <v>34602.839999999997</v>
      </c>
      <c r="AA226" s="149">
        <v>68569.837499999994</v>
      </c>
      <c r="AB226" s="149">
        <v>67914.162500000006</v>
      </c>
      <c r="AC226" s="149">
        <v>23980.717499999999</v>
      </c>
      <c r="AD226" s="149">
        <v>10622.122499999998</v>
      </c>
      <c r="AE226" s="149" t="s">
        <v>2857</v>
      </c>
      <c r="AF226" s="149">
        <v>101881.16</v>
      </c>
      <c r="AG226" s="149">
        <v>67914.162500000006</v>
      </c>
      <c r="AH226">
        <v>2563.84</v>
      </c>
      <c r="AI226">
        <v>34602.839999999997</v>
      </c>
      <c r="AO226"/>
      <c r="AP226"/>
    </row>
    <row r="227" spans="1:42" x14ac:dyDescent="0.25">
      <c r="A227" s="118" t="s">
        <v>311</v>
      </c>
      <c r="B227" s="118" t="s">
        <v>2066</v>
      </c>
      <c r="C227" s="118" t="s">
        <v>761</v>
      </c>
      <c r="D227" s="118" t="s">
        <v>2862</v>
      </c>
      <c r="E227" s="118"/>
      <c r="F227" s="149">
        <v>14041</v>
      </c>
      <c r="G227" s="149">
        <v>1237963</v>
      </c>
      <c r="H227" s="149">
        <v>0</v>
      </c>
      <c r="I227" s="149">
        <v>1237963</v>
      </c>
      <c r="J227" s="149">
        <v>60242</v>
      </c>
      <c r="K227" s="149">
        <v>194237</v>
      </c>
      <c r="L227" s="149">
        <v>1177721</v>
      </c>
      <c r="M227" s="149">
        <v>109250</v>
      </c>
      <c r="N227" s="149">
        <v>418056</v>
      </c>
      <c r="O227" s="149">
        <v>1068471</v>
      </c>
      <c r="P227" s="149">
        <v>97601.572499999995</v>
      </c>
      <c r="Q227" s="149">
        <v>322629.90999999997</v>
      </c>
      <c r="R227" s="149">
        <v>420231.48249999998</v>
      </c>
      <c r="S227" s="149">
        <v>97601.572499999995</v>
      </c>
      <c r="T227" s="149">
        <v>318288.17</v>
      </c>
      <c r="U227" s="149">
        <v>415889.74249999999</v>
      </c>
      <c r="V227" s="149">
        <v>0</v>
      </c>
      <c r="W227" s="149">
        <v>585381.74249999993</v>
      </c>
      <c r="X227" s="149">
        <v>169492</v>
      </c>
      <c r="Y227" s="149">
        <v>0</v>
      </c>
      <c r="Z227" s="149">
        <v>169492</v>
      </c>
      <c r="AA227" s="149">
        <v>1032524.4825</v>
      </c>
      <c r="AB227" s="149">
        <v>205438.51750000007</v>
      </c>
      <c r="AC227" s="149">
        <v>172360.64</v>
      </c>
      <c r="AD227" s="149">
        <v>-2868.640000000014</v>
      </c>
      <c r="AE227" s="149" t="s">
        <v>2865</v>
      </c>
      <c r="AF227" s="149">
        <v>1068471</v>
      </c>
      <c r="AG227" s="149">
        <v>205438.51750000007</v>
      </c>
      <c r="AH227">
        <v>415889.74249999999</v>
      </c>
      <c r="AI227">
        <v>585381.74249999993</v>
      </c>
      <c r="AO227"/>
      <c r="AP227"/>
    </row>
    <row r="228" spans="1:42" x14ac:dyDescent="0.25">
      <c r="A228" s="118" t="s">
        <v>312</v>
      </c>
      <c r="B228" s="118" t="s">
        <v>2073</v>
      </c>
      <c r="C228" s="118" t="s">
        <v>708</v>
      </c>
      <c r="D228" s="118" t="s">
        <v>2860</v>
      </c>
      <c r="E228" s="118" t="s">
        <v>2862</v>
      </c>
      <c r="F228" s="149">
        <v>12309</v>
      </c>
      <c r="G228" s="149">
        <v>1085256</v>
      </c>
      <c r="H228" s="149">
        <v>0</v>
      </c>
      <c r="I228" s="149">
        <v>1085256</v>
      </c>
      <c r="J228" s="149">
        <v>126442</v>
      </c>
      <c r="K228" s="149">
        <v>210228</v>
      </c>
      <c r="L228" s="149">
        <v>958814</v>
      </c>
      <c r="M228" s="149">
        <v>179853</v>
      </c>
      <c r="N228" s="149">
        <v>320731</v>
      </c>
      <c r="O228" s="149">
        <v>778961</v>
      </c>
      <c r="P228" s="149">
        <v>84444.33</v>
      </c>
      <c r="Q228" s="149">
        <v>456739.32</v>
      </c>
      <c r="R228" s="149">
        <v>541183.65</v>
      </c>
      <c r="S228" s="149">
        <v>0</v>
      </c>
      <c r="T228" s="149">
        <v>0</v>
      </c>
      <c r="U228" s="149">
        <v>0</v>
      </c>
      <c r="V228" s="149">
        <v>0</v>
      </c>
      <c r="W228" s="149">
        <v>306295</v>
      </c>
      <c r="X228" s="149">
        <v>306295</v>
      </c>
      <c r="Y228" s="149">
        <v>0</v>
      </c>
      <c r="Z228" s="149">
        <v>306295</v>
      </c>
      <c r="AA228" s="149">
        <v>1072142.6499999999</v>
      </c>
      <c r="AB228" s="149">
        <v>13113.350000000091</v>
      </c>
      <c r="AC228" s="149">
        <v>351843.2</v>
      </c>
      <c r="AD228" s="149">
        <v>-45548.200000000019</v>
      </c>
      <c r="AE228" s="149" t="s">
        <v>2865</v>
      </c>
      <c r="AF228" s="149">
        <v>778961</v>
      </c>
      <c r="AG228" s="149">
        <v>13113.350000000091</v>
      </c>
      <c r="AH228">
        <v>0</v>
      </c>
      <c r="AI228">
        <v>306295</v>
      </c>
      <c r="AO228"/>
      <c r="AP228"/>
    </row>
    <row r="229" spans="1:42" x14ac:dyDescent="0.25">
      <c r="A229" s="118" t="s">
        <v>313</v>
      </c>
      <c r="B229" s="118" t="s">
        <v>2080</v>
      </c>
      <c r="C229" s="118" t="s">
        <v>761</v>
      </c>
      <c r="D229" s="118" t="s">
        <v>2862</v>
      </c>
      <c r="E229" s="118"/>
      <c r="F229" s="149">
        <v>4963</v>
      </c>
      <c r="G229" s="149">
        <v>437576</v>
      </c>
      <c r="H229" s="149">
        <v>0</v>
      </c>
      <c r="I229" s="149">
        <v>437576</v>
      </c>
      <c r="J229" s="149">
        <v>35286</v>
      </c>
      <c r="K229" s="149">
        <v>35286</v>
      </c>
      <c r="L229" s="149">
        <v>402290</v>
      </c>
      <c r="M229" s="149">
        <v>108253</v>
      </c>
      <c r="N229" s="149">
        <v>157050</v>
      </c>
      <c r="O229" s="149">
        <v>294037</v>
      </c>
      <c r="P229" s="149">
        <v>7359.0074999999997</v>
      </c>
      <c r="Q229" s="149">
        <v>330961.69</v>
      </c>
      <c r="R229" s="149">
        <v>338320.69750000001</v>
      </c>
      <c r="S229" s="149">
        <v>7359.0074999999997</v>
      </c>
      <c r="T229" s="149">
        <v>246507.34</v>
      </c>
      <c r="U229" s="149">
        <v>253866.3475</v>
      </c>
      <c r="V229" s="149">
        <v>253866.35</v>
      </c>
      <c r="W229" s="149">
        <v>397405.34749999997</v>
      </c>
      <c r="X229" s="149">
        <v>397405.35</v>
      </c>
      <c r="Y229" s="149">
        <v>0</v>
      </c>
      <c r="Z229" s="149">
        <v>397405.35</v>
      </c>
      <c r="AA229" s="149">
        <v>530656.69750000001</v>
      </c>
      <c r="AB229" s="149">
        <v>-93080.697500000009</v>
      </c>
      <c r="AC229" s="149">
        <v>248043.84000000003</v>
      </c>
      <c r="AD229" s="149">
        <v>149361.50999999995</v>
      </c>
      <c r="AE229" s="149" t="s">
        <v>2857</v>
      </c>
      <c r="AF229" s="149">
        <v>40170.650000000023</v>
      </c>
      <c r="AG229" s="149">
        <v>-93080.697500000009</v>
      </c>
      <c r="AH229">
        <v>253866.35</v>
      </c>
      <c r="AI229">
        <v>397405.35</v>
      </c>
      <c r="AO229"/>
      <c r="AP229"/>
    </row>
    <row r="230" spans="1:42" x14ac:dyDescent="0.25">
      <c r="A230" s="118" t="s">
        <v>314</v>
      </c>
      <c r="B230" s="118" t="s">
        <v>2088</v>
      </c>
      <c r="C230" s="118" t="s">
        <v>723</v>
      </c>
      <c r="D230" s="118" t="s">
        <v>2861</v>
      </c>
      <c r="E230" s="118"/>
      <c r="F230" s="149">
        <v>53278</v>
      </c>
      <c r="G230" s="149">
        <v>4697399</v>
      </c>
      <c r="H230" s="149">
        <v>0</v>
      </c>
      <c r="I230" s="149">
        <v>4697399</v>
      </c>
      <c r="J230" s="149">
        <v>534594</v>
      </c>
      <c r="K230" s="149">
        <v>875000</v>
      </c>
      <c r="L230" s="149">
        <v>4162805</v>
      </c>
      <c r="M230" s="149">
        <v>1920819</v>
      </c>
      <c r="N230" s="149">
        <v>2675000</v>
      </c>
      <c r="O230" s="149">
        <v>2241986</v>
      </c>
      <c r="P230" s="149">
        <v>0</v>
      </c>
      <c r="Q230" s="149">
        <v>2243785.77</v>
      </c>
      <c r="R230" s="149">
        <v>2243785.77</v>
      </c>
      <c r="S230" s="149">
        <v>0</v>
      </c>
      <c r="T230" s="149">
        <v>1324244.77</v>
      </c>
      <c r="U230" s="149">
        <v>1324244.77</v>
      </c>
      <c r="V230" s="149">
        <v>1324244.77</v>
      </c>
      <c r="W230" s="149">
        <v>3779657.77</v>
      </c>
      <c r="X230" s="149">
        <v>3779657.77</v>
      </c>
      <c r="Y230" s="149">
        <v>0</v>
      </c>
      <c r="Z230" s="149">
        <v>3779657.77</v>
      </c>
      <c r="AA230" s="149">
        <v>5793785.7699999996</v>
      </c>
      <c r="AB230" s="149">
        <v>-1096386.7699999996</v>
      </c>
      <c r="AC230" s="149">
        <v>3780605.01</v>
      </c>
      <c r="AD230" s="149">
        <v>-947.23999999975797</v>
      </c>
      <c r="AE230" s="149" t="s">
        <v>2865</v>
      </c>
      <c r="AF230" s="149">
        <v>917741.23</v>
      </c>
      <c r="AG230" s="149">
        <v>-1096386.7699999996</v>
      </c>
      <c r="AH230">
        <v>1324244.77</v>
      </c>
      <c r="AI230">
        <v>3779657.77</v>
      </c>
      <c r="AO230"/>
      <c r="AP230"/>
    </row>
    <row r="231" spans="1:42" x14ac:dyDescent="0.25">
      <c r="A231" s="118" t="s">
        <v>315</v>
      </c>
      <c r="B231" s="118" t="s">
        <v>2095</v>
      </c>
      <c r="C231" s="118" t="s">
        <v>731</v>
      </c>
      <c r="D231" s="118" t="s">
        <v>2862</v>
      </c>
      <c r="E231" s="118"/>
      <c r="F231" s="149">
        <v>1322</v>
      </c>
      <c r="G231" s="149">
        <v>116558</v>
      </c>
      <c r="H231" s="149">
        <v>0</v>
      </c>
      <c r="I231" s="149">
        <v>116558</v>
      </c>
      <c r="J231" s="149">
        <v>8596</v>
      </c>
      <c r="K231" s="149">
        <v>14369</v>
      </c>
      <c r="L231" s="149">
        <v>107962</v>
      </c>
      <c r="M231" s="149">
        <v>3911</v>
      </c>
      <c r="N231" s="149">
        <v>4101</v>
      </c>
      <c r="O231" s="149">
        <v>104051</v>
      </c>
      <c r="P231" s="149">
        <v>4803.6824999999999</v>
      </c>
      <c r="Q231" s="149">
        <v>89410.37000000001</v>
      </c>
      <c r="R231" s="149">
        <v>94214.052500000005</v>
      </c>
      <c r="S231" s="149">
        <v>4803.6824999999999</v>
      </c>
      <c r="T231" s="149">
        <v>89410.37000000001</v>
      </c>
      <c r="U231" s="149">
        <v>94214.052500000005</v>
      </c>
      <c r="V231" s="149">
        <v>94214.05</v>
      </c>
      <c r="W231" s="149">
        <v>106721.05250000001</v>
      </c>
      <c r="X231" s="149">
        <v>106721.05</v>
      </c>
      <c r="Y231" s="149">
        <v>0</v>
      </c>
      <c r="Z231" s="149">
        <v>106721.05</v>
      </c>
      <c r="AA231" s="149">
        <v>112684.05250000001</v>
      </c>
      <c r="AB231" s="149">
        <v>3873.9474999999952</v>
      </c>
      <c r="AC231" s="149">
        <v>101879.55</v>
      </c>
      <c r="AD231" s="149">
        <v>4841.5</v>
      </c>
      <c r="AE231" s="149" t="s">
        <v>2857</v>
      </c>
      <c r="AF231" s="149">
        <v>9836.9499999999971</v>
      </c>
      <c r="AG231" s="149">
        <v>3873.9474999999952</v>
      </c>
      <c r="AH231">
        <v>94214.05</v>
      </c>
      <c r="AI231">
        <v>106721.05</v>
      </c>
      <c r="AO231"/>
      <c r="AP231"/>
    </row>
    <row r="232" spans="1:42" x14ac:dyDescent="0.25">
      <c r="A232" s="118" t="s">
        <v>316</v>
      </c>
      <c r="B232" s="118" t="s">
        <v>2099</v>
      </c>
      <c r="C232" s="118" t="s">
        <v>675</v>
      </c>
      <c r="D232" s="118" t="s">
        <v>2859</v>
      </c>
      <c r="E232" s="118"/>
      <c r="F232" s="149">
        <v>18448</v>
      </c>
      <c r="G232" s="149">
        <v>0</v>
      </c>
      <c r="H232" s="149">
        <v>0</v>
      </c>
      <c r="I232" s="149">
        <v>0</v>
      </c>
      <c r="J232" s="149">
        <v>0</v>
      </c>
      <c r="K232" s="149">
        <v>0</v>
      </c>
      <c r="L232" s="149">
        <v>0</v>
      </c>
      <c r="M232" s="149">
        <v>0</v>
      </c>
      <c r="N232" s="149">
        <v>0</v>
      </c>
      <c r="O232" s="149">
        <v>0</v>
      </c>
      <c r="P232" s="149">
        <v>0</v>
      </c>
      <c r="Q232" s="149">
        <v>0</v>
      </c>
      <c r="R232" s="149">
        <v>0</v>
      </c>
      <c r="S232" s="149">
        <v>0</v>
      </c>
      <c r="T232" s="149">
        <v>0</v>
      </c>
      <c r="U232" s="149">
        <v>0</v>
      </c>
      <c r="V232" s="149">
        <v>0</v>
      </c>
      <c r="W232" s="149">
        <v>0</v>
      </c>
      <c r="X232" s="149">
        <v>0</v>
      </c>
      <c r="Y232" s="149">
        <v>0</v>
      </c>
      <c r="Z232" s="149">
        <v>0</v>
      </c>
      <c r="AA232" s="149">
        <v>0</v>
      </c>
      <c r="AB232" s="149">
        <v>0</v>
      </c>
      <c r="AC232" s="149">
        <v>0</v>
      </c>
      <c r="AD232" s="149">
        <v>0</v>
      </c>
      <c r="AE232" s="149" t="s">
        <v>2857</v>
      </c>
      <c r="AF232" s="149">
        <v>0</v>
      </c>
      <c r="AG232" s="149">
        <v>0</v>
      </c>
      <c r="AH232">
        <v>0</v>
      </c>
      <c r="AI232">
        <v>0</v>
      </c>
      <c r="AO232"/>
      <c r="AP232"/>
    </row>
    <row r="233" spans="1:42" x14ac:dyDescent="0.25">
      <c r="A233" s="118" t="s">
        <v>317</v>
      </c>
      <c r="B233" s="118" t="s">
        <v>2103</v>
      </c>
      <c r="C233" s="118" t="s">
        <v>684</v>
      </c>
      <c r="D233" s="118" t="s">
        <v>2858</v>
      </c>
      <c r="E233" s="118"/>
      <c r="F233" s="149">
        <v>12161</v>
      </c>
      <c r="G233" s="149">
        <v>1072208</v>
      </c>
      <c r="H233" s="149">
        <v>0</v>
      </c>
      <c r="I233" s="149">
        <v>1072208</v>
      </c>
      <c r="J233" s="149">
        <v>0</v>
      </c>
      <c r="K233" s="149">
        <v>0</v>
      </c>
      <c r="L233" s="149">
        <v>1072208</v>
      </c>
      <c r="M233" s="149">
        <v>233566</v>
      </c>
      <c r="N233" s="149">
        <v>554505</v>
      </c>
      <c r="O233" s="149">
        <v>838642</v>
      </c>
      <c r="P233" s="149">
        <v>0</v>
      </c>
      <c r="Q233" s="149">
        <v>0</v>
      </c>
      <c r="R233" s="149">
        <v>0</v>
      </c>
      <c r="S233" s="149">
        <v>0</v>
      </c>
      <c r="T233" s="149">
        <v>0</v>
      </c>
      <c r="U233" s="149">
        <v>0</v>
      </c>
      <c r="V233" s="149">
        <v>0</v>
      </c>
      <c r="W233" s="149">
        <v>233566</v>
      </c>
      <c r="X233" s="149">
        <v>233566</v>
      </c>
      <c r="Y233" s="149">
        <v>0</v>
      </c>
      <c r="Z233" s="149">
        <v>233566</v>
      </c>
      <c r="AA233" s="149">
        <v>554505</v>
      </c>
      <c r="AB233" s="149">
        <v>517703</v>
      </c>
      <c r="AC233" s="149">
        <v>161649.11000000002</v>
      </c>
      <c r="AD233" s="149">
        <v>71916.889999999985</v>
      </c>
      <c r="AE233" s="149" t="s">
        <v>2857</v>
      </c>
      <c r="AF233" s="149">
        <v>838642</v>
      </c>
      <c r="AG233" s="149">
        <v>517703</v>
      </c>
      <c r="AH233">
        <v>0</v>
      </c>
      <c r="AI233">
        <v>233566</v>
      </c>
      <c r="AO233"/>
      <c r="AP233"/>
    </row>
    <row r="234" spans="1:42" x14ac:dyDescent="0.25">
      <c r="A234" s="118" t="s">
        <v>318</v>
      </c>
      <c r="B234" s="118" t="s">
        <v>2110</v>
      </c>
      <c r="C234" s="118" t="s">
        <v>700</v>
      </c>
      <c r="D234" s="118" t="s">
        <v>2860</v>
      </c>
      <c r="E234" s="118"/>
      <c r="F234" s="149">
        <v>837</v>
      </c>
      <c r="G234" s="149">
        <v>73796</v>
      </c>
      <c r="H234" s="149">
        <v>0</v>
      </c>
      <c r="I234" s="149">
        <v>73796</v>
      </c>
      <c r="J234" s="149">
        <v>37775</v>
      </c>
      <c r="K234" s="149">
        <v>58100</v>
      </c>
      <c r="L234" s="149">
        <v>36021</v>
      </c>
      <c r="M234" s="149">
        <v>0</v>
      </c>
      <c r="N234" s="149">
        <v>40000</v>
      </c>
      <c r="O234" s="149">
        <v>36021</v>
      </c>
      <c r="P234" s="149">
        <v>0</v>
      </c>
      <c r="Q234" s="149">
        <v>4170</v>
      </c>
      <c r="R234" s="149">
        <v>4170</v>
      </c>
      <c r="S234" s="149">
        <v>0</v>
      </c>
      <c r="T234" s="149">
        <v>4170</v>
      </c>
      <c r="U234" s="149">
        <v>4170</v>
      </c>
      <c r="V234" s="149">
        <v>4170</v>
      </c>
      <c r="W234" s="149">
        <v>41945</v>
      </c>
      <c r="X234" s="149">
        <v>41945</v>
      </c>
      <c r="Y234" s="149">
        <v>0</v>
      </c>
      <c r="Z234" s="149">
        <v>41945</v>
      </c>
      <c r="AA234" s="149">
        <v>102270</v>
      </c>
      <c r="AB234" s="149">
        <v>-28474</v>
      </c>
      <c r="AC234" s="149">
        <v>33544.94</v>
      </c>
      <c r="AD234" s="149">
        <v>8400.0599999999977</v>
      </c>
      <c r="AE234" s="149" t="s">
        <v>2857</v>
      </c>
      <c r="AF234" s="149">
        <v>31851</v>
      </c>
      <c r="AG234" s="149">
        <v>-28474</v>
      </c>
      <c r="AH234">
        <v>4170</v>
      </c>
      <c r="AI234">
        <v>41945</v>
      </c>
      <c r="AO234"/>
      <c r="AP234"/>
    </row>
    <row r="235" spans="1:42" x14ac:dyDescent="0.25">
      <c r="A235" s="118" t="s">
        <v>319</v>
      </c>
      <c r="B235" s="118" t="s">
        <v>2117</v>
      </c>
      <c r="C235" s="118" t="s">
        <v>761</v>
      </c>
      <c r="D235" s="118" t="s">
        <v>2862</v>
      </c>
      <c r="E235" s="118"/>
      <c r="F235" s="149">
        <v>1253</v>
      </c>
      <c r="G235" s="149">
        <v>110474</v>
      </c>
      <c r="H235" s="149">
        <v>0</v>
      </c>
      <c r="I235" s="149">
        <v>110474</v>
      </c>
      <c r="J235" s="149">
        <v>0</v>
      </c>
      <c r="K235" s="149">
        <v>0</v>
      </c>
      <c r="L235" s="149">
        <v>110474</v>
      </c>
      <c r="M235" s="149">
        <v>35772</v>
      </c>
      <c r="N235" s="149">
        <v>75233</v>
      </c>
      <c r="O235" s="149">
        <v>74702</v>
      </c>
      <c r="P235" s="149">
        <v>0</v>
      </c>
      <c r="Q235" s="149">
        <v>0</v>
      </c>
      <c r="R235" s="149">
        <v>0</v>
      </c>
      <c r="S235" s="149">
        <v>0</v>
      </c>
      <c r="T235" s="149">
        <v>0</v>
      </c>
      <c r="U235" s="149">
        <v>0</v>
      </c>
      <c r="V235" s="149">
        <v>0</v>
      </c>
      <c r="W235" s="149">
        <v>35772</v>
      </c>
      <c r="X235" s="149">
        <v>35772</v>
      </c>
      <c r="Y235" s="149">
        <v>0</v>
      </c>
      <c r="Z235" s="149">
        <v>35772</v>
      </c>
      <c r="AA235" s="149">
        <v>75233</v>
      </c>
      <c r="AB235" s="149">
        <v>35241</v>
      </c>
      <c r="AC235" s="149">
        <v>17094.53</v>
      </c>
      <c r="AD235" s="149">
        <v>18677.47</v>
      </c>
      <c r="AE235" s="149" t="s">
        <v>2857</v>
      </c>
      <c r="AF235" s="149">
        <v>74702</v>
      </c>
      <c r="AG235" s="149">
        <v>35241</v>
      </c>
      <c r="AH235">
        <v>0</v>
      </c>
      <c r="AI235">
        <v>35772</v>
      </c>
      <c r="AO235"/>
      <c r="AP235"/>
    </row>
    <row r="236" spans="1:42" x14ac:dyDescent="0.25">
      <c r="A236" s="118" t="s">
        <v>320</v>
      </c>
      <c r="B236" s="118" t="s">
        <v>2122</v>
      </c>
      <c r="C236" s="118" t="s">
        <v>761</v>
      </c>
      <c r="D236" s="118" t="s">
        <v>2862</v>
      </c>
      <c r="E236" s="118"/>
      <c r="F236" s="149">
        <v>1751</v>
      </c>
      <c r="G236" s="149">
        <v>154382</v>
      </c>
      <c r="H236" s="149">
        <v>0</v>
      </c>
      <c r="I236" s="149">
        <v>154382</v>
      </c>
      <c r="J236" s="149">
        <v>0</v>
      </c>
      <c r="K236" s="149">
        <v>0</v>
      </c>
      <c r="L236" s="149">
        <v>154382</v>
      </c>
      <c r="M236" s="149">
        <v>24545</v>
      </c>
      <c r="N236" s="149">
        <v>34847</v>
      </c>
      <c r="O236" s="149">
        <v>129837</v>
      </c>
      <c r="P236" s="149">
        <v>0</v>
      </c>
      <c r="Q236" s="149">
        <v>129837</v>
      </c>
      <c r="R236" s="149">
        <v>129837</v>
      </c>
      <c r="S236" s="149">
        <v>0</v>
      </c>
      <c r="T236" s="149">
        <v>129837</v>
      </c>
      <c r="U236" s="149">
        <v>129837</v>
      </c>
      <c r="V236" s="149">
        <v>0</v>
      </c>
      <c r="W236" s="149">
        <v>154382</v>
      </c>
      <c r="X236" s="149">
        <v>24545</v>
      </c>
      <c r="Y236" s="149">
        <v>0</v>
      </c>
      <c r="Z236" s="149">
        <v>24545</v>
      </c>
      <c r="AA236" s="149">
        <v>164684</v>
      </c>
      <c r="AB236" s="149">
        <v>-10302</v>
      </c>
      <c r="AC236" s="149">
        <v>256.79000000000042</v>
      </c>
      <c r="AD236" s="149">
        <v>24288.21</v>
      </c>
      <c r="AE236" s="149" t="s">
        <v>2857</v>
      </c>
      <c r="AF236" s="149">
        <v>129837</v>
      </c>
      <c r="AG236" s="149">
        <v>-10302</v>
      </c>
      <c r="AH236">
        <v>129837</v>
      </c>
      <c r="AI236">
        <v>154382</v>
      </c>
      <c r="AO236"/>
      <c r="AP236"/>
    </row>
    <row r="237" spans="1:42" x14ac:dyDescent="0.25">
      <c r="A237" s="118" t="s">
        <v>321</v>
      </c>
      <c r="B237" s="118" t="s">
        <v>2127</v>
      </c>
      <c r="C237" s="118" t="s">
        <v>700</v>
      </c>
      <c r="D237" s="118" t="s">
        <v>2860</v>
      </c>
      <c r="E237" s="118"/>
      <c r="F237" s="149">
        <v>42533</v>
      </c>
      <c r="G237" s="149">
        <v>3750037</v>
      </c>
      <c r="H237" s="149">
        <v>0</v>
      </c>
      <c r="I237" s="149">
        <v>3750037</v>
      </c>
      <c r="J237" s="149">
        <v>900000</v>
      </c>
      <c r="K237" s="149">
        <v>1226925</v>
      </c>
      <c r="L237" s="149">
        <v>2850037</v>
      </c>
      <c r="M237" s="149">
        <v>0</v>
      </c>
      <c r="N237" s="149">
        <v>250000</v>
      </c>
      <c r="O237" s="149">
        <v>2850037</v>
      </c>
      <c r="P237" s="149">
        <v>0</v>
      </c>
      <c r="Q237" s="149">
        <v>0</v>
      </c>
      <c r="R237" s="149">
        <v>0</v>
      </c>
      <c r="S237" s="149">
        <v>0</v>
      </c>
      <c r="T237" s="149">
        <v>0</v>
      </c>
      <c r="U237" s="149">
        <v>0</v>
      </c>
      <c r="V237" s="149">
        <v>0</v>
      </c>
      <c r="W237" s="149">
        <v>900000</v>
      </c>
      <c r="X237" s="149">
        <v>900000</v>
      </c>
      <c r="Y237" s="149">
        <v>0</v>
      </c>
      <c r="Z237" s="149">
        <v>900000</v>
      </c>
      <c r="AA237" s="149">
        <v>1476925</v>
      </c>
      <c r="AB237" s="149">
        <v>2273112</v>
      </c>
      <c r="AC237" s="149">
        <v>726873.17000000016</v>
      </c>
      <c r="AD237" s="149">
        <v>173126.82999999984</v>
      </c>
      <c r="AE237" s="149" t="s">
        <v>2857</v>
      </c>
      <c r="AF237" s="149">
        <v>2850037</v>
      </c>
      <c r="AG237" s="149">
        <v>2273112</v>
      </c>
      <c r="AH237">
        <v>0</v>
      </c>
      <c r="AI237">
        <v>900000</v>
      </c>
      <c r="AO237"/>
      <c r="AP237"/>
    </row>
    <row r="238" spans="1:42" x14ac:dyDescent="0.25">
      <c r="A238" s="118" t="s">
        <v>322</v>
      </c>
      <c r="B238" s="118" t="s">
        <v>2134</v>
      </c>
      <c r="C238" s="118" t="s">
        <v>731</v>
      </c>
      <c r="D238" s="118" t="s">
        <v>2860</v>
      </c>
      <c r="E238" s="118"/>
      <c r="F238" s="149">
        <v>664</v>
      </c>
      <c r="G238" s="149">
        <v>58543</v>
      </c>
      <c r="H238" s="149">
        <v>0</v>
      </c>
      <c r="I238" s="149">
        <v>58543</v>
      </c>
      <c r="J238" s="149">
        <v>4856</v>
      </c>
      <c r="K238" s="149">
        <v>8816</v>
      </c>
      <c r="L238" s="149">
        <v>53687</v>
      </c>
      <c r="M238" s="149">
        <v>23692</v>
      </c>
      <c r="N238" s="149">
        <v>53311</v>
      </c>
      <c r="O238" s="149">
        <v>29995</v>
      </c>
      <c r="P238" s="149">
        <v>5197.4925000000003</v>
      </c>
      <c r="Q238" s="149">
        <v>24015</v>
      </c>
      <c r="R238" s="149">
        <v>29212.4925</v>
      </c>
      <c r="S238" s="149">
        <v>5197.4925000000003</v>
      </c>
      <c r="T238" s="149">
        <v>24015</v>
      </c>
      <c r="U238" s="149">
        <v>29212.4925</v>
      </c>
      <c r="V238" s="149">
        <v>29212</v>
      </c>
      <c r="W238" s="149">
        <v>57760.4925</v>
      </c>
      <c r="X238" s="149">
        <v>57760</v>
      </c>
      <c r="Y238" s="149">
        <v>0</v>
      </c>
      <c r="Z238" s="149">
        <v>57760</v>
      </c>
      <c r="AA238" s="149">
        <v>91339.492499999993</v>
      </c>
      <c r="AB238" s="149">
        <v>-32796.492499999993</v>
      </c>
      <c r="AC238" s="149">
        <v>31629.06</v>
      </c>
      <c r="AD238" s="149">
        <v>26130.94</v>
      </c>
      <c r="AE238" s="149" t="s">
        <v>2857</v>
      </c>
      <c r="AF238" s="149">
        <v>783</v>
      </c>
      <c r="AG238" s="149">
        <v>-32796.492499999993</v>
      </c>
      <c r="AH238">
        <v>29212</v>
      </c>
      <c r="AI238">
        <v>57760</v>
      </c>
      <c r="AO238"/>
      <c r="AP238"/>
    </row>
    <row r="239" spans="1:42" x14ac:dyDescent="0.25">
      <c r="A239" s="118" t="s">
        <v>323</v>
      </c>
      <c r="B239" s="118" t="s">
        <v>2141</v>
      </c>
      <c r="C239" s="118" t="s">
        <v>809</v>
      </c>
      <c r="D239" s="118" t="s">
        <v>2864</v>
      </c>
      <c r="E239" s="118"/>
      <c r="F239" s="149">
        <v>9230</v>
      </c>
      <c r="G239" s="149">
        <v>813788</v>
      </c>
      <c r="H239" s="149">
        <v>0</v>
      </c>
      <c r="I239" s="149">
        <v>813788</v>
      </c>
      <c r="J239" s="149">
        <v>138733</v>
      </c>
      <c r="K239" s="149">
        <v>239956</v>
      </c>
      <c r="L239" s="149">
        <v>675055</v>
      </c>
      <c r="M239" s="149">
        <v>537802</v>
      </c>
      <c r="N239" s="149">
        <v>826661</v>
      </c>
      <c r="O239" s="149">
        <v>137253</v>
      </c>
      <c r="P239" s="149">
        <v>0</v>
      </c>
      <c r="Q239" s="149">
        <v>136902.60999999999</v>
      </c>
      <c r="R239" s="149">
        <v>136902.60999999999</v>
      </c>
      <c r="S239" s="149">
        <v>0</v>
      </c>
      <c r="T239" s="149">
        <v>0</v>
      </c>
      <c r="U239" s="149">
        <v>0</v>
      </c>
      <c r="V239" s="149">
        <v>0</v>
      </c>
      <c r="W239" s="149">
        <v>676535</v>
      </c>
      <c r="X239" s="149">
        <v>676535</v>
      </c>
      <c r="Y239" s="149">
        <v>0</v>
      </c>
      <c r="Z239" s="149">
        <v>676535</v>
      </c>
      <c r="AA239" s="149">
        <v>1203519.6100000001</v>
      </c>
      <c r="AB239" s="149">
        <v>-389731.60999999981</v>
      </c>
      <c r="AC239" s="149">
        <v>769009.62000000011</v>
      </c>
      <c r="AD239" s="149">
        <v>-92474.620000000112</v>
      </c>
      <c r="AE239" s="149" t="s">
        <v>2865</v>
      </c>
      <c r="AF239" s="149">
        <v>137253</v>
      </c>
      <c r="AG239" s="149">
        <v>-389731.60999999981</v>
      </c>
      <c r="AH239">
        <v>0</v>
      </c>
      <c r="AI239">
        <v>676535</v>
      </c>
      <c r="AO239"/>
      <c r="AP239"/>
    </row>
    <row r="240" spans="1:42" x14ac:dyDescent="0.25">
      <c r="A240" s="118" t="s">
        <v>324</v>
      </c>
      <c r="B240" s="118" t="s">
        <v>675</v>
      </c>
      <c r="C240" s="118" t="s">
        <v>675</v>
      </c>
      <c r="D240" s="118" t="s">
        <v>2859</v>
      </c>
      <c r="E240" s="118"/>
      <c r="F240" s="149">
        <v>60803</v>
      </c>
      <c r="G240" s="149">
        <v>0</v>
      </c>
      <c r="H240" s="149">
        <v>0</v>
      </c>
      <c r="I240" s="149">
        <v>0</v>
      </c>
      <c r="J240" s="149">
        <v>0</v>
      </c>
      <c r="K240" s="149">
        <v>0</v>
      </c>
      <c r="L240" s="149">
        <v>0</v>
      </c>
      <c r="M240" s="149">
        <v>0</v>
      </c>
      <c r="N240" s="149">
        <v>0</v>
      </c>
      <c r="O240" s="149">
        <v>0</v>
      </c>
      <c r="P240" s="149">
        <v>0</v>
      </c>
      <c r="Q240" s="149">
        <v>0</v>
      </c>
      <c r="R240" s="149">
        <v>0</v>
      </c>
      <c r="S240" s="149">
        <v>0</v>
      </c>
      <c r="T240" s="149">
        <v>0</v>
      </c>
      <c r="U240" s="149">
        <v>0</v>
      </c>
      <c r="V240" s="149">
        <v>0</v>
      </c>
      <c r="W240" s="149">
        <v>0</v>
      </c>
      <c r="X240" s="149">
        <v>0</v>
      </c>
      <c r="Y240" s="149">
        <v>0</v>
      </c>
      <c r="Z240" s="149">
        <v>0</v>
      </c>
      <c r="AA240" s="149">
        <v>0</v>
      </c>
      <c r="AB240" s="149">
        <v>0</v>
      </c>
      <c r="AC240" s="149">
        <v>0</v>
      </c>
      <c r="AD240" s="149">
        <v>0</v>
      </c>
      <c r="AE240" s="149" t="s">
        <v>2857</v>
      </c>
      <c r="AF240" s="149">
        <v>0</v>
      </c>
      <c r="AG240" s="149">
        <v>0</v>
      </c>
      <c r="AH240">
        <v>0</v>
      </c>
      <c r="AI240">
        <v>0</v>
      </c>
      <c r="AO240"/>
      <c r="AP240"/>
    </row>
    <row r="241" spans="1:42" x14ac:dyDescent="0.25">
      <c r="A241" s="118" t="s">
        <v>325</v>
      </c>
      <c r="B241" s="118" t="s">
        <v>2145</v>
      </c>
      <c r="C241" s="118" t="s">
        <v>675</v>
      </c>
      <c r="D241" s="118" t="s">
        <v>2859</v>
      </c>
      <c r="E241" s="118"/>
      <c r="F241" s="149">
        <v>2985</v>
      </c>
      <c r="G241" s="149">
        <v>0</v>
      </c>
      <c r="H241" s="149">
        <v>0</v>
      </c>
      <c r="I241" s="149">
        <v>0</v>
      </c>
      <c r="J241" s="149">
        <v>0</v>
      </c>
      <c r="K241" s="149">
        <v>0</v>
      </c>
      <c r="L241" s="149">
        <v>0</v>
      </c>
      <c r="M241" s="149">
        <v>0</v>
      </c>
      <c r="N241" s="149">
        <v>0</v>
      </c>
      <c r="O241" s="149">
        <v>0</v>
      </c>
      <c r="P241" s="149">
        <v>0</v>
      </c>
      <c r="Q241" s="149">
        <v>0</v>
      </c>
      <c r="R241" s="149">
        <v>0</v>
      </c>
      <c r="S241" s="149">
        <v>0</v>
      </c>
      <c r="T241" s="149">
        <v>0</v>
      </c>
      <c r="U241" s="149">
        <v>0</v>
      </c>
      <c r="V241" s="149">
        <v>0</v>
      </c>
      <c r="W241" s="149">
        <v>0</v>
      </c>
      <c r="X241" s="149">
        <v>0</v>
      </c>
      <c r="Y241" s="149">
        <v>0</v>
      </c>
      <c r="Z241" s="149">
        <v>0</v>
      </c>
      <c r="AA241" s="149">
        <v>0</v>
      </c>
      <c r="AB241" s="149">
        <v>0</v>
      </c>
      <c r="AC241" s="149">
        <v>0</v>
      </c>
      <c r="AD241" s="149">
        <v>0</v>
      </c>
      <c r="AE241" s="149" t="s">
        <v>2857</v>
      </c>
      <c r="AF241" s="149">
        <v>0</v>
      </c>
      <c r="AG241" s="149">
        <v>0</v>
      </c>
      <c r="AH241">
        <v>0</v>
      </c>
      <c r="AI241">
        <v>0</v>
      </c>
      <c r="AO241"/>
      <c r="AP241"/>
    </row>
    <row r="242" spans="1:42" x14ac:dyDescent="0.25">
      <c r="A242" s="118" t="s">
        <v>326</v>
      </c>
      <c r="B242" s="118" t="s">
        <v>2149</v>
      </c>
      <c r="C242" s="118" t="s">
        <v>761</v>
      </c>
      <c r="D242" s="118" t="s">
        <v>2862</v>
      </c>
      <c r="E242" s="118"/>
      <c r="F242" s="149">
        <v>3478</v>
      </c>
      <c r="G242" s="149">
        <v>306647</v>
      </c>
      <c r="H242" s="149">
        <v>0</v>
      </c>
      <c r="I242" s="149">
        <v>306647</v>
      </c>
      <c r="J242" s="149">
        <v>0</v>
      </c>
      <c r="K242" s="149">
        <v>0</v>
      </c>
      <c r="L242" s="149">
        <v>306647</v>
      </c>
      <c r="M242" s="149">
        <v>111307</v>
      </c>
      <c r="N242" s="149">
        <v>127226</v>
      </c>
      <c r="O242" s="149">
        <v>195340</v>
      </c>
      <c r="P242" s="149">
        <v>0</v>
      </c>
      <c r="Q242" s="149">
        <v>114294.17</v>
      </c>
      <c r="R242" s="149">
        <v>114294.17</v>
      </c>
      <c r="S242" s="149">
        <v>0</v>
      </c>
      <c r="T242" s="149">
        <v>51263.35</v>
      </c>
      <c r="U242" s="149">
        <v>51263.35</v>
      </c>
      <c r="V242" s="149">
        <v>51263.35</v>
      </c>
      <c r="W242" s="149">
        <v>162570.35</v>
      </c>
      <c r="X242" s="149">
        <v>162570.35</v>
      </c>
      <c r="Y242" s="149">
        <v>0</v>
      </c>
      <c r="Z242" s="149">
        <v>162570.35</v>
      </c>
      <c r="AA242" s="149">
        <v>241520.17</v>
      </c>
      <c r="AB242" s="149">
        <v>65126.830000000016</v>
      </c>
      <c r="AC242" s="149">
        <v>194678.85</v>
      </c>
      <c r="AD242" s="149">
        <v>-32108.5</v>
      </c>
      <c r="AE242" s="149" t="s">
        <v>2865</v>
      </c>
      <c r="AF242" s="149">
        <v>144076.65</v>
      </c>
      <c r="AG242" s="149">
        <v>65126.830000000016</v>
      </c>
      <c r="AH242">
        <v>51263.35</v>
      </c>
      <c r="AI242">
        <v>162570.35</v>
      </c>
      <c r="AO242"/>
      <c r="AP242"/>
    </row>
    <row r="243" spans="1:42" x14ac:dyDescent="0.25">
      <c r="A243" s="118" t="s">
        <v>327</v>
      </c>
      <c r="B243" s="118" t="s">
        <v>2155</v>
      </c>
      <c r="C243" s="118" t="s">
        <v>822</v>
      </c>
      <c r="D243" s="118" t="s">
        <v>2859</v>
      </c>
      <c r="E243" s="118"/>
      <c r="F243" s="149">
        <v>2960</v>
      </c>
      <c r="G243" s="149">
        <v>260976</v>
      </c>
      <c r="H243" s="149">
        <v>59679</v>
      </c>
      <c r="I243" s="149">
        <v>320655</v>
      </c>
      <c r="J243" s="149">
        <v>0</v>
      </c>
      <c r="K243" s="149">
        <v>0</v>
      </c>
      <c r="L243" s="149">
        <v>320655</v>
      </c>
      <c r="M243" s="149">
        <v>157173</v>
      </c>
      <c r="N243" s="149">
        <v>0</v>
      </c>
      <c r="O243" s="149">
        <v>163481.51500000001</v>
      </c>
      <c r="P243" s="149">
        <v>0</v>
      </c>
      <c r="Q243" s="149">
        <v>163482</v>
      </c>
      <c r="R243" s="149">
        <v>163482</v>
      </c>
      <c r="S243" s="149">
        <v>0</v>
      </c>
      <c r="T243" s="149">
        <v>163482</v>
      </c>
      <c r="U243" s="149">
        <v>163482</v>
      </c>
      <c r="V243" s="149">
        <v>163482</v>
      </c>
      <c r="W243" s="149">
        <v>320655</v>
      </c>
      <c r="X243" s="149">
        <v>260976</v>
      </c>
      <c r="Y243" s="149">
        <v>59679</v>
      </c>
      <c r="Z243" s="149">
        <v>320655</v>
      </c>
      <c r="AA243" s="149">
        <v>163482</v>
      </c>
      <c r="AB243" s="149">
        <v>157173</v>
      </c>
      <c r="AC243" s="149">
        <v>305145.85000000003</v>
      </c>
      <c r="AD243" s="149">
        <v>15509.149999999963</v>
      </c>
      <c r="AE243" s="149" t="s">
        <v>2857</v>
      </c>
      <c r="AF243" s="149">
        <v>0</v>
      </c>
      <c r="AG243" s="149">
        <v>97494</v>
      </c>
      <c r="AH243">
        <v>163482</v>
      </c>
      <c r="AI243">
        <v>320655</v>
      </c>
      <c r="AO243"/>
      <c r="AP243"/>
    </row>
    <row r="244" spans="1:42" x14ac:dyDescent="0.25">
      <c r="A244" s="118" t="s">
        <v>328</v>
      </c>
      <c r="B244" s="118" t="s">
        <v>2162</v>
      </c>
      <c r="C244" s="118" t="s">
        <v>809</v>
      </c>
      <c r="D244" s="118" t="s">
        <v>2856</v>
      </c>
      <c r="E244" s="118"/>
      <c r="F244" s="149">
        <v>94580</v>
      </c>
      <c r="G244" s="149">
        <v>8338902</v>
      </c>
      <c r="H244" s="149">
        <v>0</v>
      </c>
      <c r="I244" s="149">
        <v>8338902</v>
      </c>
      <c r="J244" s="149">
        <v>6712184</v>
      </c>
      <c r="K244" s="149">
        <v>9448047</v>
      </c>
      <c r="L244" s="149">
        <v>1626718</v>
      </c>
      <c r="M244" s="149">
        <v>0</v>
      </c>
      <c r="N244" s="149">
        <v>2956250</v>
      </c>
      <c r="O244" s="149">
        <v>1626718</v>
      </c>
      <c r="P244" s="149">
        <v>0</v>
      </c>
      <c r="Q244" s="149">
        <v>1626719</v>
      </c>
      <c r="R244" s="149">
        <v>1626719</v>
      </c>
      <c r="S244" s="149">
        <v>0</v>
      </c>
      <c r="T244" s="149">
        <v>1626719</v>
      </c>
      <c r="U244" s="149">
        <v>1626719</v>
      </c>
      <c r="V244" s="149">
        <v>1626719</v>
      </c>
      <c r="W244" s="149">
        <v>8338903</v>
      </c>
      <c r="X244" s="149">
        <v>8338903</v>
      </c>
      <c r="Y244" s="149">
        <v>0</v>
      </c>
      <c r="Z244" s="149">
        <v>8338903</v>
      </c>
      <c r="AA244" s="149">
        <v>14031016</v>
      </c>
      <c r="AB244" s="149">
        <v>-5692114</v>
      </c>
      <c r="AC244" s="149">
        <v>4406758</v>
      </c>
      <c r="AD244" s="149">
        <v>3932145</v>
      </c>
      <c r="AE244" s="149" t="s">
        <v>2857</v>
      </c>
      <c r="AF244" s="149">
        <v>-1</v>
      </c>
      <c r="AG244" s="149">
        <v>-5692114</v>
      </c>
      <c r="AH244">
        <v>1626719</v>
      </c>
      <c r="AI244">
        <v>8338903</v>
      </c>
      <c r="AO244"/>
      <c r="AP244"/>
    </row>
    <row r="245" spans="1:42" x14ac:dyDescent="0.25">
      <c r="A245" s="118" t="s">
        <v>329</v>
      </c>
      <c r="B245" s="118" t="s">
        <v>2169</v>
      </c>
      <c r="C245" s="118" t="s">
        <v>809</v>
      </c>
      <c r="D245" s="118" t="s">
        <v>2866</v>
      </c>
      <c r="E245" s="118"/>
      <c r="F245" s="149">
        <v>34398</v>
      </c>
      <c r="G245" s="149">
        <v>3032793</v>
      </c>
      <c r="H245" s="149">
        <v>0</v>
      </c>
      <c r="I245" s="149">
        <v>3032793</v>
      </c>
      <c r="J245" s="149">
        <v>554276</v>
      </c>
      <c r="K245" s="149">
        <v>758803</v>
      </c>
      <c r="L245" s="149">
        <v>2478517</v>
      </c>
      <c r="M245" s="149">
        <v>2035160</v>
      </c>
      <c r="N245" s="149">
        <v>3174517</v>
      </c>
      <c r="O245" s="149">
        <v>443357</v>
      </c>
      <c r="P245" s="149">
        <v>104373.61500000001</v>
      </c>
      <c r="Q245" s="149">
        <v>0</v>
      </c>
      <c r="R245" s="149">
        <v>104373.61500000001</v>
      </c>
      <c r="S245" s="149">
        <v>100398.39</v>
      </c>
      <c r="T245" s="149">
        <v>0</v>
      </c>
      <c r="U245" s="149">
        <v>100398.39</v>
      </c>
      <c r="V245" s="149">
        <v>100398.39</v>
      </c>
      <c r="W245" s="149">
        <v>2689834.39</v>
      </c>
      <c r="X245" s="149">
        <v>2689834.39</v>
      </c>
      <c r="Y245" s="149">
        <v>0</v>
      </c>
      <c r="Z245" s="149">
        <v>2689834.39</v>
      </c>
      <c r="AA245" s="149">
        <v>4037693.6150000002</v>
      </c>
      <c r="AB245" s="149">
        <v>-1004900.6150000002</v>
      </c>
      <c r="AC245" s="149">
        <v>2279062.0700000012</v>
      </c>
      <c r="AD245" s="149">
        <v>410772.3199999989</v>
      </c>
      <c r="AE245" s="149" t="s">
        <v>2857</v>
      </c>
      <c r="AF245" s="149">
        <v>342958.60999999987</v>
      </c>
      <c r="AG245" s="149">
        <v>-1004900.6150000002</v>
      </c>
      <c r="AH245">
        <v>100398.39</v>
      </c>
      <c r="AI245">
        <v>2689834.39</v>
      </c>
      <c r="AO245"/>
      <c r="AP245"/>
    </row>
    <row r="246" spans="1:42" x14ac:dyDescent="0.25">
      <c r="A246" s="118" t="s">
        <v>330</v>
      </c>
      <c r="B246" s="118" t="s">
        <v>2176</v>
      </c>
      <c r="C246" s="118" t="s">
        <v>693</v>
      </c>
      <c r="D246" s="118" t="s">
        <v>2864</v>
      </c>
      <c r="E246" s="118" t="s">
        <v>2856</v>
      </c>
      <c r="F246" s="149">
        <v>14313</v>
      </c>
      <c r="G246" s="149">
        <v>1261944</v>
      </c>
      <c r="H246" s="149">
        <v>0</v>
      </c>
      <c r="I246" s="149">
        <v>1261944</v>
      </c>
      <c r="J246" s="149">
        <v>59000</v>
      </c>
      <c r="K246" s="149">
        <v>131000</v>
      </c>
      <c r="L246" s="149">
        <v>1202944</v>
      </c>
      <c r="M246" s="149">
        <v>0</v>
      </c>
      <c r="N246" s="149">
        <v>0</v>
      </c>
      <c r="O246" s="149">
        <v>1202944</v>
      </c>
      <c r="P246" s="149">
        <v>30057.360000000001</v>
      </c>
      <c r="Q246" s="149">
        <v>52568.33</v>
      </c>
      <c r="R246" s="149">
        <v>82625.69</v>
      </c>
      <c r="S246" s="149">
        <v>30057.360000000001</v>
      </c>
      <c r="T246" s="149">
        <v>52568.33</v>
      </c>
      <c r="U246" s="149">
        <v>82625.69</v>
      </c>
      <c r="V246" s="149">
        <v>82625.69</v>
      </c>
      <c r="W246" s="149">
        <v>141625.69</v>
      </c>
      <c r="X246" s="149">
        <v>141625.69</v>
      </c>
      <c r="Y246" s="149">
        <v>0</v>
      </c>
      <c r="Z246" s="149">
        <v>141625.69</v>
      </c>
      <c r="AA246" s="149">
        <v>213625.69</v>
      </c>
      <c r="AB246" s="149">
        <v>1048318.31</v>
      </c>
      <c r="AC246" s="149">
        <v>32867.379999999997</v>
      </c>
      <c r="AD246" s="149">
        <v>108758.31</v>
      </c>
      <c r="AE246" s="149" t="s">
        <v>2857</v>
      </c>
      <c r="AF246" s="149">
        <v>1120318.31</v>
      </c>
      <c r="AG246" s="149">
        <v>1048318.31</v>
      </c>
      <c r="AH246">
        <v>82625.69</v>
      </c>
      <c r="AI246">
        <v>141625.69</v>
      </c>
      <c r="AO246"/>
      <c r="AP246"/>
    </row>
    <row r="247" spans="1:42" x14ac:dyDescent="0.25">
      <c r="A247" s="118" t="s">
        <v>331</v>
      </c>
      <c r="B247" s="118" t="s">
        <v>2181</v>
      </c>
      <c r="C247" s="118" t="s">
        <v>684</v>
      </c>
      <c r="D247" s="118" t="s">
        <v>2861</v>
      </c>
      <c r="E247" s="118"/>
      <c r="F247" s="149">
        <v>25337</v>
      </c>
      <c r="G247" s="149">
        <v>2233905</v>
      </c>
      <c r="H247" s="149">
        <v>0</v>
      </c>
      <c r="I247" s="149">
        <v>2233905</v>
      </c>
      <c r="J247" s="149">
        <v>0</v>
      </c>
      <c r="K247" s="149">
        <v>0</v>
      </c>
      <c r="L247" s="149">
        <v>2233905</v>
      </c>
      <c r="M247" s="149">
        <v>910672</v>
      </c>
      <c r="N247" s="149">
        <v>1392038</v>
      </c>
      <c r="O247" s="149">
        <v>1323233</v>
      </c>
      <c r="P247" s="149">
        <v>0</v>
      </c>
      <c r="Q247" s="149">
        <v>1030957.69</v>
      </c>
      <c r="R247" s="149">
        <v>1030957.69</v>
      </c>
      <c r="S247" s="149">
        <v>0</v>
      </c>
      <c r="T247" s="149">
        <v>1030957.69</v>
      </c>
      <c r="U247" s="149">
        <v>1030957.69</v>
      </c>
      <c r="V247" s="149">
        <v>0</v>
      </c>
      <c r="W247" s="149">
        <v>1941629.69</v>
      </c>
      <c r="X247" s="149">
        <v>910672</v>
      </c>
      <c r="Y247" s="149">
        <v>0</v>
      </c>
      <c r="Z247" s="149">
        <v>910672</v>
      </c>
      <c r="AA247" s="149">
        <v>2422995.69</v>
      </c>
      <c r="AB247" s="149">
        <v>-189090.68999999992</v>
      </c>
      <c r="AC247" s="149">
        <v>1533639.7224999999</v>
      </c>
      <c r="AD247" s="149">
        <v>-622967.72249999992</v>
      </c>
      <c r="AE247" s="149" t="s">
        <v>2865</v>
      </c>
      <c r="AF247" s="149">
        <v>1323233</v>
      </c>
      <c r="AG247" s="149">
        <v>-189090.68999999992</v>
      </c>
      <c r="AH247">
        <v>1030957.69</v>
      </c>
      <c r="AI247">
        <v>1941629.69</v>
      </c>
      <c r="AO247"/>
      <c r="AP247"/>
    </row>
    <row r="248" spans="1:42" x14ac:dyDescent="0.25">
      <c r="A248" s="118" t="s">
        <v>332</v>
      </c>
      <c r="B248" s="118" t="s">
        <v>2187</v>
      </c>
      <c r="C248" s="118" t="s">
        <v>693</v>
      </c>
      <c r="D248" s="118" t="s">
        <v>2864</v>
      </c>
      <c r="E248" s="118"/>
      <c r="F248" s="149">
        <v>12265</v>
      </c>
      <c r="G248" s="149">
        <v>1081377</v>
      </c>
      <c r="H248" s="149">
        <v>0</v>
      </c>
      <c r="I248" s="149">
        <v>1081377</v>
      </c>
      <c r="J248" s="149">
        <v>426487</v>
      </c>
      <c r="K248" s="149">
        <v>619199</v>
      </c>
      <c r="L248" s="149">
        <v>654890</v>
      </c>
      <c r="M248" s="149">
        <v>561607</v>
      </c>
      <c r="N248" s="149">
        <v>760357</v>
      </c>
      <c r="O248" s="149">
        <v>93283</v>
      </c>
      <c r="P248" s="149">
        <v>0</v>
      </c>
      <c r="Q248" s="149">
        <v>0</v>
      </c>
      <c r="R248" s="149">
        <v>0</v>
      </c>
      <c r="S248" s="149">
        <v>0</v>
      </c>
      <c r="T248" s="149">
        <v>0</v>
      </c>
      <c r="U248" s="149">
        <v>0</v>
      </c>
      <c r="V248" s="149">
        <v>0</v>
      </c>
      <c r="W248" s="149">
        <v>988094</v>
      </c>
      <c r="X248" s="149">
        <v>988094</v>
      </c>
      <c r="Y248" s="149">
        <v>0</v>
      </c>
      <c r="Z248" s="149">
        <v>988094</v>
      </c>
      <c r="AA248" s="149">
        <v>1379556</v>
      </c>
      <c r="AB248" s="149">
        <v>-298179</v>
      </c>
      <c r="AC248" s="149">
        <v>467703.51</v>
      </c>
      <c r="AD248" s="149">
        <v>520390.49</v>
      </c>
      <c r="AE248" s="149" t="s">
        <v>2857</v>
      </c>
      <c r="AF248" s="149">
        <v>93283</v>
      </c>
      <c r="AG248" s="149">
        <v>-298179</v>
      </c>
      <c r="AH248">
        <v>0</v>
      </c>
      <c r="AI248">
        <v>988094</v>
      </c>
      <c r="AO248"/>
      <c r="AP248"/>
    </row>
    <row r="249" spans="1:42" x14ac:dyDescent="0.25">
      <c r="A249" s="118" t="s">
        <v>333</v>
      </c>
      <c r="B249" s="118" t="s">
        <v>2194</v>
      </c>
      <c r="C249" s="118" t="s">
        <v>919</v>
      </c>
      <c r="D249" s="118" t="s">
        <v>2863</v>
      </c>
      <c r="E249" s="118"/>
      <c r="F249" s="149">
        <v>53821</v>
      </c>
      <c r="G249" s="149">
        <v>4745274</v>
      </c>
      <c r="H249" s="149">
        <v>0</v>
      </c>
      <c r="I249" s="149">
        <v>4745274</v>
      </c>
      <c r="J249" s="149">
        <v>416145</v>
      </c>
      <c r="K249" s="149">
        <v>1316203</v>
      </c>
      <c r="L249" s="149">
        <v>4329129</v>
      </c>
      <c r="M249" s="149">
        <v>1750799</v>
      </c>
      <c r="N249" s="149">
        <v>2293995</v>
      </c>
      <c r="O249" s="149">
        <v>2578330</v>
      </c>
      <c r="P249" s="149">
        <v>0</v>
      </c>
      <c r="Q249" s="149">
        <v>2633406.27</v>
      </c>
      <c r="R249" s="149">
        <v>2633406.27</v>
      </c>
      <c r="S249" s="149">
        <v>0</v>
      </c>
      <c r="T249" s="149">
        <v>2578321.2999999998</v>
      </c>
      <c r="U249" s="149">
        <v>2578321.2999999998</v>
      </c>
      <c r="V249" s="149">
        <v>2578321.2999999998</v>
      </c>
      <c r="W249" s="149">
        <v>4745265.3</v>
      </c>
      <c r="X249" s="149">
        <v>4745265.3</v>
      </c>
      <c r="Y249" s="149">
        <v>0</v>
      </c>
      <c r="Z249" s="149">
        <v>4745265.3</v>
      </c>
      <c r="AA249" s="149">
        <v>6243604.2699999996</v>
      </c>
      <c r="AB249" s="149">
        <v>-1498330.2699999996</v>
      </c>
      <c r="AC249" s="149">
        <v>4745265.3</v>
      </c>
      <c r="AD249" s="149">
        <v>0</v>
      </c>
      <c r="AE249" s="149" t="s">
        <v>2857</v>
      </c>
      <c r="AF249" s="149">
        <v>8.7000000001862645</v>
      </c>
      <c r="AG249" s="149">
        <v>-1498330.2699999996</v>
      </c>
      <c r="AH249">
        <v>2578321.2999999998</v>
      </c>
      <c r="AI249">
        <v>4745265.3</v>
      </c>
      <c r="AO249"/>
      <c r="AP249"/>
    </row>
    <row r="250" spans="1:42" x14ac:dyDescent="0.25">
      <c r="A250" s="118" t="s">
        <v>334</v>
      </c>
      <c r="B250" s="118" t="s">
        <v>2201</v>
      </c>
      <c r="C250" s="118" t="s">
        <v>700</v>
      </c>
      <c r="D250" s="118" t="s">
        <v>2860</v>
      </c>
      <c r="E250" s="118"/>
      <c r="F250" s="149">
        <v>1422</v>
      </c>
      <c r="G250" s="149">
        <v>125374</v>
      </c>
      <c r="H250" s="149">
        <v>0</v>
      </c>
      <c r="I250" s="149">
        <v>125374</v>
      </c>
      <c r="J250" s="149">
        <v>17625</v>
      </c>
      <c r="K250" s="149">
        <v>24000</v>
      </c>
      <c r="L250" s="149">
        <v>107749</v>
      </c>
      <c r="M250" s="149">
        <v>29800</v>
      </c>
      <c r="N250" s="149">
        <v>41700</v>
      </c>
      <c r="O250" s="149">
        <v>77949</v>
      </c>
      <c r="P250" s="149">
        <v>0</v>
      </c>
      <c r="Q250" s="149">
        <v>0</v>
      </c>
      <c r="R250" s="149">
        <v>0</v>
      </c>
      <c r="S250" s="149">
        <v>0</v>
      </c>
      <c r="T250" s="149">
        <v>0</v>
      </c>
      <c r="U250" s="149">
        <v>0</v>
      </c>
      <c r="V250" s="149">
        <v>0</v>
      </c>
      <c r="W250" s="149">
        <v>47425</v>
      </c>
      <c r="X250" s="149">
        <v>47425</v>
      </c>
      <c r="Y250" s="149">
        <v>0</v>
      </c>
      <c r="Z250" s="149">
        <v>47425</v>
      </c>
      <c r="AA250" s="149">
        <v>65700</v>
      </c>
      <c r="AB250" s="149">
        <v>59674</v>
      </c>
      <c r="AC250" s="149">
        <v>15616.05</v>
      </c>
      <c r="AD250" s="149">
        <v>31808.95</v>
      </c>
      <c r="AE250" s="149" t="s">
        <v>2857</v>
      </c>
      <c r="AF250" s="149">
        <v>77949</v>
      </c>
      <c r="AG250" s="149">
        <v>59674</v>
      </c>
      <c r="AH250">
        <v>0</v>
      </c>
      <c r="AI250">
        <v>47425</v>
      </c>
      <c r="AO250"/>
      <c r="AP250"/>
    </row>
    <row r="251" spans="1:42" x14ac:dyDescent="0.25">
      <c r="A251" s="118" t="s">
        <v>335</v>
      </c>
      <c r="B251" s="118" t="s">
        <v>2205</v>
      </c>
      <c r="C251" s="118" t="s">
        <v>675</v>
      </c>
      <c r="D251" s="118" t="s">
        <v>2859</v>
      </c>
      <c r="E251" s="118"/>
      <c r="F251" s="149">
        <v>5628</v>
      </c>
      <c r="G251" s="149">
        <v>0</v>
      </c>
      <c r="H251" s="149">
        <v>0</v>
      </c>
      <c r="I251" s="149">
        <v>0</v>
      </c>
      <c r="J251" s="149">
        <v>0</v>
      </c>
      <c r="K251" s="149">
        <v>0</v>
      </c>
      <c r="L251" s="149">
        <v>0</v>
      </c>
      <c r="M251" s="149">
        <v>0</v>
      </c>
      <c r="N251" s="149">
        <v>0</v>
      </c>
      <c r="O251" s="149">
        <v>0</v>
      </c>
      <c r="P251" s="149">
        <v>0</v>
      </c>
      <c r="Q251" s="149">
        <v>0</v>
      </c>
      <c r="R251" s="149">
        <v>0</v>
      </c>
      <c r="S251" s="149">
        <v>0</v>
      </c>
      <c r="T251" s="149">
        <v>0</v>
      </c>
      <c r="U251" s="149">
        <v>0</v>
      </c>
      <c r="V251" s="149">
        <v>0</v>
      </c>
      <c r="W251" s="149">
        <v>0</v>
      </c>
      <c r="X251" s="149">
        <v>0</v>
      </c>
      <c r="Y251" s="149">
        <v>0</v>
      </c>
      <c r="Z251" s="149">
        <v>0</v>
      </c>
      <c r="AA251" s="149">
        <v>0</v>
      </c>
      <c r="AB251" s="149">
        <v>0</v>
      </c>
      <c r="AC251" s="149">
        <v>0</v>
      </c>
      <c r="AD251" s="149">
        <v>0</v>
      </c>
      <c r="AE251" s="149" t="s">
        <v>2857</v>
      </c>
      <c r="AF251" s="149">
        <v>0</v>
      </c>
      <c r="AG251" s="149">
        <v>0</v>
      </c>
      <c r="AH251">
        <v>0</v>
      </c>
      <c r="AI251">
        <v>0</v>
      </c>
      <c r="AO251"/>
      <c r="AP251"/>
    </row>
    <row r="252" spans="1:42" x14ac:dyDescent="0.25">
      <c r="A252" s="118" t="s">
        <v>336</v>
      </c>
      <c r="B252" s="118" t="s">
        <v>2206</v>
      </c>
      <c r="C252" s="118" t="s">
        <v>675</v>
      </c>
      <c r="D252" s="118" t="s">
        <v>2859</v>
      </c>
      <c r="E252" s="118"/>
      <c r="F252" s="149">
        <v>17960</v>
      </c>
      <c r="G252" s="149">
        <v>0</v>
      </c>
      <c r="H252" s="149">
        <v>0</v>
      </c>
      <c r="I252" s="149">
        <v>0</v>
      </c>
      <c r="J252" s="149">
        <v>0</v>
      </c>
      <c r="K252" s="149">
        <v>0</v>
      </c>
      <c r="L252" s="149">
        <v>0</v>
      </c>
      <c r="M252" s="149">
        <v>0</v>
      </c>
      <c r="N252" s="149">
        <v>0</v>
      </c>
      <c r="O252" s="149">
        <v>0</v>
      </c>
      <c r="P252" s="149">
        <v>0</v>
      </c>
      <c r="Q252" s="149">
        <v>0</v>
      </c>
      <c r="R252" s="149">
        <v>0</v>
      </c>
      <c r="S252" s="149">
        <v>0</v>
      </c>
      <c r="T252" s="149">
        <v>0</v>
      </c>
      <c r="U252" s="149">
        <v>0</v>
      </c>
      <c r="V252" s="149">
        <v>0</v>
      </c>
      <c r="W252" s="149">
        <v>0</v>
      </c>
      <c r="X252" s="149">
        <v>0</v>
      </c>
      <c r="Y252" s="149">
        <v>0</v>
      </c>
      <c r="Z252" s="149">
        <v>0</v>
      </c>
      <c r="AA252" s="149">
        <v>0</v>
      </c>
      <c r="AB252" s="149">
        <v>0</v>
      </c>
      <c r="AC252" s="149">
        <v>0</v>
      </c>
      <c r="AD252" s="149">
        <v>0</v>
      </c>
      <c r="AE252" s="149" t="s">
        <v>2857</v>
      </c>
      <c r="AF252" s="149">
        <v>0</v>
      </c>
      <c r="AG252" s="149">
        <v>0</v>
      </c>
      <c r="AH252">
        <v>0</v>
      </c>
      <c r="AI252">
        <v>0</v>
      </c>
      <c r="AO252"/>
      <c r="AP252"/>
    </row>
    <row r="253" spans="1:42" x14ac:dyDescent="0.25">
      <c r="A253" s="118" t="s">
        <v>337</v>
      </c>
      <c r="B253" s="118" t="s">
        <v>2210</v>
      </c>
      <c r="C253" s="118" t="s">
        <v>723</v>
      </c>
      <c r="D253" s="118" t="s">
        <v>2861</v>
      </c>
      <c r="E253" s="118"/>
      <c r="F253" s="149">
        <v>7295</v>
      </c>
      <c r="G253" s="149">
        <v>643183</v>
      </c>
      <c r="H253" s="149">
        <v>0</v>
      </c>
      <c r="I253" s="149">
        <v>643183</v>
      </c>
      <c r="J253" s="149">
        <v>59050</v>
      </c>
      <c r="K253" s="149">
        <v>179200</v>
      </c>
      <c r="L253" s="149">
        <v>584133</v>
      </c>
      <c r="M253" s="149">
        <v>80211</v>
      </c>
      <c r="N253" s="149">
        <v>171430</v>
      </c>
      <c r="O253" s="149">
        <v>503922</v>
      </c>
      <c r="P253" s="149">
        <v>0</v>
      </c>
      <c r="Q253" s="149">
        <v>233847.47</v>
      </c>
      <c r="R253" s="149">
        <v>233847.47</v>
      </c>
      <c r="S253" s="149">
        <v>0</v>
      </c>
      <c r="T253" s="149">
        <v>233847.47</v>
      </c>
      <c r="U253" s="149">
        <v>233847.47</v>
      </c>
      <c r="V253" s="149">
        <v>233847.47</v>
      </c>
      <c r="W253" s="149">
        <v>373108.47</v>
      </c>
      <c r="X253" s="149">
        <v>373108.47</v>
      </c>
      <c r="Y253" s="149">
        <v>0</v>
      </c>
      <c r="Z253" s="149">
        <v>373108.47</v>
      </c>
      <c r="AA253" s="149">
        <v>584477.47</v>
      </c>
      <c r="AB253" s="149">
        <v>58705.530000000035</v>
      </c>
      <c r="AC253" s="149">
        <v>260728.51000000004</v>
      </c>
      <c r="AD253" s="149">
        <v>112379.95999999992</v>
      </c>
      <c r="AE253" s="149" t="s">
        <v>2857</v>
      </c>
      <c r="AF253" s="149">
        <v>270074.53000000003</v>
      </c>
      <c r="AG253" s="149">
        <v>58705.530000000035</v>
      </c>
      <c r="AH253">
        <v>233847.47</v>
      </c>
      <c r="AI253">
        <v>373108.47</v>
      </c>
      <c r="AO253"/>
      <c r="AP253"/>
    </row>
    <row r="254" spans="1:42" x14ac:dyDescent="0.25">
      <c r="A254" s="118" t="s">
        <v>338</v>
      </c>
      <c r="B254" s="118" t="s">
        <v>2216</v>
      </c>
      <c r="C254" s="118" t="s">
        <v>774</v>
      </c>
      <c r="D254" s="118" t="s">
        <v>2860</v>
      </c>
      <c r="E254" s="118"/>
      <c r="F254" s="149">
        <v>394</v>
      </c>
      <c r="G254" s="149">
        <v>34738</v>
      </c>
      <c r="H254" s="149">
        <v>0</v>
      </c>
      <c r="I254" s="149">
        <v>34738</v>
      </c>
      <c r="J254" s="149">
        <v>10075</v>
      </c>
      <c r="K254" s="149">
        <v>27700</v>
      </c>
      <c r="L254" s="149">
        <v>24663</v>
      </c>
      <c r="M254" s="149">
        <v>0</v>
      </c>
      <c r="N254" s="149">
        <v>0</v>
      </c>
      <c r="O254" s="149">
        <v>24663</v>
      </c>
      <c r="P254" s="149">
        <v>0</v>
      </c>
      <c r="Q254" s="149">
        <v>1633</v>
      </c>
      <c r="R254" s="149">
        <v>1633</v>
      </c>
      <c r="S254" s="149">
        <v>0</v>
      </c>
      <c r="T254" s="149">
        <v>1633</v>
      </c>
      <c r="U254" s="149">
        <v>1633</v>
      </c>
      <c r="V254" s="149">
        <v>1633</v>
      </c>
      <c r="W254" s="149">
        <v>11708</v>
      </c>
      <c r="X254" s="149">
        <v>11708</v>
      </c>
      <c r="Y254" s="149">
        <v>0</v>
      </c>
      <c r="Z254" s="149">
        <v>11708</v>
      </c>
      <c r="AA254" s="149">
        <v>29333</v>
      </c>
      <c r="AB254" s="149">
        <v>5405</v>
      </c>
      <c r="AC254" s="149">
        <v>5967.23</v>
      </c>
      <c r="AD254" s="149">
        <v>5740.77</v>
      </c>
      <c r="AE254" s="149" t="s">
        <v>2857</v>
      </c>
      <c r="AF254" s="149">
        <v>23030</v>
      </c>
      <c r="AG254" s="149">
        <v>5405</v>
      </c>
      <c r="AH254">
        <v>1633</v>
      </c>
      <c r="AI254">
        <v>11708</v>
      </c>
      <c r="AO254"/>
      <c r="AP254"/>
    </row>
    <row r="255" spans="1:42" x14ac:dyDescent="0.25">
      <c r="A255" s="118" t="s">
        <v>339</v>
      </c>
      <c r="B255" s="118" t="s">
        <v>2223</v>
      </c>
      <c r="C255" s="118" t="s">
        <v>723</v>
      </c>
      <c r="D255" s="118" t="s">
        <v>2861</v>
      </c>
      <c r="E255" s="118"/>
      <c r="F255" s="149">
        <v>6358</v>
      </c>
      <c r="G255" s="149">
        <v>560570</v>
      </c>
      <c r="H255" s="149">
        <v>0</v>
      </c>
      <c r="I255" s="149">
        <v>560570</v>
      </c>
      <c r="J255" s="149">
        <v>46001</v>
      </c>
      <c r="K255" s="149">
        <v>51924</v>
      </c>
      <c r="L255" s="149">
        <v>514569</v>
      </c>
      <c r="M255" s="149">
        <v>99359</v>
      </c>
      <c r="N255" s="149">
        <v>113201</v>
      </c>
      <c r="O255" s="149">
        <v>415210</v>
      </c>
      <c r="P255" s="149">
        <v>0</v>
      </c>
      <c r="Q255" s="149">
        <v>0</v>
      </c>
      <c r="R255" s="149">
        <v>0</v>
      </c>
      <c r="S255" s="149">
        <v>0</v>
      </c>
      <c r="T255" s="149">
        <v>0</v>
      </c>
      <c r="U255" s="149">
        <v>0</v>
      </c>
      <c r="V255" s="149">
        <v>0</v>
      </c>
      <c r="W255" s="149">
        <v>145360</v>
      </c>
      <c r="X255" s="149">
        <v>145360</v>
      </c>
      <c r="Y255" s="149">
        <v>0</v>
      </c>
      <c r="Z255" s="149">
        <v>145360</v>
      </c>
      <c r="AA255" s="149">
        <v>165125</v>
      </c>
      <c r="AB255" s="149">
        <v>395445</v>
      </c>
      <c r="AC255" s="149">
        <v>121085.80250000002</v>
      </c>
      <c r="AD255" s="149">
        <v>24274.19749999998</v>
      </c>
      <c r="AE255" s="149" t="s">
        <v>2857</v>
      </c>
      <c r="AF255" s="149">
        <v>415210</v>
      </c>
      <c r="AG255" s="149">
        <v>395445</v>
      </c>
      <c r="AH255">
        <v>0</v>
      </c>
      <c r="AI255">
        <v>145360</v>
      </c>
      <c r="AO255"/>
      <c r="AP255"/>
    </row>
    <row r="256" spans="1:42" x14ac:dyDescent="0.25">
      <c r="A256" s="118" t="s">
        <v>340</v>
      </c>
      <c r="B256" s="118" t="s">
        <v>2230</v>
      </c>
      <c r="C256" s="118" t="s">
        <v>761</v>
      </c>
      <c r="D256" s="118" t="s">
        <v>2862</v>
      </c>
      <c r="E256" s="118"/>
      <c r="F256" s="149">
        <v>1276</v>
      </c>
      <c r="G256" s="149">
        <v>112502</v>
      </c>
      <c r="H256" s="149">
        <v>0</v>
      </c>
      <c r="I256" s="149">
        <v>112502</v>
      </c>
      <c r="J256" s="149">
        <v>96368</v>
      </c>
      <c r="K256" s="149">
        <v>124470</v>
      </c>
      <c r="L256" s="149">
        <v>16134</v>
      </c>
      <c r="M256" s="149">
        <v>10370</v>
      </c>
      <c r="N256" s="149">
        <v>25550</v>
      </c>
      <c r="O256" s="149">
        <v>5764</v>
      </c>
      <c r="P256" s="149">
        <v>0</v>
      </c>
      <c r="Q256" s="149">
        <v>5764</v>
      </c>
      <c r="R256" s="149">
        <v>5764</v>
      </c>
      <c r="S256" s="149">
        <v>0</v>
      </c>
      <c r="T256" s="149">
        <v>5764</v>
      </c>
      <c r="U256" s="149">
        <v>5764</v>
      </c>
      <c r="V256" s="149">
        <v>5764</v>
      </c>
      <c r="W256" s="149">
        <v>112502</v>
      </c>
      <c r="X256" s="149">
        <v>112502</v>
      </c>
      <c r="Y256" s="149">
        <v>0</v>
      </c>
      <c r="Z256" s="149">
        <v>112502</v>
      </c>
      <c r="AA256" s="149">
        <v>155784</v>
      </c>
      <c r="AB256" s="149">
        <v>-43282</v>
      </c>
      <c r="AC256" s="149">
        <v>72022.569999999992</v>
      </c>
      <c r="AD256" s="149">
        <v>40479.430000000008</v>
      </c>
      <c r="AE256" s="149" t="s">
        <v>2857</v>
      </c>
      <c r="AF256" s="149">
        <v>0</v>
      </c>
      <c r="AG256" s="149">
        <v>-43282</v>
      </c>
      <c r="AH256">
        <v>5764</v>
      </c>
      <c r="AI256">
        <v>112502</v>
      </c>
      <c r="AO256"/>
      <c r="AP256"/>
    </row>
    <row r="257" spans="1:42" x14ac:dyDescent="0.25">
      <c r="A257" s="118" t="s">
        <v>341</v>
      </c>
      <c r="B257" s="118" t="s">
        <v>2237</v>
      </c>
      <c r="C257" s="118" t="s">
        <v>708</v>
      </c>
      <c r="D257" s="118" t="s">
        <v>2860</v>
      </c>
      <c r="E257" s="118"/>
      <c r="F257" s="149">
        <v>1802</v>
      </c>
      <c r="G257" s="149">
        <v>158878</v>
      </c>
      <c r="H257" s="149">
        <v>0</v>
      </c>
      <c r="I257" s="149">
        <v>158878</v>
      </c>
      <c r="J257" s="149">
        <v>0</v>
      </c>
      <c r="K257" s="149">
        <v>0</v>
      </c>
      <c r="L257" s="149">
        <v>158878</v>
      </c>
      <c r="M257" s="149">
        <v>56250</v>
      </c>
      <c r="N257" s="149">
        <v>142500</v>
      </c>
      <c r="O257" s="149">
        <v>102628</v>
      </c>
      <c r="P257" s="149">
        <v>0</v>
      </c>
      <c r="Q257" s="149">
        <v>0</v>
      </c>
      <c r="R257" s="149">
        <v>0</v>
      </c>
      <c r="S257" s="149">
        <v>0</v>
      </c>
      <c r="T257" s="149">
        <v>0</v>
      </c>
      <c r="U257" s="149">
        <v>0</v>
      </c>
      <c r="V257" s="149">
        <v>0</v>
      </c>
      <c r="W257" s="149">
        <v>56250</v>
      </c>
      <c r="X257" s="149">
        <v>56250</v>
      </c>
      <c r="Y257" s="149">
        <v>0</v>
      </c>
      <c r="Z257" s="149">
        <v>56250</v>
      </c>
      <c r="AA257" s="149">
        <v>142500</v>
      </c>
      <c r="AB257" s="149">
        <v>16378</v>
      </c>
      <c r="AC257" s="149">
        <v>15262.76</v>
      </c>
      <c r="AD257" s="149">
        <v>40987.24</v>
      </c>
      <c r="AE257" s="149" t="s">
        <v>2857</v>
      </c>
      <c r="AF257" s="149">
        <v>102628</v>
      </c>
      <c r="AG257" s="149">
        <v>16378</v>
      </c>
      <c r="AH257">
        <v>0</v>
      </c>
      <c r="AI257">
        <v>56250</v>
      </c>
      <c r="AO257"/>
      <c r="AP257"/>
    </row>
    <row r="258" spans="1:42" x14ac:dyDescent="0.25">
      <c r="A258" s="118" t="s">
        <v>342</v>
      </c>
      <c r="B258" s="118" t="s">
        <v>2242</v>
      </c>
      <c r="C258" s="118" t="s">
        <v>761</v>
      </c>
      <c r="D258" s="118" t="s">
        <v>2862</v>
      </c>
      <c r="E258" s="118"/>
      <c r="F258" s="149">
        <v>8846</v>
      </c>
      <c r="G258" s="149">
        <v>779932</v>
      </c>
      <c r="H258" s="149">
        <v>0</v>
      </c>
      <c r="I258" s="149">
        <v>779932</v>
      </c>
      <c r="J258" s="149">
        <v>193862</v>
      </c>
      <c r="K258" s="149">
        <v>389429</v>
      </c>
      <c r="L258" s="149">
        <v>586070</v>
      </c>
      <c r="M258" s="149">
        <v>231400</v>
      </c>
      <c r="N258" s="149">
        <v>384250</v>
      </c>
      <c r="O258" s="149">
        <v>354670</v>
      </c>
      <c r="P258" s="149">
        <v>0</v>
      </c>
      <c r="Q258" s="149">
        <v>0</v>
      </c>
      <c r="R258" s="149">
        <v>0</v>
      </c>
      <c r="S258" s="149">
        <v>0</v>
      </c>
      <c r="T258" s="149">
        <v>0</v>
      </c>
      <c r="U258" s="149">
        <v>0</v>
      </c>
      <c r="V258" s="149">
        <v>0</v>
      </c>
      <c r="W258" s="149">
        <v>425262</v>
      </c>
      <c r="X258" s="149">
        <v>425262</v>
      </c>
      <c r="Y258" s="149">
        <v>0</v>
      </c>
      <c r="Z258" s="149">
        <v>425262</v>
      </c>
      <c r="AA258" s="149">
        <v>773679</v>
      </c>
      <c r="AB258" s="149">
        <v>6253</v>
      </c>
      <c r="AC258" s="149">
        <v>243316.98</v>
      </c>
      <c r="AD258" s="149">
        <v>181945.02</v>
      </c>
      <c r="AE258" s="149" t="s">
        <v>2857</v>
      </c>
      <c r="AF258" s="149">
        <v>354670</v>
      </c>
      <c r="AG258" s="149">
        <v>6253</v>
      </c>
      <c r="AH258">
        <v>0</v>
      </c>
      <c r="AI258">
        <v>425262</v>
      </c>
      <c r="AO258"/>
      <c r="AP258"/>
    </row>
    <row r="259" spans="1:42" x14ac:dyDescent="0.25">
      <c r="A259" s="118" t="s">
        <v>343</v>
      </c>
      <c r="B259" s="118" t="s">
        <v>2249</v>
      </c>
      <c r="C259" s="118" t="s">
        <v>723</v>
      </c>
      <c r="D259" s="118" t="s">
        <v>2861</v>
      </c>
      <c r="E259" s="118"/>
      <c r="F259" s="149">
        <v>43559</v>
      </c>
      <c r="G259" s="149">
        <v>3840497</v>
      </c>
      <c r="H259" s="149">
        <v>0</v>
      </c>
      <c r="I259" s="149">
        <v>3840497</v>
      </c>
      <c r="J259" s="149">
        <v>500000</v>
      </c>
      <c r="K259" s="149">
        <v>935000</v>
      </c>
      <c r="L259" s="149">
        <v>3340497</v>
      </c>
      <c r="M259" s="149">
        <v>0</v>
      </c>
      <c r="N259" s="149">
        <v>5200000</v>
      </c>
      <c r="O259" s="149">
        <v>3340497</v>
      </c>
      <c r="P259" s="149">
        <v>0</v>
      </c>
      <c r="Q259" s="149">
        <v>3498190.0975000001</v>
      </c>
      <c r="R259" s="149">
        <v>3498190.0975000001</v>
      </c>
      <c r="S259" s="149">
        <v>0</v>
      </c>
      <c r="T259" s="149">
        <v>3340497.0074999998</v>
      </c>
      <c r="U259" s="149">
        <v>3340497.0074999998</v>
      </c>
      <c r="V259" s="149">
        <v>1386479.6675</v>
      </c>
      <c r="W259" s="149">
        <v>3840497.0074999998</v>
      </c>
      <c r="X259" s="149">
        <v>1886479.6675</v>
      </c>
      <c r="Y259" s="149">
        <v>0</v>
      </c>
      <c r="Z259" s="149">
        <v>1886479.6675</v>
      </c>
      <c r="AA259" s="149">
        <v>9633190.0975000001</v>
      </c>
      <c r="AB259" s="149">
        <v>-5792693.0975000001</v>
      </c>
      <c r="AC259" s="149">
        <v>1886480.5499999991</v>
      </c>
      <c r="AD259" s="149">
        <v>-0.88249999913387012</v>
      </c>
      <c r="AE259" s="149" t="s">
        <v>2865</v>
      </c>
      <c r="AF259" s="149">
        <v>1954017.3325</v>
      </c>
      <c r="AG259" s="149">
        <v>-5792693.0975000001</v>
      </c>
      <c r="AH259">
        <v>3340497</v>
      </c>
      <c r="AI259">
        <v>3840497</v>
      </c>
      <c r="AO259"/>
      <c r="AP259"/>
    </row>
    <row r="260" spans="1:42" x14ac:dyDescent="0.25">
      <c r="A260" s="118" t="s">
        <v>344</v>
      </c>
      <c r="B260" s="118" t="s">
        <v>2255</v>
      </c>
      <c r="C260" s="118" t="s">
        <v>723</v>
      </c>
      <c r="D260" s="118" t="s">
        <v>2861</v>
      </c>
      <c r="E260" s="118"/>
      <c r="F260" s="149">
        <v>9489</v>
      </c>
      <c r="G260" s="149">
        <v>836623</v>
      </c>
      <c r="H260" s="149">
        <v>0</v>
      </c>
      <c r="I260" s="149">
        <v>836623</v>
      </c>
      <c r="J260" s="149">
        <v>145000</v>
      </c>
      <c r="K260" s="149">
        <v>401875</v>
      </c>
      <c r="L260" s="149">
        <v>691623</v>
      </c>
      <c r="M260" s="149">
        <v>55000</v>
      </c>
      <c r="N260" s="149">
        <v>182500</v>
      </c>
      <c r="O260" s="149">
        <v>636623</v>
      </c>
      <c r="P260" s="149">
        <v>0</v>
      </c>
      <c r="Q260" s="149">
        <v>100000</v>
      </c>
      <c r="R260" s="149">
        <v>100000</v>
      </c>
      <c r="S260" s="149">
        <v>0</v>
      </c>
      <c r="T260" s="149">
        <v>100000</v>
      </c>
      <c r="U260" s="149">
        <v>100000</v>
      </c>
      <c r="V260" s="149">
        <v>100000</v>
      </c>
      <c r="W260" s="149">
        <v>300000</v>
      </c>
      <c r="X260" s="149">
        <v>300000</v>
      </c>
      <c r="Y260" s="149">
        <v>0</v>
      </c>
      <c r="Z260" s="149">
        <v>300000</v>
      </c>
      <c r="AA260" s="149">
        <v>684375</v>
      </c>
      <c r="AB260" s="149">
        <v>152248</v>
      </c>
      <c r="AC260" s="149">
        <v>230237.49</v>
      </c>
      <c r="AD260" s="149">
        <v>69762.510000000009</v>
      </c>
      <c r="AE260" s="149" t="s">
        <v>2857</v>
      </c>
      <c r="AF260" s="149">
        <v>536623</v>
      </c>
      <c r="AG260" s="149">
        <v>152248</v>
      </c>
      <c r="AH260">
        <v>100000</v>
      </c>
      <c r="AI260">
        <v>300000</v>
      </c>
      <c r="AO260"/>
      <c r="AP260"/>
    </row>
    <row r="261" spans="1:42" x14ac:dyDescent="0.25">
      <c r="A261" s="118" t="s">
        <v>345</v>
      </c>
      <c r="B261" s="118" t="s">
        <v>2261</v>
      </c>
      <c r="C261" s="118" t="s">
        <v>700</v>
      </c>
      <c r="D261" s="118" t="s">
        <v>2860</v>
      </c>
      <c r="E261" s="118"/>
      <c r="F261" s="149">
        <v>895</v>
      </c>
      <c r="G261" s="149">
        <v>78910</v>
      </c>
      <c r="H261" s="149">
        <v>0</v>
      </c>
      <c r="I261" s="149">
        <v>78910</v>
      </c>
      <c r="J261" s="149">
        <v>14000</v>
      </c>
      <c r="K261" s="149">
        <v>20000</v>
      </c>
      <c r="L261" s="149">
        <v>64910</v>
      </c>
      <c r="M261" s="149">
        <v>0</v>
      </c>
      <c r="N261" s="149">
        <v>0</v>
      </c>
      <c r="O261" s="149">
        <v>64910</v>
      </c>
      <c r="P261" s="149">
        <v>0</v>
      </c>
      <c r="Q261" s="149">
        <v>35433.39</v>
      </c>
      <c r="R261" s="149">
        <v>35433.39</v>
      </c>
      <c r="S261" s="149">
        <v>0</v>
      </c>
      <c r="T261" s="149">
        <v>16340.37</v>
      </c>
      <c r="U261" s="149">
        <v>16340.37</v>
      </c>
      <c r="V261" s="149">
        <v>16340.37</v>
      </c>
      <c r="W261" s="149">
        <v>30340.370000000003</v>
      </c>
      <c r="X261" s="149">
        <v>30340.370000000003</v>
      </c>
      <c r="Y261" s="149">
        <v>0</v>
      </c>
      <c r="Z261" s="149">
        <v>30340.370000000003</v>
      </c>
      <c r="AA261" s="149">
        <v>55433.39</v>
      </c>
      <c r="AB261" s="149">
        <v>23476.61</v>
      </c>
      <c r="AC261" s="149">
        <v>14000.64</v>
      </c>
      <c r="AD261" s="149">
        <v>16339.730000000003</v>
      </c>
      <c r="AE261" s="149" t="s">
        <v>2857</v>
      </c>
      <c r="AF261" s="149">
        <v>48569.63</v>
      </c>
      <c r="AG261" s="149">
        <v>23476.61</v>
      </c>
      <c r="AH261">
        <v>16340.37</v>
      </c>
      <c r="AI261">
        <v>30340.370000000003</v>
      </c>
      <c r="AO261"/>
      <c r="AP261"/>
    </row>
    <row r="262" spans="1:42" x14ac:dyDescent="0.25">
      <c r="A262" s="118" t="s">
        <v>346</v>
      </c>
      <c r="B262" s="118" t="s">
        <v>2266</v>
      </c>
      <c r="C262" s="118" t="s">
        <v>822</v>
      </c>
      <c r="D262" s="118" t="s">
        <v>2859</v>
      </c>
      <c r="E262" s="118"/>
      <c r="F262" s="149">
        <v>20226</v>
      </c>
      <c r="G262" s="149">
        <v>1783280</v>
      </c>
      <c r="H262" s="149">
        <v>0</v>
      </c>
      <c r="I262" s="149">
        <v>1783280</v>
      </c>
      <c r="J262" s="149">
        <v>796795</v>
      </c>
      <c r="K262" s="149">
        <v>1193966</v>
      </c>
      <c r="L262" s="149">
        <v>986485</v>
      </c>
      <c r="M262" s="149">
        <v>986485</v>
      </c>
      <c r="N262" s="149">
        <v>1534582</v>
      </c>
      <c r="O262" s="149">
        <v>0</v>
      </c>
      <c r="P262" s="149">
        <v>0</v>
      </c>
      <c r="Q262" s="149">
        <v>0</v>
      </c>
      <c r="R262" s="149">
        <v>0</v>
      </c>
      <c r="S262" s="149">
        <v>0</v>
      </c>
      <c r="T262" s="149">
        <v>0</v>
      </c>
      <c r="U262" s="149">
        <v>0</v>
      </c>
      <c r="V262" s="149">
        <v>0</v>
      </c>
      <c r="W262" s="149">
        <v>1783280</v>
      </c>
      <c r="X262" s="149">
        <v>1783280</v>
      </c>
      <c r="Y262" s="149">
        <v>0</v>
      </c>
      <c r="Z262" s="149">
        <v>1783280</v>
      </c>
      <c r="AA262" s="149">
        <v>2728548</v>
      </c>
      <c r="AB262" s="149">
        <v>-945268</v>
      </c>
      <c r="AC262" s="149">
        <v>1097806.5530000003</v>
      </c>
      <c r="AD262" s="149">
        <v>685473.44699999969</v>
      </c>
      <c r="AE262" s="149" t="s">
        <v>2857</v>
      </c>
      <c r="AF262" s="149">
        <v>0</v>
      </c>
      <c r="AG262" s="149">
        <v>-945268</v>
      </c>
      <c r="AH262">
        <v>0</v>
      </c>
      <c r="AI262">
        <v>1783280</v>
      </c>
      <c r="AO262"/>
      <c r="AP262"/>
    </row>
    <row r="263" spans="1:42" x14ac:dyDescent="0.25">
      <c r="A263" s="118" t="s">
        <v>347</v>
      </c>
      <c r="B263" s="118" t="s">
        <v>2273</v>
      </c>
      <c r="C263" s="118" t="s">
        <v>723</v>
      </c>
      <c r="D263" s="118" t="s">
        <v>2861</v>
      </c>
      <c r="E263" s="118"/>
      <c r="F263" s="149">
        <v>28385</v>
      </c>
      <c r="G263" s="149">
        <v>2502641</v>
      </c>
      <c r="H263" s="149">
        <v>0</v>
      </c>
      <c r="I263" s="149">
        <v>2502641</v>
      </c>
      <c r="J263" s="149">
        <v>1044085</v>
      </c>
      <c r="K263" s="149">
        <v>2289931</v>
      </c>
      <c r="L263" s="149">
        <v>1458556</v>
      </c>
      <c r="M263" s="149">
        <v>1428449</v>
      </c>
      <c r="N263" s="149">
        <v>2645324</v>
      </c>
      <c r="O263" s="149">
        <v>30107</v>
      </c>
      <c r="P263" s="149">
        <v>0</v>
      </c>
      <c r="Q263" s="149">
        <v>0</v>
      </c>
      <c r="R263" s="149">
        <v>0</v>
      </c>
      <c r="S263" s="149">
        <v>0</v>
      </c>
      <c r="T263" s="149">
        <v>0</v>
      </c>
      <c r="U263" s="149">
        <v>0</v>
      </c>
      <c r="V263" s="149">
        <v>0</v>
      </c>
      <c r="W263" s="149">
        <v>2472534</v>
      </c>
      <c r="X263" s="149">
        <v>2472534</v>
      </c>
      <c r="Y263" s="149">
        <v>0</v>
      </c>
      <c r="Z263" s="149">
        <v>2472534</v>
      </c>
      <c r="AA263" s="149">
        <v>4935255</v>
      </c>
      <c r="AB263" s="149">
        <v>-2432614</v>
      </c>
      <c r="AC263" s="149">
        <v>455029.66</v>
      </c>
      <c r="AD263" s="149">
        <v>2017504.34</v>
      </c>
      <c r="AE263" s="149" t="s">
        <v>2857</v>
      </c>
      <c r="AF263" s="149">
        <v>30107</v>
      </c>
      <c r="AG263" s="149">
        <v>-2432614</v>
      </c>
      <c r="AH263">
        <v>0</v>
      </c>
      <c r="AI263">
        <v>2472534</v>
      </c>
      <c r="AO263"/>
      <c r="AP263"/>
    </row>
    <row r="264" spans="1:42" x14ac:dyDescent="0.25">
      <c r="A264" s="118" t="s">
        <v>348</v>
      </c>
      <c r="B264" s="118" t="s">
        <v>2280</v>
      </c>
      <c r="C264" s="118" t="s">
        <v>700</v>
      </c>
      <c r="D264" s="118" t="s">
        <v>2860</v>
      </c>
      <c r="E264" s="118"/>
      <c r="F264" s="149">
        <v>683</v>
      </c>
      <c r="G264" s="149">
        <v>60219</v>
      </c>
      <c r="H264" s="149">
        <v>0</v>
      </c>
      <c r="I264" s="149">
        <v>60219</v>
      </c>
      <c r="J264" s="149">
        <v>0</v>
      </c>
      <c r="K264" s="149">
        <v>0</v>
      </c>
      <c r="L264" s="149">
        <v>60219</v>
      </c>
      <c r="M264" s="149">
        <v>5684</v>
      </c>
      <c r="N264" s="149">
        <v>5984</v>
      </c>
      <c r="O264" s="149">
        <v>54535</v>
      </c>
      <c r="P264" s="149">
        <v>0</v>
      </c>
      <c r="Q264" s="149">
        <v>0</v>
      </c>
      <c r="R264" s="149">
        <v>0</v>
      </c>
      <c r="S264" s="149">
        <v>0</v>
      </c>
      <c r="T264" s="149">
        <v>0</v>
      </c>
      <c r="U264" s="149">
        <v>0</v>
      </c>
      <c r="V264" s="149">
        <v>0</v>
      </c>
      <c r="W264" s="149">
        <v>5684</v>
      </c>
      <c r="X264" s="149">
        <v>5684</v>
      </c>
      <c r="Y264" s="149">
        <v>0</v>
      </c>
      <c r="Z264" s="149">
        <v>5684</v>
      </c>
      <c r="AA264" s="149">
        <v>5984</v>
      </c>
      <c r="AB264" s="149">
        <v>54235</v>
      </c>
      <c r="AC264" s="149">
        <v>5983.5</v>
      </c>
      <c r="AD264" s="149">
        <v>-299.5</v>
      </c>
      <c r="AE264" s="149" t="s">
        <v>2865</v>
      </c>
      <c r="AF264" s="149">
        <v>54535</v>
      </c>
      <c r="AG264" s="149">
        <v>54235</v>
      </c>
      <c r="AH264">
        <v>0</v>
      </c>
      <c r="AI264">
        <v>5684</v>
      </c>
      <c r="AO264"/>
      <c r="AP264"/>
    </row>
    <row r="265" spans="1:42" x14ac:dyDescent="0.25">
      <c r="A265" s="118" t="s">
        <v>349</v>
      </c>
      <c r="B265" s="118" t="s">
        <v>2282</v>
      </c>
      <c r="C265" s="118" t="s">
        <v>675</v>
      </c>
      <c r="D265" s="118" t="s">
        <v>2856</v>
      </c>
      <c r="E265" s="118"/>
      <c r="F265" s="149">
        <v>18834</v>
      </c>
      <c r="G265" s="149">
        <v>0</v>
      </c>
      <c r="H265" s="149">
        <v>0</v>
      </c>
      <c r="I265" s="149">
        <v>0</v>
      </c>
      <c r="J265" s="149">
        <v>0</v>
      </c>
      <c r="K265" s="149">
        <v>0</v>
      </c>
      <c r="L265" s="149">
        <v>0</v>
      </c>
      <c r="M265" s="149">
        <v>0</v>
      </c>
      <c r="N265" s="149">
        <v>0</v>
      </c>
      <c r="O265" s="149">
        <v>0</v>
      </c>
      <c r="P265" s="149">
        <v>0</v>
      </c>
      <c r="Q265" s="149">
        <v>0</v>
      </c>
      <c r="R265" s="149">
        <v>0</v>
      </c>
      <c r="S265" s="149">
        <v>0</v>
      </c>
      <c r="T265" s="149">
        <v>0</v>
      </c>
      <c r="U265" s="149">
        <v>0</v>
      </c>
      <c r="V265" s="149">
        <v>0</v>
      </c>
      <c r="W265" s="149">
        <v>0</v>
      </c>
      <c r="X265" s="149">
        <v>0</v>
      </c>
      <c r="Y265" s="149">
        <v>0</v>
      </c>
      <c r="Z265" s="149">
        <v>0</v>
      </c>
      <c r="AA265" s="149">
        <v>0</v>
      </c>
      <c r="AB265" s="149">
        <v>0</v>
      </c>
      <c r="AC265" s="149">
        <v>0</v>
      </c>
      <c r="AD265" s="149">
        <v>0</v>
      </c>
      <c r="AE265" s="149" t="s">
        <v>2857</v>
      </c>
      <c r="AF265" s="149">
        <v>0</v>
      </c>
      <c r="AG265" s="149">
        <v>0</v>
      </c>
      <c r="AH265">
        <v>0</v>
      </c>
      <c r="AI265">
        <v>0</v>
      </c>
      <c r="AO265"/>
      <c r="AP265"/>
    </row>
    <row r="266" spans="1:42" x14ac:dyDescent="0.25">
      <c r="A266" s="118" t="s">
        <v>350</v>
      </c>
      <c r="B266" s="118" t="s">
        <v>2286</v>
      </c>
      <c r="C266" s="118" t="s">
        <v>693</v>
      </c>
      <c r="D266" s="118" t="s">
        <v>2864</v>
      </c>
      <c r="E266" s="118"/>
      <c r="F266" s="149">
        <v>15702</v>
      </c>
      <c r="G266" s="149">
        <v>1384409</v>
      </c>
      <c r="H266" s="149">
        <v>0</v>
      </c>
      <c r="I266" s="149">
        <v>1384409</v>
      </c>
      <c r="J266" s="149">
        <v>63875</v>
      </c>
      <c r="K266" s="149">
        <v>134000</v>
      </c>
      <c r="L266" s="149">
        <v>1320534</v>
      </c>
      <c r="M266" s="149">
        <v>769753</v>
      </c>
      <c r="N266" s="149">
        <v>1283020</v>
      </c>
      <c r="O266" s="149">
        <v>550781</v>
      </c>
      <c r="P266" s="149">
        <v>103649.175</v>
      </c>
      <c r="Q266" s="149">
        <v>440131.5</v>
      </c>
      <c r="R266" s="149">
        <v>543780.67500000005</v>
      </c>
      <c r="S266" s="149">
        <v>103649.175</v>
      </c>
      <c r="T266" s="149">
        <v>428227.5</v>
      </c>
      <c r="U266" s="149">
        <v>531876.67500000005</v>
      </c>
      <c r="V266" s="149">
        <v>531876.68000000005</v>
      </c>
      <c r="W266" s="149">
        <v>1365504.675</v>
      </c>
      <c r="X266" s="149">
        <v>1365504.6800000002</v>
      </c>
      <c r="Y266" s="149">
        <v>0</v>
      </c>
      <c r="Z266" s="149">
        <v>1365504.6800000002</v>
      </c>
      <c r="AA266" s="149">
        <v>1960800.675</v>
      </c>
      <c r="AB266" s="149">
        <v>-576391.67500000005</v>
      </c>
      <c r="AC266" s="149">
        <v>1071756.7799999998</v>
      </c>
      <c r="AD266" s="149">
        <v>293747.90000000037</v>
      </c>
      <c r="AE266" s="149" t="s">
        <v>2857</v>
      </c>
      <c r="AF266" s="149">
        <v>18904.319999999832</v>
      </c>
      <c r="AG266" s="149">
        <v>-576391.67500000005</v>
      </c>
      <c r="AH266">
        <v>531876.68000000005</v>
      </c>
      <c r="AI266">
        <v>1365504.6800000002</v>
      </c>
      <c r="AO266"/>
      <c r="AP266"/>
    </row>
    <row r="267" spans="1:42" x14ac:dyDescent="0.25">
      <c r="A267" s="118" t="s">
        <v>351</v>
      </c>
      <c r="B267" s="118" t="s">
        <v>2293</v>
      </c>
      <c r="C267" s="118" t="s">
        <v>809</v>
      </c>
      <c r="D267" s="118" t="s">
        <v>2864</v>
      </c>
      <c r="E267" s="118"/>
      <c r="F267" s="149">
        <v>18943</v>
      </c>
      <c r="G267" s="149">
        <v>1670161</v>
      </c>
      <c r="H267" s="149">
        <v>0</v>
      </c>
      <c r="I267" s="149">
        <v>1670161</v>
      </c>
      <c r="J267" s="149">
        <v>157651</v>
      </c>
      <c r="K267" s="149">
        <v>303164</v>
      </c>
      <c r="L267" s="149">
        <v>1512510</v>
      </c>
      <c r="M267" s="149">
        <v>937920</v>
      </c>
      <c r="N267" s="149">
        <v>2184420</v>
      </c>
      <c r="O267" s="149">
        <v>574590</v>
      </c>
      <c r="P267" s="149">
        <v>0</v>
      </c>
      <c r="Q267" s="149">
        <v>574590</v>
      </c>
      <c r="R267" s="149">
        <v>574590</v>
      </c>
      <c r="S267" s="149">
        <v>0</v>
      </c>
      <c r="T267" s="149">
        <v>0</v>
      </c>
      <c r="U267" s="149">
        <v>0</v>
      </c>
      <c r="V267" s="149">
        <v>0</v>
      </c>
      <c r="W267" s="149">
        <v>1095571</v>
      </c>
      <c r="X267" s="149">
        <v>1095571</v>
      </c>
      <c r="Y267" s="149">
        <v>0</v>
      </c>
      <c r="Z267" s="149">
        <v>1095571</v>
      </c>
      <c r="AA267" s="149">
        <v>3062174</v>
      </c>
      <c r="AB267" s="149">
        <v>-1392013</v>
      </c>
      <c r="AC267" s="149">
        <v>1240146.7575000001</v>
      </c>
      <c r="AD267" s="149">
        <v>-144575.75750000009</v>
      </c>
      <c r="AE267" s="149" t="s">
        <v>2865</v>
      </c>
      <c r="AF267" s="149">
        <v>574590</v>
      </c>
      <c r="AG267" s="149">
        <v>-1392013</v>
      </c>
      <c r="AH267">
        <v>0</v>
      </c>
      <c r="AI267">
        <v>1095571</v>
      </c>
      <c r="AO267"/>
      <c r="AP267"/>
    </row>
    <row r="268" spans="1:42" x14ac:dyDescent="0.25">
      <c r="A268" s="118" t="s">
        <v>352</v>
      </c>
      <c r="B268" s="118" t="s">
        <v>2300</v>
      </c>
      <c r="C268" s="118" t="s">
        <v>700</v>
      </c>
      <c r="D268" s="118" t="s">
        <v>2860</v>
      </c>
      <c r="E268" s="118"/>
      <c r="F268" s="149">
        <v>3152</v>
      </c>
      <c r="G268" s="149">
        <v>277905</v>
      </c>
      <c r="H268" s="149">
        <v>0</v>
      </c>
      <c r="I268" s="149">
        <v>277905</v>
      </c>
      <c r="J268" s="149">
        <v>0</v>
      </c>
      <c r="K268" s="149">
        <v>0</v>
      </c>
      <c r="L268" s="149">
        <v>277905</v>
      </c>
      <c r="M268" s="149">
        <v>43526</v>
      </c>
      <c r="N268" s="149">
        <v>117792</v>
      </c>
      <c r="O268" s="149">
        <v>234379</v>
      </c>
      <c r="P268" s="149">
        <v>0</v>
      </c>
      <c r="Q268" s="149">
        <v>8504.4699999999993</v>
      </c>
      <c r="R268" s="149">
        <v>8504.4699999999993</v>
      </c>
      <c r="S268" s="149">
        <v>0</v>
      </c>
      <c r="T268" s="149">
        <v>8504.4699999999993</v>
      </c>
      <c r="U268" s="149">
        <v>8504.4699999999993</v>
      </c>
      <c r="V268" s="149">
        <v>8504.4699999999993</v>
      </c>
      <c r="W268" s="149">
        <v>52030.47</v>
      </c>
      <c r="X268" s="149">
        <v>52030.47</v>
      </c>
      <c r="Y268" s="149">
        <v>0</v>
      </c>
      <c r="Z268" s="149">
        <v>52030.47</v>
      </c>
      <c r="AA268" s="149">
        <v>126296.47</v>
      </c>
      <c r="AB268" s="149">
        <v>151608.53</v>
      </c>
      <c r="AC268" s="149">
        <v>14601.400000000009</v>
      </c>
      <c r="AD268" s="149">
        <v>37429.069999999992</v>
      </c>
      <c r="AE268" s="149" t="s">
        <v>2857</v>
      </c>
      <c r="AF268" s="149">
        <v>225874.53</v>
      </c>
      <c r="AG268" s="149">
        <v>151608.53</v>
      </c>
      <c r="AH268">
        <v>8504.4699999999993</v>
      </c>
      <c r="AI268">
        <v>52030.47</v>
      </c>
      <c r="AO268"/>
      <c r="AP268"/>
    </row>
    <row r="269" spans="1:42" x14ac:dyDescent="0.25">
      <c r="A269" s="118" t="s">
        <v>353</v>
      </c>
      <c r="B269" s="118" t="s">
        <v>2305</v>
      </c>
      <c r="C269" s="118" t="s">
        <v>774</v>
      </c>
      <c r="D269" s="118" t="s">
        <v>2860</v>
      </c>
      <c r="E269" s="118"/>
      <c r="F269" s="149">
        <v>1861</v>
      </c>
      <c r="G269" s="149">
        <v>164080</v>
      </c>
      <c r="H269" s="149">
        <v>0</v>
      </c>
      <c r="I269" s="149">
        <v>164080</v>
      </c>
      <c r="J269" s="149">
        <v>7870</v>
      </c>
      <c r="K269" s="149">
        <v>12892</v>
      </c>
      <c r="L269" s="149">
        <v>156210</v>
      </c>
      <c r="M269" s="149">
        <v>60986</v>
      </c>
      <c r="N269" s="149">
        <v>62346</v>
      </c>
      <c r="O269" s="149">
        <v>95224</v>
      </c>
      <c r="P269" s="149">
        <v>307.54500000000002</v>
      </c>
      <c r="Q269" s="149">
        <v>7415.1824999999999</v>
      </c>
      <c r="R269" s="149">
        <v>7722.7275</v>
      </c>
      <c r="S269" s="149">
        <v>307.54500000000002</v>
      </c>
      <c r="T269" s="149">
        <v>6005.58</v>
      </c>
      <c r="U269" s="149">
        <v>6313.125</v>
      </c>
      <c r="V269" s="149">
        <v>6313</v>
      </c>
      <c r="W269" s="149">
        <v>75169.125</v>
      </c>
      <c r="X269" s="149">
        <v>75169</v>
      </c>
      <c r="Y269" s="149">
        <v>0</v>
      </c>
      <c r="Z269" s="149">
        <v>75169</v>
      </c>
      <c r="AA269" s="149">
        <v>82960.727499999994</v>
      </c>
      <c r="AB269" s="149">
        <v>81119.272500000006</v>
      </c>
      <c r="AC269" s="149">
        <v>30046.61</v>
      </c>
      <c r="AD269" s="149">
        <v>45122.39</v>
      </c>
      <c r="AE269" s="149" t="s">
        <v>2857</v>
      </c>
      <c r="AF269" s="149">
        <v>88911</v>
      </c>
      <c r="AG269" s="149">
        <v>81119.272500000006</v>
      </c>
      <c r="AH269">
        <v>6313</v>
      </c>
      <c r="AI269">
        <v>75169</v>
      </c>
      <c r="AO269"/>
      <c r="AP269"/>
    </row>
    <row r="270" spans="1:42" x14ac:dyDescent="0.25">
      <c r="A270" s="118" t="s">
        <v>354</v>
      </c>
      <c r="B270" s="118" t="s">
        <v>2312</v>
      </c>
      <c r="C270" s="118" t="s">
        <v>684</v>
      </c>
      <c r="D270" s="118" t="s">
        <v>2863</v>
      </c>
      <c r="E270" s="118"/>
      <c r="F270" s="149">
        <v>4341</v>
      </c>
      <c r="G270" s="149">
        <v>382736</v>
      </c>
      <c r="H270" s="149">
        <v>0</v>
      </c>
      <c r="I270" s="149">
        <v>382736</v>
      </c>
      <c r="J270" s="149">
        <v>55847</v>
      </c>
      <c r="K270" s="149">
        <v>121978</v>
      </c>
      <c r="L270" s="149">
        <v>326889</v>
      </c>
      <c r="M270" s="149">
        <v>290000</v>
      </c>
      <c r="N270" s="149">
        <v>395000</v>
      </c>
      <c r="O270" s="149">
        <v>36889</v>
      </c>
      <c r="P270" s="149">
        <v>0</v>
      </c>
      <c r="Q270" s="149">
        <v>36888.86</v>
      </c>
      <c r="R270" s="149">
        <v>36888.86</v>
      </c>
      <c r="S270" s="149">
        <v>0</v>
      </c>
      <c r="T270" s="149">
        <v>36888.86</v>
      </c>
      <c r="U270" s="149">
        <v>36888.86</v>
      </c>
      <c r="V270" s="149">
        <v>36888.86</v>
      </c>
      <c r="W270" s="149">
        <v>382735.86</v>
      </c>
      <c r="X270" s="149">
        <v>382735.86</v>
      </c>
      <c r="Y270" s="149">
        <v>0</v>
      </c>
      <c r="Z270" s="149">
        <v>382735.86</v>
      </c>
      <c r="AA270" s="149">
        <v>553866.86</v>
      </c>
      <c r="AB270" s="149">
        <v>-171130.86</v>
      </c>
      <c r="AC270" s="149">
        <v>382735.86</v>
      </c>
      <c r="AD270" s="149">
        <v>0</v>
      </c>
      <c r="AE270" s="149" t="s">
        <v>2857</v>
      </c>
      <c r="AF270" s="149">
        <v>0.14000000001396984</v>
      </c>
      <c r="AG270" s="149">
        <v>-171130.86</v>
      </c>
      <c r="AH270">
        <v>36888.86</v>
      </c>
      <c r="AI270">
        <v>382735.86</v>
      </c>
      <c r="AO270"/>
      <c r="AP270"/>
    </row>
    <row r="271" spans="1:42" x14ac:dyDescent="0.25">
      <c r="A271" s="118" t="s">
        <v>355</v>
      </c>
      <c r="B271" s="118" t="s">
        <v>2319</v>
      </c>
      <c r="C271" s="118" t="s">
        <v>684</v>
      </c>
      <c r="D271" s="118" t="s">
        <v>2858</v>
      </c>
      <c r="E271" s="118"/>
      <c r="F271" s="149">
        <v>7649</v>
      </c>
      <c r="G271" s="149">
        <v>674395</v>
      </c>
      <c r="H271" s="149">
        <v>0</v>
      </c>
      <c r="I271" s="149">
        <v>674395</v>
      </c>
      <c r="J271" s="149">
        <v>32067</v>
      </c>
      <c r="K271" s="149">
        <v>53128</v>
      </c>
      <c r="L271" s="149">
        <v>642328</v>
      </c>
      <c r="M271" s="149">
        <v>535118</v>
      </c>
      <c r="N271" s="149">
        <v>807932</v>
      </c>
      <c r="O271" s="149">
        <v>107210</v>
      </c>
      <c r="P271" s="149">
        <v>0</v>
      </c>
      <c r="Q271" s="149">
        <v>0</v>
      </c>
      <c r="R271" s="149">
        <v>0</v>
      </c>
      <c r="S271" s="149">
        <v>0</v>
      </c>
      <c r="T271" s="149">
        <v>0</v>
      </c>
      <c r="U271" s="149">
        <v>0</v>
      </c>
      <c r="V271" s="149">
        <v>0</v>
      </c>
      <c r="W271" s="149">
        <v>567185</v>
      </c>
      <c r="X271" s="149">
        <v>567185</v>
      </c>
      <c r="Y271" s="149">
        <v>0</v>
      </c>
      <c r="Z271" s="149">
        <v>567185</v>
      </c>
      <c r="AA271" s="149">
        <v>861060</v>
      </c>
      <c r="AB271" s="149">
        <v>-186665</v>
      </c>
      <c r="AC271" s="149">
        <v>282709.45340000006</v>
      </c>
      <c r="AD271" s="149">
        <v>284475.54659999994</v>
      </c>
      <c r="AE271" s="149" t="s">
        <v>2857</v>
      </c>
      <c r="AF271" s="149">
        <v>107210</v>
      </c>
      <c r="AG271" s="149">
        <v>-186665</v>
      </c>
      <c r="AH271">
        <v>0</v>
      </c>
      <c r="AI271">
        <v>567185</v>
      </c>
      <c r="AO271"/>
      <c r="AP271"/>
    </row>
    <row r="272" spans="1:42" x14ac:dyDescent="0.25">
      <c r="A272" s="118" t="s">
        <v>356</v>
      </c>
      <c r="B272" s="118" t="s">
        <v>2326</v>
      </c>
      <c r="C272" s="118" t="s">
        <v>761</v>
      </c>
      <c r="D272" s="118" t="s">
        <v>2862</v>
      </c>
      <c r="E272" s="118"/>
      <c r="F272" s="149">
        <v>37973</v>
      </c>
      <c r="G272" s="149">
        <v>3347993</v>
      </c>
      <c r="H272" s="149">
        <v>0</v>
      </c>
      <c r="I272" s="149">
        <v>3347993</v>
      </c>
      <c r="J272" s="149">
        <v>918844</v>
      </c>
      <c r="K272" s="149">
        <v>1072354</v>
      </c>
      <c r="L272" s="149">
        <v>2429149</v>
      </c>
      <c r="M272" s="149">
        <v>1085750</v>
      </c>
      <c r="N272" s="149">
        <v>1544000</v>
      </c>
      <c r="O272" s="149">
        <v>1343399</v>
      </c>
      <c r="P272" s="149">
        <v>0</v>
      </c>
      <c r="Q272" s="149">
        <v>584711.92000000004</v>
      </c>
      <c r="R272" s="149">
        <v>584711.92000000004</v>
      </c>
      <c r="S272" s="149">
        <v>0</v>
      </c>
      <c r="T272" s="149">
        <v>584711.92000000004</v>
      </c>
      <c r="U272" s="149">
        <v>584711.92000000004</v>
      </c>
      <c r="V272" s="149">
        <v>584711.92000000004</v>
      </c>
      <c r="W272" s="149">
        <v>2589305.92</v>
      </c>
      <c r="X272" s="149">
        <v>2589305.92</v>
      </c>
      <c r="Y272" s="149">
        <v>0</v>
      </c>
      <c r="Z272" s="149">
        <v>2589305.92</v>
      </c>
      <c r="AA272" s="149">
        <v>3201065.92</v>
      </c>
      <c r="AB272" s="149">
        <v>146927.08000000007</v>
      </c>
      <c r="AC272" s="149">
        <v>2551933.5399999996</v>
      </c>
      <c r="AD272" s="149">
        <v>37372.380000000354</v>
      </c>
      <c r="AE272" s="149" t="s">
        <v>2857</v>
      </c>
      <c r="AF272" s="149">
        <v>758687.08</v>
      </c>
      <c r="AG272" s="149">
        <v>146927.08000000007</v>
      </c>
      <c r="AH272">
        <v>584711.92000000004</v>
      </c>
      <c r="AI272">
        <v>2589305.92</v>
      </c>
      <c r="AO272"/>
      <c r="AP272"/>
    </row>
    <row r="273" spans="1:42" x14ac:dyDescent="0.25">
      <c r="A273" s="118" t="s">
        <v>357</v>
      </c>
      <c r="B273" s="118" t="s">
        <v>2333</v>
      </c>
      <c r="C273" s="118" t="s">
        <v>774</v>
      </c>
      <c r="D273" s="118" t="s">
        <v>2862</v>
      </c>
      <c r="E273" s="118"/>
      <c r="F273" s="149">
        <v>1774</v>
      </c>
      <c r="G273" s="149">
        <v>156410</v>
      </c>
      <c r="H273" s="149">
        <v>0</v>
      </c>
      <c r="I273" s="149">
        <v>156410</v>
      </c>
      <c r="J273" s="149">
        <v>9001</v>
      </c>
      <c r="K273" s="149">
        <v>14876</v>
      </c>
      <c r="L273" s="149">
        <v>147409</v>
      </c>
      <c r="M273" s="149">
        <v>122472</v>
      </c>
      <c r="N273" s="149">
        <v>140066</v>
      </c>
      <c r="O273" s="149">
        <v>24937</v>
      </c>
      <c r="P273" s="149">
        <v>0</v>
      </c>
      <c r="Q273" s="149">
        <v>24937</v>
      </c>
      <c r="R273" s="149">
        <v>24937</v>
      </c>
      <c r="S273" s="149">
        <v>0</v>
      </c>
      <c r="T273" s="149">
        <v>0</v>
      </c>
      <c r="U273" s="149">
        <v>0</v>
      </c>
      <c r="V273" s="149">
        <v>0</v>
      </c>
      <c r="W273" s="149">
        <v>131473</v>
      </c>
      <c r="X273" s="149">
        <v>131473</v>
      </c>
      <c r="Y273" s="149">
        <v>0</v>
      </c>
      <c r="Z273" s="149">
        <v>131473</v>
      </c>
      <c r="AA273" s="149">
        <v>179879</v>
      </c>
      <c r="AB273" s="149">
        <v>-23469</v>
      </c>
      <c r="AC273" s="149">
        <v>43085.45</v>
      </c>
      <c r="AD273" s="149">
        <v>88387.55</v>
      </c>
      <c r="AE273" s="149" t="s">
        <v>2857</v>
      </c>
      <c r="AF273" s="149">
        <v>24937</v>
      </c>
      <c r="AG273" s="149">
        <v>-23469</v>
      </c>
      <c r="AH273">
        <v>0</v>
      </c>
      <c r="AI273">
        <v>131473</v>
      </c>
      <c r="AO273"/>
      <c r="AP273"/>
    </row>
    <row r="274" spans="1:42" x14ac:dyDescent="0.25">
      <c r="A274" s="118" t="s">
        <v>358</v>
      </c>
      <c r="B274" s="118" t="s">
        <v>2339</v>
      </c>
      <c r="C274" s="118" t="s">
        <v>693</v>
      </c>
      <c r="D274" s="118" t="s">
        <v>2864</v>
      </c>
      <c r="E274" s="118"/>
      <c r="F274" s="149">
        <v>18181</v>
      </c>
      <c r="G274" s="149">
        <v>1602977</v>
      </c>
      <c r="H274" s="149">
        <v>0</v>
      </c>
      <c r="I274" s="149">
        <v>1602977</v>
      </c>
      <c r="J274" s="149">
        <v>443000</v>
      </c>
      <c r="K274" s="149">
        <v>572000</v>
      </c>
      <c r="L274" s="149">
        <v>1159977</v>
      </c>
      <c r="M274" s="149">
        <v>0</v>
      </c>
      <c r="N274" s="149">
        <v>0</v>
      </c>
      <c r="O274" s="149">
        <v>1159977</v>
      </c>
      <c r="P274" s="149">
        <v>0</v>
      </c>
      <c r="Q274" s="149">
        <v>0</v>
      </c>
      <c r="R274" s="149">
        <v>0</v>
      </c>
      <c r="S274" s="149">
        <v>0</v>
      </c>
      <c r="T274" s="149">
        <v>0</v>
      </c>
      <c r="U274" s="149">
        <v>0</v>
      </c>
      <c r="V274" s="149">
        <v>0</v>
      </c>
      <c r="W274" s="149">
        <v>443000</v>
      </c>
      <c r="X274" s="149">
        <v>443000</v>
      </c>
      <c r="Y274" s="149">
        <v>0</v>
      </c>
      <c r="Z274" s="149">
        <v>443000</v>
      </c>
      <c r="AA274" s="149">
        <v>572000</v>
      </c>
      <c r="AB274" s="149">
        <v>1030977</v>
      </c>
      <c r="AC274" s="149">
        <v>400503.82000000007</v>
      </c>
      <c r="AD274" s="149">
        <v>42496.179999999935</v>
      </c>
      <c r="AE274" s="149" t="s">
        <v>2857</v>
      </c>
      <c r="AF274" s="149">
        <v>1159977</v>
      </c>
      <c r="AG274" s="149">
        <v>1030977</v>
      </c>
      <c r="AH274">
        <v>0</v>
      </c>
      <c r="AI274">
        <v>443000</v>
      </c>
      <c r="AO274"/>
      <c r="AP274"/>
    </row>
    <row r="275" spans="1:42" x14ac:dyDescent="0.25">
      <c r="A275" s="118" t="s">
        <v>359</v>
      </c>
      <c r="B275" s="118" t="s">
        <v>2346</v>
      </c>
      <c r="C275" s="118" t="s">
        <v>684</v>
      </c>
      <c r="D275" s="118" t="s">
        <v>2866</v>
      </c>
      <c r="E275" s="118"/>
      <c r="F275" s="149">
        <v>81562</v>
      </c>
      <c r="G275" s="149">
        <v>7191135</v>
      </c>
      <c r="H275" s="149">
        <v>0</v>
      </c>
      <c r="I275" s="149">
        <v>7191135</v>
      </c>
      <c r="J275" s="149">
        <v>0</v>
      </c>
      <c r="K275" s="149">
        <v>0</v>
      </c>
      <c r="L275" s="149">
        <v>7191135</v>
      </c>
      <c r="M275" s="149">
        <v>7191135</v>
      </c>
      <c r="N275" s="149">
        <v>7918051</v>
      </c>
      <c r="O275" s="149">
        <v>0</v>
      </c>
      <c r="P275" s="149">
        <v>0</v>
      </c>
      <c r="Q275" s="149">
        <v>0</v>
      </c>
      <c r="R275" s="149">
        <v>0</v>
      </c>
      <c r="S275" s="149">
        <v>0</v>
      </c>
      <c r="T275" s="149">
        <v>0</v>
      </c>
      <c r="U275" s="149">
        <v>0</v>
      </c>
      <c r="V275" s="149">
        <v>0</v>
      </c>
      <c r="W275" s="149">
        <v>7191135</v>
      </c>
      <c r="X275" s="149">
        <v>7191135</v>
      </c>
      <c r="Y275" s="149">
        <v>0</v>
      </c>
      <c r="Z275" s="149">
        <v>7191135</v>
      </c>
      <c r="AA275" s="149">
        <v>7918051</v>
      </c>
      <c r="AB275" s="149">
        <v>-726916</v>
      </c>
      <c r="AC275" s="149">
        <v>5765655.1099999994</v>
      </c>
      <c r="AD275" s="149">
        <v>1425479.8900000006</v>
      </c>
      <c r="AE275" s="149" t="s">
        <v>2857</v>
      </c>
      <c r="AF275" s="149">
        <v>0</v>
      </c>
      <c r="AG275" s="149">
        <v>-726916</v>
      </c>
      <c r="AH275">
        <v>0</v>
      </c>
      <c r="AI275">
        <v>7191135</v>
      </c>
      <c r="AO275"/>
      <c r="AP275"/>
    </row>
    <row r="276" spans="1:42" x14ac:dyDescent="0.25">
      <c r="A276" s="118" t="s">
        <v>360</v>
      </c>
      <c r="B276" s="118" t="s">
        <v>2352</v>
      </c>
      <c r="C276" s="118" t="s">
        <v>731</v>
      </c>
      <c r="D276" s="118" t="s">
        <v>2860</v>
      </c>
      <c r="E276" s="118"/>
      <c r="F276" s="149">
        <v>17806</v>
      </c>
      <c r="G276" s="149">
        <v>1569914</v>
      </c>
      <c r="H276" s="149">
        <v>0</v>
      </c>
      <c r="I276" s="149">
        <v>1569914</v>
      </c>
      <c r="J276" s="149">
        <v>681413</v>
      </c>
      <c r="K276" s="149">
        <v>1009193</v>
      </c>
      <c r="L276" s="149">
        <v>888501</v>
      </c>
      <c r="M276" s="149">
        <v>0</v>
      </c>
      <c r="N276" s="149">
        <v>0</v>
      </c>
      <c r="O276" s="149">
        <v>888501</v>
      </c>
      <c r="P276" s="149">
        <v>0</v>
      </c>
      <c r="Q276" s="149">
        <v>0</v>
      </c>
      <c r="R276" s="149">
        <v>0</v>
      </c>
      <c r="S276" s="149">
        <v>0</v>
      </c>
      <c r="T276" s="149">
        <v>0</v>
      </c>
      <c r="U276" s="149">
        <v>0</v>
      </c>
      <c r="V276" s="149">
        <v>0</v>
      </c>
      <c r="W276" s="149">
        <v>681413</v>
      </c>
      <c r="X276" s="149">
        <v>681413</v>
      </c>
      <c r="Y276" s="149">
        <v>0</v>
      </c>
      <c r="Z276" s="149">
        <v>681413</v>
      </c>
      <c r="AA276" s="149">
        <v>1009193</v>
      </c>
      <c r="AB276" s="149">
        <v>560721</v>
      </c>
      <c r="AC276" s="149">
        <v>456452.19799999986</v>
      </c>
      <c r="AD276" s="149">
        <v>224960.80200000017</v>
      </c>
      <c r="AE276" s="149" t="s">
        <v>2857</v>
      </c>
      <c r="AF276" s="149">
        <v>888501</v>
      </c>
      <c r="AG276" s="149">
        <v>560721</v>
      </c>
      <c r="AH276">
        <v>0</v>
      </c>
      <c r="AI276">
        <v>681413</v>
      </c>
      <c r="AO276"/>
      <c r="AP276"/>
    </row>
    <row r="277" spans="1:42" x14ac:dyDescent="0.25">
      <c r="A277" s="118" t="s">
        <v>361</v>
      </c>
      <c r="B277" s="118" t="s">
        <v>2359</v>
      </c>
      <c r="C277" s="118" t="s">
        <v>731</v>
      </c>
      <c r="D277" s="118" t="s">
        <v>2860</v>
      </c>
      <c r="E277" s="118"/>
      <c r="F277" s="149">
        <v>6196</v>
      </c>
      <c r="G277" s="149">
        <v>546287</v>
      </c>
      <c r="H277" s="149">
        <v>0</v>
      </c>
      <c r="I277" s="149">
        <v>546287</v>
      </c>
      <c r="J277" s="149">
        <v>223430</v>
      </c>
      <c r="K277" s="149">
        <v>362695</v>
      </c>
      <c r="L277" s="149">
        <v>322857</v>
      </c>
      <c r="M277" s="149">
        <v>0</v>
      </c>
      <c r="N277" s="149">
        <v>375210</v>
      </c>
      <c r="O277" s="149">
        <v>322857</v>
      </c>
      <c r="P277" s="149">
        <v>0</v>
      </c>
      <c r="Q277" s="149">
        <v>322856.84000000003</v>
      </c>
      <c r="R277" s="149">
        <v>322856.84000000003</v>
      </c>
      <c r="S277" s="149">
        <v>0</v>
      </c>
      <c r="T277" s="149">
        <v>309874</v>
      </c>
      <c r="U277" s="149">
        <v>309874</v>
      </c>
      <c r="V277" s="149">
        <v>309874</v>
      </c>
      <c r="W277" s="149">
        <v>533304</v>
      </c>
      <c r="X277" s="149">
        <v>533304</v>
      </c>
      <c r="Y277" s="149">
        <v>0</v>
      </c>
      <c r="Z277" s="149">
        <v>533304</v>
      </c>
      <c r="AA277" s="149">
        <v>1060761.8400000001</v>
      </c>
      <c r="AB277" s="149">
        <v>-514474.84000000008</v>
      </c>
      <c r="AC277" s="149">
        <v>48148.739999999991</v>
      </c>
      <c r="AD277" s="149">
        <v>485155.26</v>
      </c>
      <c r="AE277" s="149" t="s">
        <v>2857</v>
      </c>
      <c r="AF277" s="149">
        <v>12983</v>
      </c>
      <c r="AG277" s="149">
        <v>-514474.84000000008</v>
      </c>
      <c r="AH277">
        <v>309874</v>
      </c>
      <c r="AI277">
        <v>533304</v>
      </c>
      <c r="AO277"/>
      <c r="AP277"/>
    </row>
    <row r="278" spans="1:42" x14ac:dyDescent="0.25">
      <c r="A278" s="118" t="s">
        <v>362</v>
      </c>
      <c r="B278" s="118" t="s">
        <v>2365</v>
      </c>
      <c r="C278" s="118" t="s">
        <v>761</v>
      </c>
      <c r="D278" s="118" t="s">
        <v>2863</v>
      </c>
      <c r="E278" s="118"/>
      <c r="F278" s="149">
        <v>10169</v>
      </c>
      <c r="G278" s="149">
        <v>896577</v>
      </c>
      <c r="H278" s="149">
        <v>0</v>
      </c>
      <c r="I278" s="149">
        <v>896577</v>
      </c>
      <c r="J278" s="149">
        <v>0</v>
      </c>
      <c r="K278" s="149">
        <v>0</v>
      </c>
      <c r="L278" s="149">
        <v>896577</v>
      </c>
      <c r="M278" s="149">
        <v>55487</v>
      </c>
      <c r="N278" s="149">
        <v>139938</v>
      </c>
      <c r="O278" s="149">
        <v>841090</v>
      </c>
      <c r="P278" s="149">
        <v>0</v>
      </c>
      <c r="Q278" s="149">
        <v>213068.95</v>
      </c>
      <c r="R278" s="149">
        <v>213068.95</v>
      </c>
      <c r="S278" s="149">
        <v>0</v>
      </c>
      <c r="T278" s="149">
        <v>213068.95</v>
      </c>
      <c r="U278" s="149">
        <v>213068.95</v>
      </c>
      <c r="V278" s="149">
        <v>213068.95</v>
      </c>
      <c r="W278" s="149">
        <v>268555.95</v>
      </c>
      <c r="X278" s="149">
        <v>268555.95</v>
      </c>
      <c r="Y278" s="149">
        <v>0</v>
      </c>
      <c r="Z278" s="149">
        <v>268555.95</v>
      </c>
      <c r="AA278" s="149">
        <v>353006.95</v>
      </c>
      <c r="AB278" s="149">
        <v>543570.05000000005</v>
      </c>
      <c r="AC278" s="149">
        <v>291275.37</v>
      </c>
      <c r="AD278" s="149">
        <v>-22719.419999999984</v>
      </c>
      <c r="AE278" s="149" t="s">
        <v>2865</v>
      </c>
      <c r="AF278" s="149">
        <v>628021.05000000005</v>
      </c>
      <c r="AG278" s="149">
        <v>543570.05000000005</v>
      </c>
      <c r="AH278">
        <v>213068.95</v>
      </c>
      <c r="AI278">
        <v>268555.95</v>
      </c>
      <c r="AO278"/>
      <c r="AP278"/>
    </row>
    <row r="279" spans="1:42" x14ac:dyDescent="0.25">
      <c r="A279" s="118" t="s">
        <v>363</v>
      </c>
      <c r="B279" s="118" t="s">
        <v>2371</v>
      </c>
      <c r="C279" s="118" t="s">
        <v>761</v>
      </c>
      <c r="D279" s="118" t="s">
        <v>2860</v>
      </c>
      <c r="E279" s="118"/>
      <c r="F279" s="149">
        <v>16931</v>
      </c>
      <c r="G279" s="149">
        <v>1492768</v>
      </c>
      <c r="H279" s="149">
        <v>0</v>
      </c>
      <c r="I279" s="149">
        <v>1492768</v>
      </c>
      <c r="J279" s="149">
        <v>140539</v>
      </c>
      <c r="K279" s="149">
        <v>227370</v>
      </c>
      <c r="L279" s="149">
        <v>1352229</v>
      </c>
      <c r="M279" s="149">
        <v>893662</v>
      </c>
      <c r="N279" s="149">
        <v>1747841</v>
      </c>
      <c r="O279" s="149">
        <v>458567</v>
      </c>
      <c r="P279" s="149">
        <v>0</v>
      </c>
      <c r="Q279" s="149">
        <v>0</v>
      </c>
      <c r="R279" s="149">
        <v>0</v>
      </c>
      <c r="S279" s="149">
        <v>0</v>
      </c>
      <c r="T279" s="149">
        <v>0</v>
      </c>
      <c r="U279" s="149">
        <v>0</v>
      </c>
      <c r="V279" s="149">
        <v>0</v>
      </c>
      <c r="W279" s="149">
        <v>1034201</v>
      </c>
      <c r="X279" s="149">
        <v>1034201</v>
      </c>
      <c r="Y279" s="149">
        <v>0</v>
      </c>
      <c r="Z279" s="149">
        <v>1034201</v>
      </c>
      <c r="AA279" s="149">
        <v>1975211</v>
      </c>
      <c r="AB279" s="149">
        <v>-482443</v>
      </c>
      <c r="AC279" s="149">
        <v>962244.18</v>
      </c>
      <c r="AD279" s="149">
        <v>71956.819999999949</v>
      </c>
      <c r="AE279" s="149" t="s">
        <v>2857</v>
      </c>
      <c r="AF279" s="149">
        <v>458567</v>
      </c>
      <c r="AG279" s="149">
        <v>-482443</v>
      </c>
      <c r="AH279">
        <v>0</v>
      </c>
      <c r="AI279">
        <v>1034201</v>
      </c>
      <c r="AO279"/>
      <c r="AP279"/>
    </row>
    <row r="280" spans="1:42" x14ac:dyDescent="0.25">
      <c r="A280" s="118" t="s">
        <v>364</v>
      </c>
      <c r="B280" s="118" t="s">
        <v>2378</v>
      </c>
      <c r="C280" s="118" t="s">
        <v>708</v>
      </c>
      <c r="D280" s="118" t="s">
        <v>2860</v>
      </c>
      <c r="E280" s="118"/>
      <c r="F280" s="149">
        <v>9793</v>
      </c>
      <c r="G280" s="149">
        <v>863426</v>
      </c>
      <c r="H280" s="149">
        <v>0</v>
      </c>
      <c r="I280" s="149">
        <v>863426</v>
      </c>
      <c r="J280" s="149">
        <v>23508</v>
      </c>
      <c r="K280" s="149">
        <v>66373</v>
      </c>
      <c r="L280" s="149">
        <v>839918</v>
      </c>
      <c r="M280" s="149">
        <v>45646</v>
      </c>
      <c r="N280" s="149">
        <v>116284</v>
      </c>
      <c r="O280" s="149">
        <v>794272</v>
      </c>
      <c r="P280" s="149">
        <v>0</v>
      </c>
      <c r="Q280" s="149">
        <v>158305.77000000002</v>
      </c>
      <c r="R280" s="149">
        <v>158305.77000000002</v>
      </c>
      <c r="S280" s="149">
        <v>0</v>
      </c>
      <c r="T280" s="149">
        <v>158305.77000000002</v>
      </c>
      <c r="U280" s="149">
        <v>158305.77000000002</v>
      </c>
      <c r="V280" s="149">
        <v>158305.77000000002</v>
      </c>
      <c r="W280" s="149">
        <v>227459.77</v>
      </c>
      <c r="X280" s="149">
        <v>227459.77</v>
      </c>
      <c r="Y280" s="149">
        <v>0</v>
      </c>
      <c r="Z280" s="149">
        <v>227459.77</v>
      </c>
      <c r="AA280" s="149">
        <v>340962.77</v>
      </c>
      <c r="AB280" s="149">
        <v>522463.23</v>
      </c>
      <c r="AC280" s="149">
        <v>109907.26</v>
      </c>
      <c r="AD280" s="149">
        <v>117552.51000000002</v>
      </c>
      <c r="AE280" s="149" t="s">
        <v>2857</v>
      </c>
      <c r="AF280" s="149">
        <v>635966.23</v>
      </c>
      <c r="AG280" s="149">
        <v>522463.23</v>
      </c>
      <c r="AH280">
        <v>158305.77000000002</v>
      </c>
      <c r="AI280">
        <v>227459.77</v>
      </c>
      <c r="AO280"/>
      <c r="AP280"/>
    </row>
    <row r="281" spans="1:42" x14ac:dyDescent="0.25">
      <c r="A281" s="118" t="s">
        <v>365</v>
      </c>
      <c r="B281" s="118" t="s">
        <v>2385</v>
      </c>
      <c r="C281" s="118" t="s">
        <v>761</v>
      </c>
      <c r="D281" s="118" t="s">
        <v>2862</v>
      </c>
      <c r="E281" s="118"/>
      <c r="F281" s="149">
        <v>11971</v>
      </c>
      <c r="G281" s="149">
        <v>1055456</v>
      </c>
      <c r="H281" s="149">
        <v>0</v>
      </c>
      <c r="I281" s="149">
        <v>1055456</v>
      </c>
      <c r="J281" s="149">
        <v>3182</v>
      </c>
      <c r="K281" s="149">
        <v>10849</v>
      </c>
      <c r="L281" s="149">
        <v>1052274</v>
      </c>
      <c r="M281" s="149">
        <v>92262</v>
      </c>
      <c r="N281" s="149">
        <v>182453</v>
      </c>
      <c r="O281" s="149">
        <v>960012</v>
      </c>
      <c r="P281" s="149">
        <v>0</v>
      </c>
      <c r="Q281" s="149">
        <v>0</v>
      </c>
      <c r="R281" s="149">
        <v>0</v>
      </c>
      <c r="S281" s="149">
        <v>0</v>
      </c>
      <c r="T281" s="149">
        <v>0</v>
      </c>
      <c r="U281" s="149">
        <v>0</v>
      </c>
      <c r="V281" s="149">
        <v>0</v>
      </c>
      <c r="W281" s="149">
        <v>95444</v>
      </c>
      <c r="X281" s="149">
        <v>95444</v>
      </c>
      <c r="Y281" s="149">
        <v>0</v>
      </c>
      <c r="Z281" s="149">
        <v>95444</v>
      </c>
      <c r="AA281" s="149">
        <v>193302</v>
      </c>
      <c r="AB281" s="149">
        <v>862154</v>
      </c>
      <c r="AC281" s="149">
        <v>130781.71</v>
      </c>
      <c r="AD281" s="149">
        <v>-35337.710000000006</v>
      </c>
      <c r="AE281" s="149" t="s">
        <v>2865</v>
      </c>
      <c r="AF281" s="149">
        <v>960012</v>
      </c>
      <c r="AG281" s="149">
        <v>862154</v>
      </c>
      <c r="AH281">
        <v>0</v>
      </c>
      <c r="AI281">
        <v>95444</v>
      </c>
      <c r="AO281"/>
      <c r="AP281"/>
    </row>
    <row r="282" spans="1:42" x14ac:dyDescent="0.25">
      <c r="A282" s="118" t="s">
        <v>366</v>
      </c>
      <c r="B282" s="118" t="s">
        <v>2392</v>
      </c>
      <c r="C282" s="118" t="s">
        <v>708</v>
      </c>
      <c r="D282" s="118" t="s">
        <v>2860</v>
      </c>
      <c r="E282" s="118"/>
      <c r="F282" s="149">
        <v>155032</v>
      </c>
      <c r="G282" s="149">
        <v>13668817</v>
      </c>
      <c r="H282" s="149">
        <v>0</v>
      </c>
      <c r="I282" s="149">
        <v>13668817</v>
      </c>
      <c r="J282" s="149">
        <v>6496829</v>
      </c>
      <c r="K282" s="149">
        <v>9500767</v>
      </c>
      <c r="L282" s="149">
        <v>7171988</v>
      </c>
      <c r="M282" s="149">
        <v>7171988</v>
      </c>
      <c r="N282" s="149">
        <v>12445219</v>
      </c>
      <c r="O282" s="149">
        <v>0</v>
      </c>
      <c r="P282" s="149">
        <v>0</v>
      </c>
      <c r="Q282" s="149">
        <v>0</v>
      </c>
      <c r="R282" s="149">
        <v>0</v>
      </c>
      <c r="S282" s="149">
        <v>0</v>
      </c>
      <c r="T282" s="149">
        <v>0</v>
      </c>
      <c r="U282" s="149">
        <v>0</v>
      </c>
      <c r="V282" s="149">
        <v>0</v>
      </c>
      <c r="W282" s="149">
        <v>13668817</v>
      </c>
      <c r="X282" s="149">
        <v>13668817</v>
      </c>
      <c r="Y282" s="149">
        <v>0</v>
      </c>
      <c r="Z282" s="149">
        <v>13668817</v>
      </c>
      <c r="AA282" s="149">
        <v>21945986</v>
      </c>
      <c r="AB282" s="149">
        <v>-8277169</v>
      </c>
      <c r="AC282" s="149">
        <v>9244431.5300000068</v>
      </c>
      <c r="AD282" s="149">
        <v>4424385.4699999932</v>
      </c>
      <c r="AE282" s="149" t="s">
        <v>2857</v>
      </c>
      <c r="AF282" s="149">
        <v>0</v>
      </c>
      <c r="AG282" s="149">
        <v>-8277169</v>
      </c>
      <c r="AH282">
        <v>0</v>
      </c>
      <c r="AI282">
        <v>13668817</v>
      </c>
      <c r="AO282"/>
      <c r="AP282"/>
    </row>
    <row r="283" spans="1:42" x14ac:dyDescent="0.25">
      <c r="A283" s="118" t="s">
        <v>367</v>
      </c>
      <c r="B283" s="118" t="s">
        <v>2398</v>
      </c>
      <c r="C283" s="118" t="s">
        <v>761</v>
      </c>
      <c r="D283" s="118" t="s">
        <v>2862</v>
      </c>
      <c r="E283" s="118"/>
      <c r="F283" s="149">
        <v>8190</v>
      </c>
      <c r="G283" s="149">
        <v>722094</v>
      </c>
      <c r="H283" s="149">
        <v>0</v>
      </c>
      <c r="I283" s="149">
        <v>722094</v>
      </c>
      <c r="J283" s="149">
        <v>57000</v>
      </c>
      <c r="K283" s="149">
        <v>95250</v>
      </c>
      <c r="L283" s="149">
        <v>665094</v>
      </c>
      <c r="M283" s="149">
        <v>47013</v>
      </c>
      <c r="N283" s="149">
        <v>172582</v>
      </c>
      <c r="O283" s="149">
        <v>618081</v>
      </c>
      <c r="P283" s="149">
        <v>0</v>
      </c>
      <c r="Q283" s="149">
        <v>91799.4</v>
      </c>
      <c r="R283" s="149">
        <v>91799.4</v>
      </c>
      <c r="S283" s="149">
        <v>0</v>
      </c>
      <c r="T283" s="149">
        <v>91799.4</v>
      </c>
      <c r="U283" s="149">
        <v>91799.4</v>
      </c>
      <c r="V283" s="149">
        <v>91799.4</v>
      </c>
      <c r="W283" s="149">
        <v>195812.4</v>
      </c>
      <c r="X283" s="149">
        <v>195812.4</v>
      </c>
      <c r="Y283" s="149">
        <v>0</v>
      </c>
      <c r="Z283" s="149">
        <v>195812.4</v>
      </c>
      <c r="AA283" s="149">
        <v>359631.4</v>
      </c>
      <c r="AB283" s="149">
        <v>362462.6</v>
      </c>
      <c r="AC283" s="149">
        <v>190534.75000000003</v>
      </c>
      <c r="AD283" s="149">
        <v>5277.6499999999651</v>
      </c>
      <c r="AE283" s="149" t="s">
        <v>2857</v>
      </c>
      <c r="AF283" s="149">
        <v>526281.6</v>
      </c>
      <c r="AG283" s="149">
        <v>362462.6</v>
      </c>
      <c r="AH283">
        <v>91799.4</v>
      </c>
      <c r="AI283">
        <v>195812.4</v>
      </c>
      <c r="AO283"/>
      <c r="AP283"/>
    </row>
    <row r="284" spans="1:42" x14ac:dyDescent="0.25">
      <c r="A284" s="118" t="s">
        <v>368</v>
      </c>
      <c r="B284" s="118" t="s">
        <v>2405</v>
      </c>
      <c r="C284" s="118" t="s">
        <v>700</v>
      </c>
      <c r="D284" s="118" t="s">
        <v>2860</v>
      </c>
      <c r="E284" s="118"/>
      <c r="F284" s="149">
        <v>1903</v>
      </c>
      <c r="G284" s="149">
        <v>167783</v>
      </c>
      <c r="H284" s="149">
        <v>0</v>
      </c>
      <c r="I284" s="149">
        <v>167783</v>
      </c>
      <c r="J284" s="149">
        <v>6712</v>
      </c>
      <c r="K284" s="149">
        <v>8567</v>
      </c>
      <c r="L284" s="149">
        <v>161071</v>
      </c>
      <c r="M284" s="149">
        <v>37980</v>
      </c>
      <c r="N284" s="149">
        <v>40677</v>
      </c>
      <c r="O284" s="149">
        <v>123091</v>
      </c>
      <c r="P284" s="149">
        <v>0</v>
      </c>
      <c r="Q284" s="149">
        <v>123091</v>
      </c>
      <c r="R284" s="149">
        <v>123091</v>
      </c>
      <c r="S284" s="149">
        <v>0</v>
      </c>
      <c r="T284" s="149">
        <v>104471.54</v>
      </c>
      <c r="U284" s="149">
        <v>104471.54</v>
      </c>
      <c r="V284" s="149">
        <v>104471.54</v>
      </c>
      <c r="W284" s="149">
        <v>149163.53999999998</v>
      </c>
      <c r="X284" s="149">
        <v>149163.53999999998</v>
      </c>
      <c r="Y284" s="149">
        <v>0</v>
      </c>
      <c r="Z284" s="149">
        <v>149163.53999999998</v>
      </c>
      <c r="AA284" s="149">
        <v>172335</v>
      </c>
      <c r="AB284" s="149">
        <v>-4552</v>
      </c>
      <c r="AC284" s="149">
        <v>149163.53999999998</v>
      </c>
      <c r="AD284" s="149">
        <v>0</v>
      </c>
      <c r="AE284" s="149" t="s">
        <v>2857</v>
      </c>
      <c r="AF284" s="149">
        <v>18619.460000000021</v>
      </c>
      <c r="AG284" s="149">
        <v>-4552</v>
      </c>
      <c r="AH284">
        <v>104471.54</v>
      </c>
      <c r="AI284">
        <v>149163.53999999998</v>
      </c>
      <c r="AO284"/>
      <c r="AP284"/>
    </row>
    <row r="285" spans="1:42" x14ac:dyDescent="0.25">
      <c r="A285" s="118" t="s">
        <v>369</v>
      </c>
      <c r="B285" s="118" t="s">
        <v>2412</v>
      </c>
      <c r="C285" s="118" t="s">
        <v>684</v>
      </c>
      <c r="D285" s="118" t="s">
        <v>2863</v>
      </c>
      <c r="E285" s="118"/>
      <c r="F285" s="149">
        <v>22729</v>
      </c>
      <c r="G285" s="149">
        <v>2003964</v>
      </c>
      <c r="H285" s="149">
        <v>0</v>
      </c>
      <c r="I285" s="149">
        <v>2003964</v>
      </c>
      <c r="J285" s="149">
        <v>539768</v>
      </c>
      <c r="K285" s="149">
        <v>893070</v>
      </c>
      <c r="L285" s="149">
        <v>1464196</v>
      </c>
      <c r="M285" s="149">
        <v>1464196</v>
      </c>
      <c r="N285" s="149">
        <v>2787946</v>
      </c>
      <c r="O285" s="149">
        <v>0</v>
      </c>
      <c r="P285" s="149">
        <v>0</v>
      </c>
      <c r="Q285" s="149">
        <v>0</v>
      </c>
      <c r="R285" s="149">
        <v>0</v>
      </c>
      <c r="S285" s="149">
        <v>0</v>
      </c>
      <c r="T285" s="149">
        <v>0</v>
      </c>
      <c r="U285" s="149">
        <v>0</v>
      </c>
      <c r="V285" s="149">
        <v>0</v>
      </c>
      <c r="W285" s="149">
        <v>2003964</v>
      </c>
      <c r="X285" s="149">
        <v>2003964</v>
      </c>
      <c r="Y285" s="149">
        <v>0</v>
      </c>
      <c r="Z285" s="149">
        <v>2003964</v>
      </c>
      <c r="AA285" s="149">
        <v>3681016</v>
      </c>
      <c r="AB285" s="149">
        <v>-1677052</v>
      </c>
      <c r="AC285" s="149">
        <v>1280778.9699949997</v>
      </c>
      <c r="AD285" s="149">
        <v>723185.0300050003</v>
      </c>
      <c r="AE285" s="149" t="s">
        <v>2857</v>
      </c>
      <c r="AF285" s="149">
        <v>0</v>
      </c>
      <c r="AG285" s="149">
        <v>-1677052</v>
      </c>
      <c r="AH285">
        <v>0</v>
      </c>
      <c r="AI285">
        <v>2003964</v>
      </c>
      <c r="AO285"/>
      <c r="AP285"/>
    </row>
    <row r="286" spans="1:42" x14ac:dyDescent="0.25">
      <c r="A286" s="118" t="s">
        <v>370</v>
      </c>
      <c r="B286" s="118" t="s">
        <v>2419</v>
      </c>
      <c r="C286" s="118" t="s">
        <v>809</v>
      </c>
      <c r="D286" s="118" t="s">
        <v>2856</v>
      </c>
      <c r="E286" s="118"/>
      <c r="F286" s="149">
        <v>28950</v>
      </c>
      <c r="G286" s="149">
        <v>2552455</v>
      </c>
      <c r="H286" s="149">
        <v>0</v>
      </c>
      <c r="I286" s="149">
        <v>2552455</v>
      </c>
      <c r="J286" s="149">
        <v>0</v>
      </c>
      <c r="K286" s="149">
        <v>0</v>
      </c>
      <c r="L286" s="149">
        <v>2552455</v>
      </c>
      <c r="M286" s="149">
        <v>2552455</v>
      </c>
      <c r="N286" s="149">
        <v>2968194</v>
      </c>
      <c r="O286" s="149">
        <v>0</v>
      </c>
      <c r="P286" s="149">
        <v>0</v>
      </c>
      <c r="Q286" s="149">
        <v>0</v>
      </c>
      <c r="R286" s="149">
        <v>0</v>
      </c>
      <c r="S286" s="149">
        <v>0</v>
      </c>
      <c r="T286" s="149">
        <v>0</v>
      </c>
      <c r="U286" s="149">
        <v>0</v>
      </c>
      <c r="V286" s="149">
        <v>0</v>
      </c>
      <c r="W286" s="149">
        <v>2552455</v>
      </c>
      <c r="X286" s="149">
        <v>2552455</v>
      </c>
      <c r="Y286" s="149">
        <v>0</v>
      </c>
      <c r="Z286" s="149">
        <v>2552455</v>
      </c>
      <c r="AA286" s="149">
        <v>2968194</v>
      </c>
      <c r="AB286" s="149">
        <v>-415739</v>
      </c>
      <c r="AC286" s="149">
        <v>2025911.64</v>
      </c>
      <c r="AD286" s="149">
        <v>526543.3600000001</v>
      </c>
      <c r="AE286" s="149" t="s">
        <v>2857</v>
      </c>
      <c r="AF286" s="149">
        <v>0</v>
      </c>
      <c r="AG286" s="149">
        <v>-415739</v>
      </c>
      <c r="AH286">
        <v>0</v>
      </c>
      <c r="AI286">
        <v>2552455</v>
      </c>
      <c r="AO286"/>
      <c r="AP286"/>
    </row>
    <row r="287" spans="1:42" x14ac:dyDescent="0.25">
      <c r="A287" s="118" t="s">
        <v>371</v>
      </c>
      <c r="B287" s="118" t="s">
        <v>2426</v>
      </c>
      <c r="C287" s="118" t="s">
        <v>684</v>
      </c>
      <c r="D287" s="118" t="s">
        <v>2858</v>
      </c>
      <c r="E287" s="118"/>
      <c r="F287" s="149">
        <v>7214</v>
      </c>
      <c r="G287" s="149">
        <v>636042</v>
      </c>
      <c r="H287" s="149">
        <v>0</v>
      </c>
      <c r="I287" s="149">
        <v>636042</v>
      </c>
      <c r="J287" s="149">
        <v>27433</v>
      </c>
      <c r="K287" s="149">
        <v>27433</v>
      </c>
      <c r="L287" s="149">
        <v>608609</v>
      </c>
      <c r="M287" s="149">
        <v>400328</v>
      </c>
      <c r="N287" s="149">
        <v>1090849</v>
      </c>
      <c r="O287" s="149">
        <v>208281</v>
      </c>
      <c r="P287" s="149">
        <v>0</v>
      </c>
      <c r="Q287" s="149">
        <v>151129.16</v>
      </c>
      <c r="R287" s="149">
        <v>151129.16</v>
      </c>
      <c r="S287" s="149">
        <v>0</v>
      </c>
      <c r="T287" s="149">
        <v>148339.79</v>
      </c>
      <c r="U287" s="149">
        <v>148339.79</v>
      </c>
      <c r="V287" s="149">
        <v>148339.79</v>
      </c>
      <c r="W287" s="149">
        <v>576100.79</v>
      </c>
      <c r="X287" s="149">
        <v>576100.79</v>
      </c>
      <c r="Y287" s="149">
        <v>0</v>
      </c>
      <c r="Z287" s="149">
        <v>576100.79</v>
      </c>
      <c r="AA287" s="149">
        <v>1269411.1599999999</v>
      </c>
      <c r="AB287" s="149">
        <v>-633369.15999999992</v>
      </c>
      <c r="AC287" s="149">
        <v>493706.53</v>
      </c>
      <c r="AD287" s="149">
        <v>82394.260000000009</v>
      </c>
      <c r="AE287" s="149" t="s">
        <v>2857</v>
      </c>
      <c r="AF287" s="149">
        <v>59941.209999999963</v>
      </c>
      <c r="AG287" s="149">
        <v>-633369.15999999992</v>
      </c>
      <c r="AH287">
        <v>148339.79</v>
      </c>
      <c r="AI287">
        <v>576100.79</v>
      </c>
      <c r="AO287"/>
      <c r="AP287"/>
    </row>
    <row r="288" spans="1:42" x14ac:dyDescent="0.25">
      <c r="A288" s="118" t="s">
        <v>372</v>
      </c>
      <c r="B288" s="118" t="s">
        <v>2433</v>
      </c>
      <c r="C288" s="118" t="s">
        <v>761</v>
      </c>
      <c r="D288" s="118" t="s">
        <v>2860</v>
      </c>
      <c r="E288" s="118"/>
      <c r="F288" s="149">
        <v>9640</v>
      </c>
      <c r="G288" s="149">
        <v>849937</v>
      </c>
      <c r="H288" s="149">
        <v>0</v>
      </c>
      <c r="I288" s="149">
        <v>849937</v>
      </c>
      <c r="J288" s="149">
        <v>0</v>
      </c>
      <c r="K288" s="149">
        <v>0</v>
      </c>
      <c r="L288" s="149">
        <v>849937</v>
      </c>
      <c r="M288" s="149">
        <v>227222</v>
      </c>
      <c r="N288" s="149">
        <v>470424</v>
      </c>
      <c r="O288" s="149">
        <v>622715</v>
      </c>
      <c r="P288" s="149">
        <v>0</v>
      </c>
      <c r="Q288" s="149">
        <v>622257</v>
      </c>
      <c r="R288" s="149">
        <v>622257</v>
      </c>
      <c r="S288" s="149">
        <v>0</v>
      </c>
      <c r="T288" s="149">
        <v>0</v>
      </c>
      <c r="U288" s="149">
        <v>0</v>
      </c>
      <c r="V288" s="149">
        <v>0</v>
      </c>
      <c r="W288" s="149">
        <v>227222</v>
      </c>
      <c r="X288" s="149">
        <v>227222</v>
      </c>
      <c r="Y288" s="149">
        <v>0</v>
      </c>
      <c r="Z288" s="149">
        <v>227222</v>
      </c>
      <c r="AA288" s="149">
        <v>1092681</v>
      </c>
      <c r="AB288" s="149">
        <v>-242744</v>
      </c>
      <c r="AC288" s="149">
        <v>513094.46000000014</v>
      </c>
      <c r="AD288" s="149">
        <v>-285872.46000000014</v>
      </c>
      <c r="AE288" s="149" t="s">
        <v>2865</v>
      </c>
      <c r="AF288" s="149">
        <v>622715</v>
      </c>
      <c r="AG288" s="149">
        <v>-242744</v>
      </c>
      <c r="AH288">
        <v>0</v>
      </c>
      <c r="AI288">
        <v>227222</v>
      </c>
      <c r="AO288"/>
      <c r="AP288"/>
    </row>
    <row r="289" spans="1:42" x14ac:dyDescent="0.25">
      <c r="A289" s="118" t="s">
        <v>373</v>
      </c>
      <c r="B289" s="118" t="s">
        <v>2439</v>
      </c>
      <c r="C289" s="118" t="s">
        <v>684</v>
      </c>
      <c r="D289" s="118" t="s">
        <v>2858</v>
      </c>
      <c r="E289" s="118" t="s">
        <v>2863</v>
      </c>
      <c r="F289" s="149">
        <v>19627</v>
      </c>
      <c r="G289" s="149">
        <v>1730468</v>
      </c>
      <c r="H289" s="149">
        <v>0</v>
      </c>
      <c r="I289" s="149">
        <v>1730468</v>
      </c>
      <c r="J289" s="149">
        <v>96153</v>
      </c>
      <c r="K289" s="149">
        <v>333705</v>
      </c>
      <c r="L289" s="149">
        <v>1634315</v>
      </c>
      <c r="M289" s="149">
        <v>892531</v>
      </c>
      <c r="N289" s="149">
        <v>1614971</v>
      </c>
      <c r="O289" s="149">
        <v>741784</v>
      </c>
      <c r="P289" s="149">
        <v>0</v>
      </c>
      <c r="Q289" s="149">
        <v>0</v>
      </c>
      <c r="R289" s="149">
        <v>0</v>
      </c>
      <c r="S289" s="149">
        <v>0</v>
      </c>
      <c r="T289" s="149">
        <v>0</v>
      </c>
      <c r="U289" s="149">
        <v>0</v>
      </c>
      <c r="V289" s="149">
        <v>0</v>
      </c>
      <c r="W289" s="149">
        <v>988684</v>
      </c>
      <c r="X289" s="149">
        <v>988684</v>
      </c>
      <c r="Y289" s="149">
        <v>0</v>
      </c>
      <c r="Z289" s="149">
        <v>988684</v>
      </c>
      <c r="AA289" s="149">
        <v>1948676</v>
      </c>
      <c r="AB289" s="149">
        <v>-218208</v>
      </c>
      <c r="AC289" s="149">
        <v>1041572.4900000002</v>
      </c>
      <c r="AD289" s="149">
        <v>-52888.490000000224</v>
      </c>
      <c r="AE289" s="149" t="s">
        <v>2865</v>
      </c>
      <c r="AF289" s="149">
        <v>741784</v>
      </c>
      <c r="AG289" s="149">
        <v>-218208</v>
      </c>
      <c r="AH289">
        <v>0</v>
      </c>
      <c r="AI289">
        <v>988684</v>
      </c>
      <c r="AO289"/>
      <c r="AP289"/>
    </row>
    <row r="290" spans="1:42" x14ac:dyDescent="0.25">
      <c r="A290" s="118" t="s">
        <v>374</v>
      </c>
      <c r="B290" s="118" t="s">
        <v>2445</v>
      </c>
      <c r="C290" s="118" t="s">
        <v>774</v>
      </c>
      <c r="D290" s="118" t="s">
        <v>2862</v>
      </c>
      <c r="E290" s="118"/>
      <c r="F290" s="149">
        <v>3659</v>
      </c>
      <c r="G290" s="149">
        <v>322606</v>
      </c>
      <c r="H290" s="149">
        <v>0</v>
      </c>
      <c r="I290" s="149">
        <v>322606</v>
      </c>
      <c r="J290" s="149">
        <v>58587</v>
      </c>
      <c r="K290" s="149">
        <v>69620</v>
      </c>
      <c r="L290" s="149">
        <v>264019</v>
      </c>
      <c r="M290" s="149">
        <v>117211</v>
      </c>
      <c r="N290" s="149">
        <v>263442</v>
      </c>
      <c r="O290" s="149">
        <v>146808</v>
      </c>
      <c r="P290" s="149">
        <v>0</v>
      </c>
      <c r="Q290" s="149">
        <v>0</v>
      </c>
      <c r="R290" s="149">
        <v>0</v>
      </c>
      <c r="S290" s="149">
        <v>0</v>
      </c>
      <c r="T290" s="149">
        <v>0</v>
      </c>
      <c r="U290" s="149">
        <v>0</v>
      </c>
      <c r="V290" s="149">
        <v>0</v>
      </c>
      <c r="W290" s="149">
        <v>175798</v>
      </c>
      <c r="X290" s="149">
        <v>175798</v>
      </c>
      <c r="Y290" s="149">
        <v>0</v>
      </c>
      <c r="Z290" s="149">
        <v>175798</v>
      </c>
      <c r="AA290" s="149">
        <v>333062</v>
      </c>
      <c r="AB290" s="149">
        <v>-10456</v>
      </c>
      <c r="AC290" s="149">
        <v>137951.47999999998</v>
      </c>
      <c r="AD290" s="149">
        <v>37846.520000000019</v>
      </c>
      <c r="AE290" s="149" t="s">
        <v>2857</v>
      </c>
      <c r="AF290" s="149">
        <v>146808</v>
      </c>
      <c r="AG290" s="149">
        <v>-10456</v>
      </c>
      <c r="AH290">
        <v>0</v>
      </c>
      <c r="AI290">
        <v>175798</v>
      </c>
      <c r="AO290"/>
      <c r="AP290"/>
    </row>
    <row r="291" spans="1:42" x14ac:dyDescent="0.25">
      <c r="A291" s="118" t="s">
        <v>375</v>
      </c>
      <c r="B291" s="118" t="s">
        <v>2452</v>
      </c>
      <c r="C291" s="118" t="s">
        <v>761</v>
      </c>
      <c r="D291" s="118" t="s">
        <v>2862</v>
      </c>
      <c r="E291" s="118"/>
      <c r="F291" s="149">
        <v>9551</v>
      </c>
      <c r="G291" s="149">
        <v>842090</v>
      </c>
      <c r="H291" s="149">
        <v>0</v>
      </c>
      <c r="I291" s="149">
        <v>842090</v>
      </c>
      <c r="J291" s="149">
        <v>42567</v>
      </c>
      <c r="K291" s="149">
        <v>42567</v>
      </c>
      <c r="L291" s="149">
        <v>799523</v>
      </c>
      <c r="M291" s="149">
        <v>144699</v>
      </c>
      <c r="N291" s="149">
        <v>199608</v>
      </c>
      <c r="O291" s="149">
        <v>654824</v>
      </c>
      <c r="P291" s="149">
        <v>0</v>
      </c>
      <c r="Q291" s="149">
        <v>718125.2</v>
      </c>
      <c r="R291" s="149">
        <v>718125.2</v>
      </c>
      <c r="S291" s="149">
        <v>0</v>
      </c>
      <c r="T291" s="149">
        <v>652237.19999999995</v>
      </c>
      <c r="U291" s="149">
        <v>652237.19999999995</v>
      </c>
      <c r="V291" s="149">
        <v>652237.19999999995</v>
      </c>
      <c r="W291" s="149">
        <v>839503.2</v>
      </c>
      <c r="X291" s="149">
        <v>839503.2</v>
      </c>
      <c r="Y291" s="149">
        <v>0</v>
      </c>
      <c r="Z291" s="149">
        <v>839503.2</v>
      </c>
      <c r="AA291" s="149">
        <v>960300.2</v>
      </c>
      <c r="AB291" s="149">
        <v>-118210.19999999995</v>
      </c>
      <c r="AC291" s="149">
        <v>642501</v>
      </c>
      <c r="AD291" s="149">
        <v>197002.19999999995</v>
      </c>
      <c r="AE291" s="149" t="s">
        <v>2857</v>
      </c>
      <c r="AF291" s="149">
        <v>2586.8000000000466</v>
      </c>
      <c r="AG291" s="149">
        <v>-118210.19999999995</v>
      </c>
      <c r="AH291">
        <v>652237.19999999995</v>
      </c>
      <c r="AI291">
        <v>839503.2</v>
      </c>
      <c r="AO291"/>
      <c r="AP291"/>
    </row>
    <row r="292" spans="1:42" x14ac:dyDescent="0.25">
      <c r="A292" s="118" t="s">
        <v>376</v>
      </c>
      <c r="B292" s="118" t="s">
        <v>2458</v>
      </c>
      <c r="C292" s="118" t="s">
        <v>723</v>
      </c>
      <c r="D292" s="118" t="s">
        <v>2861</v>
      </c>
      <c r="E292" s="118"/>
      <c r="F292" s="149">
        <v>15227</v>
      </c>
      <c r="G292" s="149">
        <v>1342530</v>
      </c>
      <c r="H292" s="149">
        <v>0</v>
      </c>
      <c r="I292" s="149">
        <v>1342530</v>
      </c>
      <c r="J292" s="149">
        <v>327911</v>
      </c>
      <c r="K292" s="149">
        <v>387921</v>
      </c>
      <c r="L292" s="149">
        <v>1014619</v>
      </c>
      <c r="M292" s="149">
        <v>718587</v>
      </c>
      <c r="N292" s="149">
        <v>1209275</v>
      </c>
      <c r="O292" s="149">
        <v>296032</v>
      </c>
      <c r="P292" s="149">
        <v>185787.99</v>
      </c>
      <c r="Q292" s="149">
        <v>110243.57</v>
      </c>
      <c r="R292" s="149">
        <v>296031.56</v>
      </c>
      <c r="S292" s="149">
        <v>0</v>
      </c>
      <c r="T292" s="149">
        <v>0</v>
      </c>
      <c r="U292" s="149">
        <v>0</v>
      </c>
      <c r="V292" s="149">
        <v>0</v>
      </c>
      <c r="W292" s="149">
        <v>1046498</v>
      </c>
      <c r="X292" s="149">
        <v>1046498</v>
      </c>
      <c r="Y292" s="149">
        <v>0</v>
      </c>
      <c r="Z292" s="149">
        <v>1046498</v>
      </c>
      <c r="AA292" s="149">
        <v>1893227.56</v>
      </c>
      <c r="AB292" s="149">
        <v>-550697.56000000006</v>
      </c>
      <c r="AC292" s="149">
        <v>1102884.7900000007</v>
      </c>
      <c r="AD292" s="149">
        <v>-56386.790000000736</v>
      </c>
      <c r="AE292" s="149" t="s">
        <v>2865</v>
      </c>
      <c r="AF292" s="149">
        <v>296032</v>
      </c>
      <c r="AG292" s="149">
        <v>-550697.56000000006</v>
      </c>
      <c r="AH292">
        <v>0</v>
      </c>
      <c r="AI292">
        <v>1046498</v>
      </c>
      <c r="AO292"/>
      <c r="AP292"/>
    </row>
    <row r="293" spans="1:42" x14ac:dyDescent="0.25">
      <c r="A293" s="118" t="s">
        <v>377</v>
      </c>
      <c r="B293" s="118" t="s">
        <v>2465</v>
      </c>
      <c r="C293" s="118" t="s">
        <v>693</v>
      </c>
      <c r="D293" s="118" t="s">
        <v>2864</v>
      </c>
      <c r="E293" s="118"/>
      <c r="F293" s="149">
        <v>16705</v>
      </c>
      <c r="G293" s="149">
        <v>1472842</v>
      </c>
      <c r="H293" s="149">
        <v>0</v>
      </c>
      <c r="I293" s="149">
        <v>1472842</v>
      </c>
      <c r="J293" s="149">
        <v>148660</v>
      </c>
      <c r="K293" s="149">
        <v>300640</v>
      </c>
      <c r="L293" s="149">
        <v>1324182</v>
      </c>
      <c r="M293" s="149">
        <v>1324182</v>
      </c>
      <c r="N293" s="149">
        <v>2430228</v>
      </c>
      <c r="O293" s="149">
        <v>0</v>
      </c>
      <c r="P293" s="149">
        <v>0</v>
      </c>
      <c r="Q293" s="149">
        <v>0</v>
      </c>
      <c r="R293" s="149">
        <v>0</v>
      </c>
      <c r="S293" s="149">
        <v>0</v>
      </c>
      <c r="T293" s="149">
        <v>0</v>
      </c>
      <c r="U293" s="149">
        <v>0</v>
      </c>
      <c r="V293" s="149">
        <v>0</v>
      </c>
      <c r="W293" s="149">
        <v>1472842</v>
      </c>
      <c r="X293" s="149">
        <v>1472842</v>
      </c>
      <c r="Y293" s="149">
        <v>0</v>
      </c>
      <c r="Z293" s="149">
        <v>1472842</v>
      </c>
      <c r="AA293" s="149">
        <v>2730868</v>
      </c>
      <c r="AB293" s="149">
        <v>-1258026</v>
      </c>
      <c r="AC293" s="149">
        <v>966237.82</v>
      </c>
      <c r="AD293" s="149">
        <v>506604.18000000005</v>
      </c>
      <c r="AE293" s="149" t="s">
        <v>2857</v>
      </c>
      <c r="AF293" s="149">
        <v>0</v>
      </c>
      <c r="AG293" s="149">
        <v>-1258026</v>
      </c>
      <c r="AH293">
        <v>0</v>
      </c>
      <c r="AI293">
        <v>1472842</v>
      </c>
      <c r="AO293"/>
      <c r="AP293"/>
    </row>
    <row r="294" spans="1:42" x14ac:dyDescent="0.25">
      <c r="A294" s="118" t="s">
        <v>378</v>
      </c>
      <c r="B294" s="118" t="s">
        <v>2472</v>
      </c>
      <c r="C294" s="118" t="s">
        <v>693</v>
      </c>
      <c r="D294" s="118" t="s">
        <v>2864</v>
      </c>
      <c r="E294" s="118"/>
      <c r="F294" s="149">
        <v>57296</v>
      </c>
      <c r="G294" s="149">
        <v>5051657</v>
      </c>
      <c r="H294" s="149">
        <v>0</v>
      </c>
      <c r="I294" s="149">
        <v>5051657</v>
      </c>
      <c r="J294" s="149">
        <v>328422</v>
      </c>
      <c r="K294" s="149">
        <v>1043067</v>
      </c>
      <c r="L294" s="149">
        <v>4723235</v>
      </c>
      <c r="M294" s="149">
        <v>3610972</v>
      </c>
      <c r="N294" s="149">
        <v>6455670</v>
      </c>
      <c r="O294" s="149">
        <v>1112263</v>
      </c>
      <c r="P294" s="149">
        <v>0</v>
      </c>
      <c r="Q294" s="149">
        <v>1109324.52</v>
      </c>
      <c r="R294" s="149">
        <v>1109324.52</v>
      </c>
      <c r="S294" s="149">
        <v>0</v>
      </c>
      <c r="T294" s="149">
        <v>0</v>
      </c>
      <c r="U294" s="149">
        <v>0</v>
      </c>
      <c r="V294" s="149">
        <v>0</v>
      </c>
      <c r="W294" s="149">
        <v>3939394</v>
      </c>
      <c r="X294" s="149">
        <v>3939394</v>
      </c>
      <c r="Y294" s="149">
        <v>0</v>
      </c>
      <c r="Z294" s="149">
        <v>3939394</v>
      </c>
      <c r="AA294" s="149">
        <v>8608061.5199999996</v>
      </c>
      <c r="AB294" s="149">
        <v>-3556404.5199999996</v>
      </c>
      <c r="AC294" s="149">
        <v>4077371.99</v>
      </c>
      <c r="AD294" s="149">
        <v>-137977.99000000022</v>
      </c>
      <c r="AE294" s="149" t="s">
        <v>2865</v>
      </c>
      <c r="AF294" s="149">
        <v>1112263</v>
      </c>
      <c r="AG294" s="149">
        <v>-3556404.5199999996</v>
      </c>
      <c r="AH294">
        <v>0</v>
      </c>
      <c r="AI294">
        <v>3939394</v>
      </c>
      <c r="AO294"/>
      <c r="AP294"/>
    </row>
    <row r="295" spans="1:42" x14ac:dyDescent="0.25">
      <c r="A295" s="118" t="s">
        <v>379</v>
      </c>
      <c r="B295" s="118" t="s">
        <v>2479</v>
      </c>
      <c r="C295" s="118" t="s">
        <v>761</v>
      </c>
      <c r="D295" s="118" t="s">
        <v>2862</v>
      </c>
      <c r="E295" s="118"/>
      <c r="F295" s="149">
        <v>8153</v>
      </c>
      <c r="G295" s="149">
        <v>718831</v>
      </c>
      <c r="H295" s="149">
        <v>0</v>
      </c>
      <c r="I295" s="149">
        <v>718831</v>
      </c>
      <c r="J295" s="149">
        <v>0</v>
      </c>
      <c r="K295" s="149">
        <v>0</v>
      </c>
      <c r="L295" s="149">
        <v>718831</v>
      </c>
      <c r="M295" s="149">
        <v>229481</v>
      </c>
      <c r="N295" s="149">
        <v>540000</v>
      </c>
      <c r="O295" s="149">
        <v>489350</v>
      </c>
      <c r="P295" s="149">
        <v>0</v>
      </c>
      <c r="Q295" s="149">
        <v>454867.78</v>
      </c>
      <c r="R295" s="149">
        <v>454867.78</v>
      </c>
      <c r="S295" s="149">
        <v>0</v>
      </c>
      <c r="T295" s="149">
        <v>454867.78</v>
      </c>
      <c r="U295" s="149">
        <v>454867.78</v>
      </c>
      <c r="V295" s="149">
        <v>454867.78</v>
      </c>
      <c r="W295" s="149">
        <v>684348.78</v>
      </c>
      <c r="X295" s="149">
        <v>684348.78</v>
      </c>
      <c r="Y295" s="149">
        <v>0</v>
      </c>
      <c r="Z295" s="149">
        <v>684348.78</v>
      </c>
      <c r="AA295" s="149">
        <v>994867.78</v>
      </c>
      <c r="AB295" s="149">
        <v>-276036.78000000003</v>
      </c>
      <c r="AC295" s="149">
        <v>588432.6100000001</v>
      </c>
      <c r="AD295" s="149">
        <v>95916.169999999925</v>
      </c>
      <c r="AE295" s="149" t="s">
        <v>2857</v>
      </c>
      <c r="AF295" s="149">
        <v>34482.219999999972</v>
      </c>
      <c r="AG295" s="149">
        <v>-276036.78000000003</v>
      </c>
      <c r="AH295">
        <v>454867.78</v>
      </c>
      <c r="AI295">
        <v>684348.78</v>
      </c>
      <c r="AO295"/>
      <c r="AP295"/>
    </row>
    <row r="296" spans="1:42" x14ac:dyDescent="0.25">
      <c r="A296" s="118" t="s">
        <v>380</v>
      </c>
      <c r="B296" s="118" t="s">
        <v>2485</v>
      </c>
      <c r="C296" s="118" t="s">
        <v>684</v>
      </c>
      <c r="D296" s="118" t="s">
        <v>2861</v>
      </c>
      <c r="E296" s="118"/>
      <c r="F296" s="149">
        <v>31388</v>
      </c>
      <c r="G296" s="149">
        <v>2767408</v>
      </c>
      <c r="H296" s="149">
        <v>0</v>
      </c>
      <c r="I296" s="149">
        <v>2767408</v>
      </c>
      <c r="J296" s="149">
        <v>127923</v>
      </c>
      <c r="K296" s="149">
        <v>245714</v>
      </c>
      <c r="L296" s="149">
        <v>2639485</v>
      </c>
      <c r="M296" s="149">
        <v>75433</v>
      </c>
      <c r="N296" s="149">
        <v>128867</v>
      </c>
      <c r="O296" s="149">
        <v>2564052</v>
      </c>
      <c r="P296" s="149">
        <v>69514.807499999995</v>
      </c>
      <c r="Q296" s="149">
        <v>749993.42</v>
      </c>
      <c r="R296" s="149">
        <v>819508.22750000004</v>
      </c>
      <c r="S296" s="149">
        <v>60904.387499999997</v>
      </c>
      <c r="T296" s="149">
        <v>705765.76</v>
      </c>
      <c r="U296" s="149">
        <v>766670.14749999996</v>
      </c>
      <c r="V296" s="149">
        <v>766670.14749999996</v>
      </c>
      <c r="W296" s="149">
        <v>970026.14749999996</v>
      </c>
      <c r="X296" s="149">
        <v>970026.14749999996</v>
      </c>
      <c r="Y296" s="149">
        <v>0</v>
      </c>
      <c r="Z296" s="149">
        <v>970026.14749999996</v>
      </c>
      <c r="AA296" s="149">
        <v>1194089.2275</v>
      </c>
      <c r="AB296" s="149">
        <v>1573318.7725</v>
      </c>
      <c r="AC296" s="149">
        <v>905557.29999999981</v>
      </c>
      <c r="AD296" s="149">
        <v>64468.847500000149</v>
      </c>
      <c r="AE296" s="149" t="s">
        <v>2857</v>
      </c>
      <c r="AF296" s="149">
        <v>1797381.8525</v>
      </c>
      <c r="AG296" s="149">
        <v>1573318.7725</v>
      </c>
      <c r="AH296">
        <v>766670.14749999996</v>
      </c>
      <c r="AI296">
        <v>970026.14749999996</v>
      </c>
      <c r="AO296"/>
      <c r="AP296"/>
    </row>
    <row r="297" spans="1:42" x14ac:dyDescent="0.25">
      <c r="A297" s="118" t="s">
        <v>381</v>
      </c>
      <c r="B297" s="118" t="s">
        <v>2492</v>
      </c>
      <c r="C297" s="118" t="s">
        <v>746</v>
      </c>
      <c r="D297" s="118" t="s">
        <v>2859</v>
      </c>
      <c r="E297" s="118"/>
      <c r="F297" s="149">
        <v>4111</v>
      </c>
      <c r="G297" s="149">
        <v>362457</v>
      </c>
      <c r="H297" s="149">
        <v>0</v>
      </c>
      <c r="I297" s="149">
        <v>362457</v>
      </c>
      <c r="J297" s="149">
        <v>65080</v>
      </c>
      <c r="K297" s="149">
        <v>197933</v>
      </c>
      <c r="L297" s="149">
        <v>297377</v>
      </c>
      <c r="M297" s="149">
        <v>42000</v>
      </c>
      <c r="N297" s="149">
        <v>42000</v>
      </c>
      <c r="O297" s="149">
        <v>255377</v>
      </c>
      <c r="P297" s="149">
        <v>0</v>
      </c>
      <c r="Q297" s="149">
        <v>0</v>
      </c>
      <c r="R297" s="149">
        <v>0</v>
      </c>
      <c r="S297" s="149">
        <v>0</v>
      </c>
      <c r="T297" s="149">
        <v>0</v>
      </c>
      <c r="U297" s="149">
        <v>0</v>
      </c>
      <c r="V297" s="149">
        <v>0</v>
      </c>
      <c r="W297" s="149">
        <v>107080</v>
      </c>
      <c r="X297" s="149">
        <v>107080</v>
      </c>
      <c r="Y297" s="149">
        <v>0</v>
      </c>
      <c r="Z297" s="149">
        <v>107080</v>
      </c>
      <c r="AA297" s="149">
        <v>239933</v>
      </c>
      <c r="AB297" s="149">
        <v>122524</v>
      </c>
      <c r="AC297" s="149">
        <v>107080</v>
      </c>
      <c r="AD297" s="149">
        <v>0</v>
      </c>
      <c r="AE297" s="149" t="s">
        <v>2857</v>
      </c>
      <c r="AF297" s="149">
        <v>255377</v>
      </c>
      <c r="AG297" s="149">
        <v>122524</v>
      </c>
      <c r="AH297">
        <v>0</v>
      </c>
      <c r="AI297">
        <v>107080</v>
      </c>
      <c r="AO297"/>
      <c r="AP297"/>
    </row>
    <row r="298" spans="1:42" x14ac:dyDescent="0.25">
      <c r="A298" s="118" t="s">
        <v>382</v>
      </c>
      <c r="B298" s="118" t="s">
        <v>2498</v>
      </c>
      <c r="C298" s="118" t="s">
        <v>708</v>
      </c>
      <c r="D298" s="118" t="s">
        <v>2860</v>
      </c>
      <c r="E298" s="118"/>
      <c r="F298" s="149">
        <v>509</v>
      </c>
      <c r="G298" s="149">
        <v>44877</v>
      </c>
      <c r="H298" s="149">
        <v>0</v>
      </c>
      <c r="I298" s="149">
        <v>44877</v>
      </c>
      <c r="J298" s="149">
        <v>12673</v>
      </c>
      <c r="K298" s="149">
        <v>31850</v>
      </c>
      <c r="L298" s="149">
        <v>32204</v>
      </c>
      <c r="M298" s="149">
        <v>0</v>
      </c>
      <c r="N298" s="149">
        <v>0</v>
      </c>
      <c r="O298" s="149">
        <v>32204</v>
      </c>
      <c r="P298" s="149">
        <v>0</v>
      </c>
      <c r="Q298" s="149">
        <v>0</v>
      </c>
      <c r="R298" s="149">
        <v>0</v>
      </c>
      <c r="S298" s="149">
        <v>0</v>
      </c>
      <c r="T298" s="149">
        <v>0</v>
      </c>
      <c r="U298" s="149">
        <v>0</v>
      </c>
      <c r="V298" s="149">
        <v>0</v>
      </c>
      <c r="W298" s="149">
        <v>12673</v>
      </c>
      <c r="X298" s="149">
        <v>12673</v>
      </c>
      <c r="Y298" s="149">
        <v>0</v>
      </c>
      <c r="Z298" s="149">
        <v>12673</v>
      </c>
      <c r="AA298" s="149">
        <v>31850</v>
      </c>
      <c r="AB298" s="149">
        <v>13027</v>
      </c>
      <c r="AC298" s="149">
        <v>12666.689999999997</v>
      </c>
      <c r="AD298" s="149">
        <v>6.3100000000031287</v>
      </c>
      <c r="AE298" s="149" t="s">
        <v>2857</v>
      </c>
      <c r="AF298" s="149">
        <v>32204</v>
      </c>
      <c r="AG298" s="149">
        <v>13027</v>
      </c>
      <c r="AH298">
        <v>0</v>
      </c>
      <c r="AI298">
        <v>12673</v>
      </c>
      <c r="AO298"/>
      <c r="AP298"/>
    </row>
    <row r="299" spans="1:42" x14ac:dyDescent="0.25">
      <c r="A299" s="118" t="s">
        <v>383</v>
      </c>
      <c r="B299" s="118" t="s">
        <v>2503</v>
      </c>
      <c r="C299" s="118" t="s">
        <v>723</v>
      </c>
      <c r="D299" s="118" t="s">
        <v>2861</v>
      </c>
      <c r="E299" s="118"/>
      <c r="F299" s="149">
        <v>6627</v>
      </c>
      <c r="G299" s="149">
        <v>584287</v>
      </c>
      <c r="H299" s="149">
        <v>0</v>
      </c>
      <c r="I299" s="149">
        <v>584287</v>
      </c>
      <c r="J299" s="149">
        <v>584287</v>
      </c>
      <c r="K299" s="149">
        <v>777809</v>
      </c>
      <c r="L299" s="149">
        <v>0</v>
      </c>
      <c r="M299" s="149">
        <v>0</v>
      </c>
      <c r="N299" s="149">
        <v>0</v>
      </c>
      <c r="O299" s="149">
        <v>0</v>
      </c>
      <c r="P299" s="149">
        <v>0</v>
      </c>
      <c r="Q299" s="149">
        <v>0</v>
      </c>
      <c r="R299" s="149">
        <v>0</v>
      </c>
      <c r="S299" s="149">
        <v>0</v>
      </c>
      <c r="T299" s="149">
        <v>0</v>
      </c>
      <c r="U299" s="149">
        <v>0</v>
      </c>
      <c r="V299" s="149">
        <v>0</v>
      </c>
      <c r="W299" s="149">
        <v>584287</v>
      </c>
      <c r="X299" s="149">
        <v>584287</v>
      </c>
      <c r="Y299" s="149">
        <v>0</v>
      </c>
      <c r="Z299" s="149">
        <v>584287</v>
      </c>
      <c r="AA299" s="149">
        <v>777809</v>
      </c>
      <c r="AB299" s="149">
        <v>-193522</v>
      </c>
      <c r="AC299" s="149">
        <v>579933.30999999994</v>
      </c>
      <c r="AD299" s="149">
        <v>4353.6900000000605</v>
      </c>
      <c r="AE299" s="149" t="s">
        <v>2857</v>
      </c>
      <c r="AF299" s="149">
        <v>0</v>
      </c>
      <c r="AG299" s="149">
        <v>-193522</v>
      </c>
      <c r="AH299">
        <v>0</v>
      </c>
      <c r="AI299">
        <v>584287</v>
      </c>
      <c r="AO299"/>
      <c r="AP299"/>
    </row>
    <row r="300" spans="1:42" x14ac:dyDescent="0.25">
      <c r="A300" s="118" t="s">
        <v>384</v>
      </c>
      <c r="B300" s="118" t="s">
        <v>2510</v>
      </c>
      <c r="C300" s="118" t="s">
        <v>684</v>
      </c>
      <c r="D300" s="118" t="s">
        <v>2858</v>
      </c>
      <c r="E300" s="118"/>
      <c r="F300" s="149">
        <v>9547</v>
      </c>
      <c r="G300" s="149">
        <v>841737</v>
      </c>
      <c r="H300" s="149">
        <v>0</v>
      </c>
      <c r="I300" s="149">
        <v>841737</v>
      </c>
      <c r="J300" s="149">
        <v>260474</v>
      </c>
      <c r="K300" s="149">
        <v>386297</v>
      </c>
      <c r="L300" s="149">
        <v>581263</v>
      </c>
      <c r="M300" s="149">
        <v>0</v>
      </c>
      <c r="N300" s="149">
        <v>327328</v>
      </c>
      <c r="O300" s="149">
        <v>581263</v>
      </c>
      <c r="P300" s="149">
        <v>0</v>
      </c>
      <c r="Q300" s="149">
        <v>262218.67</v>
      </c>
      <c r="R300" s="149">
        <v>262218.67</v>
      </c>
      <c r="S300" s="149">
        <v>0</v>
      </c>
      <c r="T300" s="149">
        <v>262218.67</v>
      </c>
      <c r="U300" s="149">
        <v>262218.67</v>
      </c>
      <c r="V300" s="149">
        <v>0</v>
      </c>
      <c r="W300" s="149">
        <v>522692.67</v>
      </c>
      <c r="X300" s="149">
        <v>260474</v>
      </c>
      <c r="Y300" s="149">
        <v>0</v>
      </c>
      <c r="Z300" s="149">
        <v>260474</v>
      </c>
      <c r="AA300" s="149">
        <v>975843.67</v>
      </c>
      <c r="AB300" s="149">
        <v>-134106.66999999993</v>
      </c>
      <c r="AC300" s="149">
        <v>352104.03600000008</v>
      </c>
      <c r="AD300" s="149">
        <v>-91630.03600000008</v>
      </c>
      <c r="AE300" s="149" t="s">
        <v>2865</v>
      </c>
      <c r="AF300" s="149">
        <v>581263</v>
      </c>
      <c r="AG300" s="149">
        <v>-134106.66999999993</v>
      </c>
      <c r="AH300">
        <v>262218.67</v>
      </c>
      <c r="AI300">
        <v>522692.67</v>
      </c>
      <c r="AO300"/>
      <c r="AP300"/>
    </row>
    <row r="301" spans="1:42" x14ac:dyDescent="0.25">
      <c r="A301" s="118" t="s">
        <v>385</v>
      </c>
      <c r="B301" s="118" t="s">
        <v>2517</v>
      </c>
      <c r="C301" s="118" t="s">
        <v>822</v>
      </c>
      <c r="D301" s="118" t="s">
        <v>2859</v>
      </c>
      <c r="E301" s="118"/>
      <c r="F301" s="149">
        <v>1999</v>
      </c>
      <c r="G301" s="149">
        <v>176247</v>
      </c>
      <c r="H301" s="149">
        <v>0</v>
      </c>
      <c r="I301" s="149">
        <v>176247</v>
      </c>
      <c r="J301" s="149">
        <v>32990</v>
      </c>
      <c r="K301" s="149">
        <v>56316</v>
      </c>
      <c r="L301" s="149">
        <v>143257</v>
      </c>
      <c r="M301" s="149">
        <v>45421</v>
      </c>
      <c r="N301" s="149">
        <v>145458</v>
      </c>
      <c r="O301" s="149">
        <v>97836</v>
      </c>
      <c r="P301" s="149">
        <v>92838.224300000002</v>
      </c>
      <c r="Q301" s="149">
        <v>4997.33</v>
      </c>
      <c r="R301" s="149">
        <v>97835.554300000003</v>
      </c>
      <c r="S301" s="149">
        <v>92838.224300000002</v>
      </c>
      <c r="T301" s="149">
        <v>4997.33</v>
      </c>
      <c r="U301" s="149">
        <v>97835.554300000003</v>
      </c>
      <c r="V301" s="149">
        <v>97835.554300000003</v>
      </c>
      <c r="W301" s="149">
        <v>176246.55430000002</v>
      </c>
      <c r="X301" s="149">
        <v>176246.55430000002</v>
      </c>
      <c r="Y301" s="149">
        <v>0</v>
      </c>
      <c r="Z301" s="149">
        <v>176246.55430000002</v>
      </c>
      <c r="AA301" s="149">
        <v>299609.55430000002</v>
      </c>
      <c r="AB301" s="149">
        <v>-123362.55430000002</v>
      </c>
      <c r="AC301" s="149">
        <v>30925.139999999989</v>
      </c>
      <c r="AD301" s="149">
        <v>145321.41430000003</v>
      </c>
      <c r="AE301" s="149" t="s">
        <v>2857</v>
      </c>
      <c r="AF301" s="149">
        <v>0.44569999998202542</v>
      </c>
      <c r="AG301" s="149">
        <v>-123362.55430000002</v>
      </c>
      <c r="AH301">
        <v>97835.554300000003</v>
      </c>
      <c r="AI301">
        <v>176246.55430000002</v>
      </c>
      <c r="AO301"/>
      <c r="AP301"/>
    </row>
    <row r="302" spans="1:42" x14ac:dyDescent="0.25">
      <c r="A302" s="118" t="s">
        <v>386</v>
      </c>
      <c r="B302" s="118" t="s">
        <v>2522</v>
      </c>
      <c r="C302" s="118" t="s">
        <v>684</v>
      </c>
      <c r="D302" s="118" t="s">
        <v>2858</v>
      </c>
      <c r="E302" s="118"/>
      <c r="F302" s="149">
        <v>12418</v>
      </c>
      <c r="G302" s="149">
        <v>1094867</v>
      </c>
      <c r="H302" s="149">
        <v>0</v>
      </c>
      <c r="I302" s="149">
        <v>1094867</v>
      </c>
      <c r="J302" s="149">
        <v>0</v>
      </c>
      <c r="K302" s="149">
        <v>0</v>
      </c>
      <c r="L302" s="149">
        <v>1094867</v>
      </c>
      <c r="M302" s="149">
        <v>513605</v>
      </c>
      <c r="N302" s="149">
        <v>661973</v>
      </c>
      <c r="O302" s="149">
        <v>581262</v>
      </c>
      <c r="P302" s="149">
        <v>0</v>
      </c>
      <c r="Q302" s="149">
        <v>581261.99</v>
      </c>
      <c r="R302" s="149">
        <v>581261.99</v>
      </c>
      <c r="S302" s="149">
        <v>0</v>
      </c>
      <c r="T302" s="149">
        <v>0</v>
      </c>
      <c r="U302" s="149">
        <v>0</v>
      </c>
      <c r="V302" s="149">
        <v>0</v>
      </c>
      <c r="W302" s="149">
        <v>513605</v>
      </c>
      <c r="X302" s="149">
        <v>513605</v>
      </c>
      <c r="Y302" s="149">
        <v>0</v>
      </c>
      <c r="Z302" s="149">
        <v>513605</v>
      </c>
      <c r="AA302" s="149">
        <v>1243234.99</v>
      </c>
      <c r="AB302" s="149">
        <v>-148367.99</v>
      </c>
      <c r="AC302" s="149">
        <v>539509.33999999985</v>
      </c>
      <c r="AD302" s="149">
        <v>-25904.339999999851</v>
      </c>
      <c r="AE302" s="149" t="s">
        <v>2865</v>
      </c>
      <c r="AF302" s="149">
        <v>581262</v>
      </c>
      <c r="AG302" s="149">
        <v>-148367.99</v>
      </c>
      <c r="AH302">
        <v>0</v>
      </c>
      <c r="AI302">
        <v>513605</v>
      </c>
      <c r="AO302"/>
      <c r="AP302"/>
    </row>
    <row r="303" spans="1:42" x14ac:dyDescent="0.25">
      <c r="A303" s="118" t="s">
        <v>387</v>
      </c>
      <c r="B303" s="118" t="s">
        <v>2527</v>
      </c>
      <c r="C303" s="118" t="s">
        <v>700</v>
      </c>
      <c r="D303" s="118" t="s">
        <v>2860</v>
      </c>
      <c r="E303" s="118"/>
      <c r="F303" s="149">
        <v>316</v>
      </c>
      <c r="G303" s="149">
        <v>27861</v>
      </c>
      <c r="H303" s="149">
        <v>0</v>
      </c>
      <c r="I303" s="149">
        <v>27861</v>
      </c>
      <c r="J303" s="149">
        <v>0</v>
      </c>
      <c r="K303" s="149">
        <v>0</v>
      </c>
      <c r="L303" s="149">
        <v>27861</v>
      </c>
      <c r="M303" s="149">
        <v>0</v>
      </c>
      <c r="N303" s="149">
        <v>0</v>
      </c>
      <c r="O303" s="149">
        <v>27861</v>
      </c>
      <c r="P303" s="149">
        <v>2758.6950000000002</v>
      </c>
      <c r="Q303" s="149">
        <v>372.73</v>
      </c>
      <c r="R303" s="149">
        <v>3131.4250000000002</v>
      </c>
      <c r="S303" s="149">
        <v>2758.6950000000002</v>
      </c>
      <c r="T303" s="149">
        <v>372.73</v>
      </c>
      <c r="U303" s="149">
        <v>3131.4250000000002</v>
      </c>
      <c r="V303" s="149">
        <v>3131.43</v>
      </c>
      <c r="W303" s="149">
        <v>3131.4250000000002</v>
      </c>
      <c r="X303" s="149">
        <v>3131.43</v>
      </c>
      <c r="Y303" s="149">
        <v>0</v>
      </c>
      <c r="Z303" s="149">
        <v>3131.43</v>
      </c>
      <c r="AA303" s="149">
        <v>3131.4250000000002</v>
      </c>
      <c r="AB303" s="149">
        <v>24729.575000000001</v>
      </c>
      <c r="AC303" s="149">
        <v>0</v>
      </c>
      <c r="AD303" s="149">
        <v>3131.43</v>
      </c>
      <c r="AE303" s="149" t="s">
        <v>2857</v>
      </c>
      <c r="AF303" s="149">
        <v>24729.57</v>
      </c>
      <c r="AG303" s="149">
        <v>24729.575000000001</v>
      </c>
      <c r="AH303">
        <v>3131.43</v>
      </c>
      <c r="AI303">
        <v>3131.43</v>
      </c>
      <c r="AO303"/>
      <c r="AP303"/>
    </row>
    <row r="304" spans="1:42" x14ac:dyDescent="0.25">
      <c r="A304" s="118" t="s">
        <v>388</v>
      </c>
      <c r="B304" s="118" t="s">
        <v>2531</v>
      </c>
      <c r="C304" s="118" t="s">
        <v>761</v>
      </c>
      <c r="D304" s="118" t="s">
        <v>2862</v>
      </c>
      <c r="E304" s="118"/>
      <c r="F304" s="149">
        <v>8012</v>
      </c>
      <c r="G304" s="149">
        <v>706400</v>
      </c>
      <c r="H304" s="149">
        <v>0</v>
      </c>
      <c r="I304" s="149">
        <v>706400</v>
      </c>
      <c r="J304" s="149">
        <v>9302</v>
      </c>
      <c r="K304" s="149">
        <v>24986</v>
      </c>
      <c r="L304" s="149">
        <v>697098</v>
      </c>
      <c r="M304" s="149">
        <v>450142</v>
      </c>
      <c r="N304" s="149">
        <v>488795</v>
      </c>
      <c r="O304" s="149">
        <v>246956</v>
      </c>
      <c r="P304" s="149">
        <v>0</v>
      </c>
      <c r="Q304" s="149">
        <v>111928.51300000001</v>
      </c>
      <c r="R304" s="149">
        <v>111928.51300000001</v>
      </c>
      <c r="S304" s="149">
        <v>0</v>
      </c>
      <c r="T304" s="149">
        <v>0</v>
      </c>
      <c r="U304" s="149">
        <v>0</v>
      </c>
      <c r="V304" s="149">
        <v>0</v>
      </c>
      <c r="W304" s="149">
        <v>459444</v>
      </c>
      <c r="X304" s="149">
        <v>459444</v>
      </c>
      <c r="Y304" s="149">
        <v>0</v>
      </c>
      <c r="Z304" s="149">
        <v>459444</v>
      </c>
      <c r="AA304" s="149">
        <v>625709.51300000004</v>
      </c>
      <c r="AB304" s="149">
        <v>80690.486999999965</v>
      </c>
      <c r="AC304" s="149">
        <v>460404.9499999999</v>
      </c>
      <c r="AD304" s="149">
        <v>-960.94999999989523</v>
      </c>
      <c r="AE304" s="149" t="s">
        <v>2865</v>
      </c>
      <c r="AF304" s="149">
        <v>246956</v>
      </c>
      <c r="AG304" s="149">
        <v>80690.486999999965</v>
      </c>
      <c r="AH304">
        <v>0</v>
      </c>
      <c r="AI304">
        <v>459444</v>
      </c>
      <c r="AO304"/>
      <c r="AP304"/>
    </row>
    <row r="305" spans="1:42" x14ac:dyDescent="0.25">
      <c r="A305" s="118" t="s">
        <v>389</v>
      </c>
      <c r="B305" s="118" t="s">
        <v>2538</v>
      </c>
      <c r="C305" s="118" t="s">
        <v>761</v>
      </c>
      <c r="D305" s="118" t="s">
        <v>2862</v>
      </c>
      <c r="E305" s="118"/>
      <c r="F305" s="149">
        <v>14095</v>
      </c>
      <c r="G305" s="149">
        <v>1242724</v>
      </c>
      <c r="H305" s="149">
        <v>0</v>
      </c>
      <c r="I305" s="149">
        <v>1242724</v>
      </c>
      <c r="J305" s="149">
        <v>329632</v>
      </c>
      <c r="K305" s="149">
        <v>524011</v>
      </c>
      <c r="L305" s="149">
        <v>913092</v>
      </c>
      <c r="M305" s="149">
        <v>146968</v>
      </c>
      <c r="N305" s="149">
        <v>353873</v>
      </c>
      <c r="O305" s="149">
        <v>766124</v>
      </c>
      <c r="P305" s="149">
        <v>202965.76850000001</v>
      </c>
      <c r="Q305" s="149">
        <v>652027.66</v>
      </c>
      <c r="R305" s="149">
        <v>854993.42850000004</v>
      </c>
      <c r="S305" s="149">
        <v>123581.0175</v>
      </c>
      <c r="T305" s="149">
        <v>642542.99</v>
      </c>
      <c r="U305" s="149">
        <v>766124.00749999995</v>
      </c>
      <c r="V305" s="149">
        <v>766124</v>
      </c>
      <c r="W305" s="149">
        <v>1242724.0074999998</v>
      </c>
      <c r="X305" s="149">
        <v>1242724</v>
      </c>
      <c r="Y305" s="149">
        <v>0</v>
      </c>
      <c r="Z305" s="149">
        <v>1242724</v>
      </c>
      <c r="AA305" s="149">
        <v>1732877.4284999999</v>
      </c>
      <c r="AB305" s="149">
        <v>-490153.42849999992</v>
      </c>
      <c r="AC305" s="149">
        <v>646563.18000000005</v>
      </c>
      <c r="AD305" s="149">
        <v>596160.81999999995</v>
      </c>
      <c r="AE305" s="149" t="s">
        <v>2857</v>
      </c>
      <c r="AF305" s="149">
        <v>0</v>
      </c>
      <c r="AG305" s="149">
        <v>-490153.42849999992</v>
      </c>
      <c r="AH305">
        <v>766124</v>
      </c>
      <c r="AI305">
        <v>1242724</v>
      </c>
      <c r="AO305"/>
      <c r="AP305"/>
    </row>
    <row r="306" spans="1:42" x14ac:dyDescent="0.25">
      <c r="A306" s="118" t="s">
        <v>390</v>
      </c>
      <c r="B306" s="118" t="s">
        <v>2545</v>
      </c>
      <c r="C306" s="118" t="s">
        <v>684</v>
      </c>
      <c r="D306" s="118" t="s">
        <v>2861</v>
      </c>
      <c r="E306" s="118"/>
      <c r="F306" s="149">
        <v>27135</v>
      </c>
      <c r="G306" s="149">
        <v>2392431</v>
      </c>
      <c r="H306" s="149">
        <v>0</v>
      </c>
      <c r="I306" s="149">
        <v>2392431</v>
      </c>
      <c r="J306" s="149">
        <v>641226</v>
      </c>
      <c r="K306" s="149">
        <v>980299</v>
      </c>
      <c r="L306" s="149">
        <v>1751205</v>
      </c>
      <c r="M306" s="149">
        <v>770863</v>
      </c>
      <c r="N306" s="149">
        <v>1920171</v>
      </c>
      <c r="O306" s="149">
        <v>980342</v>
      </c>
      <c r="P306" s="149">
        <v>0</v>
      </c>
      <c r="Q306" s="149">
        <v>884306</v>
      </c>
      <c r="R306" s="149">
        <v>884306</v>
      </c>
      <c r="S306" s="149">
        <v>0</v>
      </c>
      <c r="T306" s="149">
        <v>834845</v>
      </c>
      <c r="U306" s="149">
        <v>834845</v>
      </c>
      <c r="V306" s="149">
        <v>834845</v>
      </c>
      <c r="W306" s="149">
        <v>2246934</v>
      </c>
      <c r="X306" s="149">
        <v>2246934</v>
      </c>
      <c r="Y306" s="149">
        <v>0</v>
      </c>
      <c r="Z306" s="149">
        <v>2246934</v>
      </c>
      <c r="AA306" s="149">
        <v>3784776</v>
      </c>
      <c r="AB306" s="149">
        <v>-1392345</v>
      </c>
      <c r="AC306" s="149">
        <v>2056688.27</v>
      </c>
      <c r="AD306" s="149">
        <v>190245.73</v>
      </c>
      <c r="AE306" s="149" t="s">
        <v>2857</v>
      </c>
      <c r="AF306" s="149">
        <v>145497</v>
      </c>
      <c r="AG306" s="149">
        <v>-1392345</v>
      </c>
      <c r="AH306">
        <v>834845</v>
      </c>
      <c r="AI306">
        <v>2246934</v>
      </c>
      <c r="AO306"/>
      <c r="AP306"/>
    </row>
    <row r="307" spans="1:42" x14ac:dyDescent="0.25">
      <c r="A307" s="118" t="s">
        <v>391</v>
      </c>
      <c r="B307" s="118" t="s">
        <v>2552</v>
      </c>
      <c r="C307" s="118" t="s">
        <v>708</v>
      </c>
      <c r="D307" s="118" t="s">
        <v>2860</v>
      </c>
      <c r="E307" s="118"/>
      <c r="F307" s="149">
        <v>1898</v>
      </c>
      <c r="G307" s="149">
        <v>167342</v>
      </c>
      <c r="H307" s="149">
        <v>0</v>
      </c>
      <c r="I307" s="149">
        <v>167342</v>
      </c>
      <c r="J307" s="149">
        <v>0</v>
      </c>
      <c r="K307" s="149">
        <v>0</v>
      </c>
      <c r="L307" s="149">
        <v>167342</v>
      </c>
      <c r="M307" s="149">
        <v>93750</v>
      </c>
      <c r="N307" s="149">
        <v>165000</v>
      </c>
      <c r="O307" s="149">
        <v>73592</v>
      </c>
      <c r="P307" s="149">
        <v>0</v>
      </c>
      <c r="Q307" s="149">
        <v>0</v>
      </c>
      <c r="R307" s="149">
        <v>0</v>
      </c>
      <c r="S307" s="149">
        <v>0</v>
      </c>
      <c r="T307" s="149">
        <v>0</v>
      </c>
      <c r="U307" s="149">
        <v>0</v>
      </c>
      <c r="V307" s="149">
        <v>0</v>
      </c>
      <c r="W307" s="149">
        <v>93750</v>
      </c>
      <c r="X307" s="149">
        <v>93750</v>
      </c>
      <c r="Y307" s="149">
        <v>0</v>
      </c>
      <c r="Z307" s="149">
        <v>93750</v>
      </c>
      <c r="AA307" s="149">
        <v>165000</v>
      </c>
      <c r="AB307" s="149">
        <v>2342</v>
      </c>
      <c r="AC307" s="149">
        <v>0</v>
      </c>
      <c r="AD307" s="149">
        <v>93750</v>
      </c>
      <c r="AE307" s="149" t="s">
        <v>2857</v>
      </c>
      <c r="AF307" s="149">
        <v>73592</v>
      </c>
      <c r="AG307" s="149">
        <v>2342</v>
      </c>
      <c r="AH307">
        <v>0</v>
      </c>
      <c r="AI307">
        <v>93750</v>
      </c>
      <c r="AO307"/>
      <c r="AP307"/>
    </row>
    <row r="308" spans="1:42" x14ac:dyDescent="0.25">
      <c r="A308" s="118" t="s">
        <v>392</v>
      </c>
      <c r="B308" s="118" t="s">
        <v>2557</v>
      </c>
      <c r="C308" s="118" t="s">
        <v>809</v>
      </c>
      <c r="D308" s="118" t="s">
        <v>2856</v>
      </c>
      <c r="E308" s="118"/>
      <c r="F308" s="149">
        <v>25209</v>
      </c>
      <c r="G308" s="149">
        <v>2222620</v>
      </c>
      <c r="H308" s="149">
        <v>0</v>
      </c>
      <c r="I308" s="149">
        <v>2222620</v>
      </c>
      <c r="J308" s="149">
        <v>309075</v>
      </c>
      <c r="K308" s="149">
        <v>558300</v>
      </c>
      <c r="L308" s="149">
        <v>1913545</v>
      </c>
      <c r="M308" s="149">
        <v>1913544</v>
      </c>
      <c r="N308" s="149">
        <v>3548544</v>
      </c>
      <c r="O308" s="149">
        <v>1</v>
      </c>
      <c r="P308" s="149">
        <v>0</v>
      </c>
      <c r="Q308" s="149">
        <v>0</v>
      </c>
      <c r="R308" s="149">
        <v>0</v>
      </c>
      <c r="S308" s="149">
        <v>0</v>
      </c>
      <c r="T308" s="149">
        <v>0</v>
      </c>
      <c r="U308" s="149">
        <v>0</v>
      </c>
      <c r="V308" s="149">
        <v>0</v>
      </c>
      <c r="W308" s="149">
        <v>2222619</v>
      </c>
      <c r="X308" s="149">
        <v>2222619</v>
      </c>
      <c r="Y308" s="149">
        <v>0</v>
      </c>
      <c r="Z308" s="149">
        <v>2222619</v>
      </c>
      <c r="AA308" s="149">
        <v>4106844</v>
      </c>
      <c r="AB308" s="149">
        <v>-1884224</v>
      </c>
      <c r="AC308" s="149">
        <v>1913861.5599999996</v>
      </c>
      <c r="AD308" s="149">
        <v>308757.44000000041</v>
      </c>
      <c r="AE308" s="149" t="s">
        <v>2857</v>
      </c>
      <c r="AF308" s="149">
        <v>1</v>
      </c>
      <c r="AG308" s="149">
        <v>-1884224</v>
      </c>
      <c r="AH308">
        <v>0</v>
      </c>
      <c r="AI308">
        <v>2222619</v>
      </c>
      <c r="AO308"/>
      <c r="AP308"/>
    </row>
    <row r="309" spans="1:42" x14ac:dyDescent="0.25">
      <c r="A309" s="118" t="s">
        <v>393</v>
      </c>
      <c r="B309" s="118" t="s">
        <v>2564</v>
      </c>
      <c r="C309" s="118" t="s">
        <v>684</v>
      </c>
      <c r="D309" s="118" t="s">
        <v>2863</v>
      </c>
      <c r="E309" s="118"/>
      <c r="F309" s="149">
        <v>62962</v>
      </c>
      <c r="G309" s="149">
        <v>5551215</v>
      </c>
      <c r="H309" s="149">
        <v>0</v>
      </c>
      <c r="I309" s="149">
        <v>5551215</v>
      </c>
      <c r="J309" s="149">
        <v>0</v>
      </c>
      <c r="K309" s="149">
        <v>0</v>
      </c>
      <c r="L309" s="149">
        <v>5551215</v>
      </c>
      <c r="M309" s="149">
        <v>2500000</v>
      </c>
      <c r="N309" s="149">
        <v>4456633</v>
      </c>
      <c r="O309" s="149">
        <v>3051215</v>
      </c>
      <c r="P309" s="149">
        <v>0</v>
      </c>
      <c r="Q309" s="149">
        <v>227610.49</v>
      </c>
      <c r="R309" s="149">
        <v>227610.49</v>
      </c>
      <c r="S309" s="149">
        <v>0</v>
      </c>
      <c r="T309" s="149">
        <v>227610.49</v>
      </c>
      <c r="U309" s="149">
        <v>227610.49</v>
      </c>
      <c r="V309" s="149">
        <v>227610.49</v>
      </c>
      <c r="W309" s="149">
        <v>2727610.49</v>
      </c>
      <c r="X309" s="149">
        <v>2727610.49</v>
      </c>
      <c r="Y309" s="149">
        <v>0</v>
      </c>
      <c r="Z309" s="149">
        <v>2727610.49</v>
      </c>
      <c r="AA309" s="149">
        <v>4684243.49</v>
      </c>
      <c r="AB309" s="149">
        <v>866971.50999999989</v>
      </c>
      <c r="AC309" s="149">
        <v>1677164.3000000026</v>
      </c>
      <c r="AD309" s="149">
        <v>1050446.1899999976</v>
      </c>
      <c r="AE309" s="149" t="s">
        <v>2857</v>
      </c>
      <c r="AF309" s="149">
        <v>2823604.51</v>
      </c>
      <c r="AG309" s="149">
        <v>866971.50999999989</v>
      </c>
      <c r="AH309">
        <v>227610.49</v>
      </c>
      <c r="AI309">
        <v>2727610.49</v>
      </c>
      <c r="AO309"/>
      <c r="AP309"/>
    </row>
    <row r="310" spans="1:42" x14ac:dyDescent="0.25">
      <c r="A310" s="118" t="s">
        <v>394</v>
      </c>
      <c r="B310" s="118" t="s">
        <v>2570</v>
      </c>
      <c r="C310" s="118" t="s">
        <v>731</v>
      </c>
      <c r="D310" s="118" t="s">
        <v>2862</v>
      </c>
      <c r="E310" s="118"/>
      <c r="F310" s="149">
        <v>9811</v>
      </c>
      <c r="G310" s="149">
        <v>865013</v>
      </c>
      <c r="H310" s="149">
        <v>0</v>
      </c>
      <c r="I310" s="149">
        <v>865013</v>
      </c>
      <c r="J310" s="149">
        <v>23836</v>
      </c>
      <c r="K310" s="149">
        <v>47887</v>
      </c>
      <c r="L310" s="149">
        <v>841177</v>
      </c>
      <c r="M310" s="149">
        <v>238763</v>
      </c>
      <c r="N310" s="149">
        <v>280052</v>
      </c>
      <c r="O310" s="149">
        <v>602414</v>
      </c>
      <c r="P310" s="149">
        <v>0</v>
      </c>
      <c r="Q310" s="149">
        <v>86925.33</v>
      </c>
      <c r="R310" s="149">
        <v>86925.33</v>
      </c>
      <c r="S310" s="149">
        <v>0</v>
      </c>
      <c r="T310" s="149">
        <v>66138.87</v>
      </c>
      <c r="U310" s="149">
        <v>66138.87</v>
      </c>
      <c r="V310" s="149">
        <v>66138.87</v>
      </c>
      <c r="W310" s="149">
        <v>328737.87</v>
      </c>
      <c r="X310" s="149">
        <v>328737.87</v>
      </c>
      <c r="Y310" s="149">
        <v>0</v>
      </c>
      <c r="Z310" s="149">
        <v>328737.87</v>
      </c>
      <c r="AA310" s="149">
        <v>414864.33</v>
      </c>
      <c r="AB310" s="149">
        <v>450148.67</v>
      </c>
      <c r="AC310" s="149">
        <v>296109.01</v>
      </c>
      <c r="AD310" s="149">
        <v>32628.859999999982</v>
      </c>
      <c r="AE310" s="149" t="s">
        <v>2857</v>
      </c>
      <c r="AF310" s="149">
        <v>536275.13</v>
      </c>
      <c r="AG310" s="149">
        <v>450148.67</v>
      </c>
      <c r="AH310">
        <v>66138.87</v>
      </c>
      <c r="AI310">
        <v>328737.87</v>
      </c>
      <c r="AO310"/>
      <c r="AP310"/>
    </row>
    <row r="311" spans="1:42" x14ac:dyDescent="0.25">
      <c r="A311" s="118" t="s">
        <v>395</v>
      </c>
      <c r="B311" s="118" t="s">
        <v>2575</v>
      </c>
      <c r="C311" s="118" t="s">
        <v>675</v>
      </c>
      <c r="D311" s="118" t="s">
        <v>2859</v>
      </c>
      <c r="E311" s="118"/>
      <c r="F311" s="149">
        <v>22666</v>
      </c>
      <c r="G311" s="149">
        <v>0</v>
      </c>
      <c r="H311" s="149">
        <v>0</v>
      </c>
      <c r="I311" s="149">
        <v>0</v>
      </c>
      <c r="J311" s="149">
        <v>0</v>
      </c>
      <c r="K311" s="149">
        <v>0</v>
      </c>
      <c r="L311" s="149">
        <v>0</v>
      </c>
      <c r="M311" s="149">
        <v>0</v>
      </c>
      <c r="N311" s="149">
        <v>0</v>
      </c>
      <c r="O311" s="149">
        <v>0</v>
      </c>
      <c r="P311" s="149">
        <v>0</v>
      </c>
      <c r="Q311" s="149">
        <v>0</v>
      </c>
      <c r="R311" s="149">
        <v>0</v>
      </c>
      <c r="S311" s="149">
        <v>0</v>
      </c>
      <c r="T311" s="149">
        <v>0</v>
      </c>
      <c r="U311" s="149">
        <v>0</v>
      </c>
      <c r="V311" s="149">
        <v>0</v>
      </c>
      <c r="W311" s="149">
        <v>0</v>
      </c>
      <c r="X311" s="149">
        <v>0</v>
      </c>
      <c r="Y311" s="149">
        <v>0</v>
      </c>
      <c r="Z311" s="149">
        <v>0</v>
      </c>
      <c r="AA311" s="149">
        <v>0</v>
      </c>
      <c r="AB311" s="149">
        <v>0</v>
      </c>
      <c r="AC311" s="149">
        <v>0</v>
      </c>
      <c r="AD311" s="149">
        <v>0</v>
      </c>
      <c r="AE311" s="149" t="s">
        <v>2857</v>
      </c>
      <c r="AF311" s="149">
        <v>0</v>
      </c>
      <c r="AG311" s="149">
        <v>0</v>
      </c>
      <c r="AH311">
        <v>0</v>
      </c>
      <c r="AI311">
        <v>0</v>
      </c>
      <c r="AO311"/>
      <c r="AP311"/>
    </row>
    <row r="312" spans="1:42" x14ac:dyDescent="0.25">
      <c r="A312" s="118" t="s">
        <v>396</v>
      </c>
      <c r="B312" s="118" t="s">
        <v>2579</v>
      </c>
      <c r="C312" s="118" t="s">
        <v>761</v>
      </c>
      <c r="D312" s="118" t="s">
        <v>2860</v>
      </c>
      <c r="E312" s="118"/>
      <c r="F312" s="149">
        <v>5248</v>
      </c>
      <c r="G312" s="149">
        <v>462704</v>
      </c>
      <c r="H312" s="149">
        <v>0</v>
      </c>
      <c r="I312" s="149">
        <v>462704</v>
      </c>
      <c r="J312" s="149">
        <v>0</v>
      </c>
      <c r="K312" s="149">
        <v>0</v>
      </c>
      <c r="L312" s="149">
        <v>462704</v>
      </c>
      <c r="M312" s="149">
        <v>0</v>
      </c>
      <c r="N312" s="149">
        <v>0</v>
      </c>
      <c r="O312" s="149">
        <v>462704</v>
      </c>
      <c r="P312" s="149">
        <v>0</v>
      </c>
      <c r="Q312" s="149">
        <v>38830.872499999998</v>
      </c>
      <c r="R312" s="149">
        <v>38830.872499999998</v>
      </c>
      <c r="S312" s="149">
        <v>0</v>
      </c>
      <c r="T312" s="149">
        <v>38830.872499999998</v>
      </c>
      <c r="U312" s="149">
        <v>38830.872499999998</v>
      </c>
      <c r="V312" s="149">
        <v>38830.870000000003</v>
      </c>
      <c r="W312" s="149">
        <v>38830.872499999998</v>
      </c>
      <c r="X312" s="149">
        <v>38830.870000000003</v>
      </c>
      <c r="Y312" s="149">
        <v>0</v>
      </c>
      <c r="Z312" s="149">
        <v>38830.870000000003</v>
      </c>
      <c r="AA312" s="149">
        <v>38830.872499999998</v>
      </c>
      <c r="AB312" s="149">
        <v>423873.1275</v>
      </c>
      <c r="AC312" s="149">
        <v>0</v>
      </c>
      <c r="AD312" s="149">
        <v>38830.870000000003</v>
      </c>
      <c r="AE312" s="149" t="s">
        <v>2857</v>
      </c>
      <c r="AF312" s="149">
        <v>423873.13</v>
      </c>
      <c r="AG312" s="149">
        <v>423873.1275</v>
      </c>
      <c r="AH312">
        <v>38830.870000000003</v>
      </c>
      <c r="AI312">
        <v>38830.870000000003</v>
      </c>
      <c r="AO312"/>
      <c r="AP312"/>
    </row>
    <row r="313" spans="1:42" x14ac:dyDescent="0.25">
      <c r="A313" s="118" t="s">
        <v>397</v>
      </c>
      <c r="B313" s="118" t="s">
        <v>2583</v>
      </c>
      <c r="C313" s="118" t="s">
        <v>774</v>
      </c>
      <c r="D313" s="118" t="s">
        <v>2862</v>
      </c>
      <c r="E313" s="118"/>
      <c r="F313" s="149">
        <v>780</v>
      </c>
      <c r="G313" s="149">
        <v>68771</v>
      </c>
      <c r="H313" s="149">
        <v>0</v>
      </c>
      <c r="I313" s="149">
        <v>68771</v>
      </c>
      <c r="J313" s="149">
        <v>0</v>
      </c>
      <c r="K313" s="149">
        <v>0</v>
      </c>
      <c r="L313" s="149">
        <v>68771</v>
      </c>
      <c r="M313" s="149">
        <v>23325</v>
      </c>
      <c r="N313" s="149">
        <v>30900</v>
      </c>
      <c r="O313" s="149">
        <v>45446</v>
      </c>
      <c r="P313" s="149">
        <v>0</v>
      </c>
      <c r="Q313" s="149">
        <v>11409.08</v>
      </c>
      <c r="R313" s="149">
        <v>11409.08</v>
      </c>
      <c r="S313" s="149">
        <v>0</v>
      </c>
      <c r="T313" s="149">
        <v>11409.08</v>
      </c>
      <c r="U313" s="149">
        <v>11409.08</v>
      </c>
      <c r="V313" s="149">
        <v>11409.08</v>
      </c>
      <c r="W313" s="149">
        <v>34734.080000000002</v>
      </c>
      <c r="X313" s="149">
        <v>34734.080000000002</v>
      </c>
      <c r="Y313" s="149">
        <v>0</v>
      </c>
      <c r="Z313" s="149">
        <v>34734.080000000002</v>
      </c>
      <c r="AA313" s="149">
        <v>42309.08</v>
      </c>
      <c r="AB313" s="149">
        <v>26461.919999999998</v>
      </c>
      <c r="AC313" s="149">
        <v>28959.889999999996</v>
      </c>
      <c r="AD313" s="149">
        <v>5774.190000000006</v>
      </c>
      <c r="AE313" s="149" t="s">
        <v>2857</v>
      </c>
      <c r="AF313" s="149">
        <v>34036.92</v>
      </c>
      <c r="AG313" s="149">
        <v>26461.919999999998</v>
      </c>
      <c r="AH313">
        <v>11409.08</v>
      </c>
      <c r="AI313">
        <v>34734.080000000002</v>
      </c>
      <c r="AO313"/>
      <c r="AP313"/>
    </row>
    <row r="314" spans="1:42" x14ac:dyDescent="0.25">
      <c r="A314" s="118" t="s">
        <v>398</v>
      </c>
      <c r="B314" s="118" t="s">
        <v>2588</v>
      </c>
      <c r="C314" s="118" t="s">
        <v>700</v>
      </c>
      <c r="D314" s="118" t="s">
        <v>2860</v>
      </c>
      <c r="E314" s="118"/>
      <c r="F314" s="149">
        <v>541</v>
      </c>
      <c r="G314" s="149">
        <v>47699</v>
      </c>
      <c r="H314" s="149">
        <v>0</v>
      </c>
      <c r="I314" s="149">
        <v>47699</v>
      </c>
      <c r="J314" s="149">
        <v>515</v>
      </c>
      <c r="K314" s="149">
        <v>2060</v>
      </c>
      <c r="L314" s="149">
        <v>47184</v>
      </c>
      <c r="M314" s="149">
        <v>8179</v>
      </c>
      <c r="N314" s="149">
        <v>10083</v>
      </c>
      <c r="O314" s="149">
        <v>39005</v>
      </c>
      <c r="P314" s="149">
        <v>3449.415</v>
      </c>
      <c r="Q314" s="149">
        <v>12014.54</v>
      </c>
      <c r="R314" s="149">
        <v>15463.955000000002</v>
      </c>
      <c r="S314" s="149">
        <v>3449.415</v>
      </c>
      <c r="T314" s="149">
        <v>11819.54</v>
      </c>
      <c r="U314" s="149">
        <v>15268.955000000002</v>
      </c>
      <c r="V314" s="149">
        <v>15268.96</v>
      </c>
      <c r="W314" s="149">
        <v>23962.955000000002</v>
      </c>
      <c r="X314" s="149">
        <v>23962.959999999999</v>
      </c>
      <c r="Y314" s="149">
        <v>0</v>
      </c>
      <c r="Z314" s="149">
        <v>23962.959999999999</v>
      </c>
      <c r="AA314" s="149">
        <v>27606.955000000002</v>
      </c>
      <c r="AB314" s="149">
        <v>20092.044999999998</v>
      </c>
      <c r="AC314" s="149">
        <v>13173.28</v>
      </c>
      <c r="AD314" s="149">
        <v>10789.679999999998</v>
      </c>
      <c r="AE314" s="149" t="s">
        <v>2857</v>
      </c>
      <c r="AF314" s="149">
        <v>23736.04</v>
      </c>
      <c r="AG314" s="149">
        <v>20092.044999999998</v>
      </c>
      <c r="AH314">
        <v>15268.96</v>
      </c>
      <c r="AI314">
        <v>23962.959999999999</v>
      </c>
      <c r="AO314"/>
      <c r="AP314"/>
    </row>
    <row r="315" spans="1:42" x14ac:dyDescent="0.25">
      <c r="A315" s="118" t="s">
        <v>399</v>
      </c>
      <c r="B315" s="118" t="s">
        <v>2595</v>
      </c>
      <c r="C315" s="118" t="s">
        <v>684</v>
      </c>
      <c r="D315" s="118" t="s">
        <v>2863</v>
      </c>
      <c r="E315" s="118"/>
      <c r="F315" s="149">
        <v>35954</v>
      </c>
      <c r="G315" s="149">
        <v>3169982</v>
      </c>
      <c r="H315" s="149">
        <v>0</v>
      </c>
      <c r="I315" s="149">
        <v>3169982</v>
      </c>
      <c r="J315" s="149">
        <v>0</v>
      </c>
      <c r="K315" s="149">
        <v>0</v>
      </c>
      <c r="L315" s="149">
        <v>3169982</v>
      </c>
      <c r="M315" s="149">
        <v>3169982</v>
      </c>
      <c r="N315" s="149">
        <v>4898732</v>
      </c>
      <c r="O315" s="149">
        <v>0</v>
      </c>
      <c r="P315" s="149">
        <v>0</v>
      </c>
      <c r="Q315" s="149">
        <v>0</v>
      </c>
      <c r="R315" s="149">
        <v>0</v>
      </c>
      <c r="S315" s="149">
        <v>0</v>
      </c>
      <c r="T315" s="149">
        <v>0</v>
      </c>
      <c r="U315" s="149">
        <v>0</v>
      </c>
      <c r="V315" s="149">
        <v>0</v>
      </c>
      <c r="W315" s="149">
        <v>3169982</v>
      </c>
      <c r="X315" s="149">
        <v>3169982</v>
      </c>
      <c r="Y315" s="149">
        <v>0</v>
      </c>
      <c r="Z315" s="149">
        <v>3169982</v>
      </c>
      <c r="AA315" s="149">
        <v>4898732</v>
      </c>
      <c r="AB315" s="149">
        <v>-1728750</v>
      </c>
      <c r="AC315" s="149">
        <v>804645.42999999935</v>
      </c>
      <c r="AD315" s="149">
        <v>2365336.5700000008</v>
      </c>
      <c r="AE315" s="149" t="s">
        <v>2857</v>
      </c>
      <c r="AF315" s="149">
        <v>0</v>
      </c>
      <c r="AG315" s="149">
        <v>-1728750</v>
      </c>
      <c r="AH315">
        <v>0</v>
      </c>
      <c r="AI315">
        <v>3169982</v>
      </c>
      <c r="AO315"/>
      <c r="AP315"/>
    </row>
    <row r="316" spans="1:42" x14ac:dyDescent="0.25">
      <c r="A316" s="118" t="s">
        <v>400</v>
      </c>
      <c r="B316" s="118" t="s">
        <v>2601</v>
      </c>
      <c r="C316" s="118" t="s">
        <v>684</v>
      </c>
      <c r="D316" s="118" t="s">
        <v>2863</v>
      </c>
      <c r="E316" s="118"/>
      <c r="F316" s="149">
        <v>13882</v>
      </c>
      <c r="G316" s="149">
        <v>1223944</v>
      </c>
      <c r="H316" s="149">
        <v>0</v>
      </c>
      <c r="I316" s="149">
        <v>1223944</v>
      </c>
      <c r="J316" s="149">
        <v>312750</v>
      </c>
      <c r="K316" s="149">
        <v>600000</v>
      </c>
      <c r="L316" s="149">
        <v>911194</v>
      </c>
      <c r="M316" s="149">
        <v>0</v>
      </c>
      <c r="N316" s="149">
        <v>0</v>
      </c>
      <c r="O316" s="149">
        <v>911194</v>
      </c>
      <c r="P316" s="149">
        <v>0</v>
      </c>
      <c r="Q316" s="149">
        <v>911194.31</v>
      </c>
      <c r="R316" s="149">
        <v>911194.31</v>
      </c>
      <c r="S316" s="149">
        <v>0</v>
      </c>
      <c r="T316" s="149">
        <v>609532.07999999996</v>
      </c>
      <c r="U316" s="149">
        <v>609532.07999999996</v>
      </c>
      <c r="V316" s="149">
        <v>609532.07999999996</v>
      </c>
      <c r="W316" s="149">
        <v>922282.08</v>
      </c>
      <c r="X316" s="149">
        <v>922282.08</v>
      </c>
      <c r="Y316" s="149">
        <v>0</v>
      </c>
      <c r="Z316" s="149">
        <v>922282.08</v>
      </c>
      <c r="AA316" s="149">
        <v>1511194.31</v>
      </c>
      <c r="AB316" s="149">
        <v>-287250.31000000006</v>
      </c>
      <c r="AC316" s="149">
        <v>1188438.5799999998</v>
      </c>
      <c r="AD316" s="149">
        <v>-266156.49999999988</v>
      </c>
      <c r="AE316" s="149" t="s">
        <v>2865</v>
      </c>
      <c r="AF316" s="149">
        <v>301661.92000000004</v>
      </c>
      <c r="AG316" s="149">
        <v>-287250.31000000006</v>
      </c>
      <c r="AH316">
        <v>609532.07999999996</v>
      </c>
      <c r="AI316">
        <v>922282.08</v>
      </c>
      <c r="AO316"/>
      <c r="AP316"/>
    </row>
    <row r="317" spans="1:42" x14ac:dyDescent="0.25">
      <c r="A317" s="118" t="s">
        <v>401</v>
      </c>
      <c r="B317" s="118" t="s">
        <v>2608</v>
      </c>
      <c r="C317" s="118" t="s">
        <v>761</v>
      </c>
      <c r="D317" s="118" t="s">
        <v>2862</v>
      </c>
      <c r="E317" s="118"/>
      <c r="F317" s="149">
        <v>17027</v>
      </c>
      <c r="G317" s="149">
        <v>1501232</v>
      </c>
      <c r="H317" s="149">
        <v>0</v>
      </c>
      <c r="I317" s="149">
        <v>1501232</v>
      </c>
      <c r="J317" s="149">
        <v>0</v>
      </c>
      <c r="K317" s="149">
        <v>0</v>
      </c>
      <c r="L317" s="149">
        <v>1501232</v>
      </c>
      <c r="M317" s="149">
        <v>1248000</v>
      </c>
      <c r="N317" s="149">
        <v>1863000</v>
      </c>
      <c r="O317" s="149">
        <v>253232</v>
      </c>
      <c r="P317" s="149">
        <v>0</v>
      </c>
      <c r="Q317" s="149">
        <v>0</v>
      </c>
      <c r="R317" s="149">
        <v>0</v>
      </c>
      <c r="S317" s="149">
        <v>0</v>
      </c>
      <c r="T317" s="149">
        <v>0</v>
      </c>
      <c r="U317" s="149">
        <v>0</v>
      </c>
      <c r="V317" s="149">
        <v>0</v>
      </c>
      <c r="W317" s="149">
        <v>1248000</v>
      </c>
      <c r="X317" s="149">
        <v>1248000</v>
      </c>
      <c r="Y317" s="149">
        <v>0</v>
      </c>
      <c r="Z317" s="149">
        <v>1248000</v>
      </c>
      <c r="AA317" s="149">
        <v>1863000</v>
      </c>
      <c r="AB317" s="149">
        <v>-361768</v>
      </c>
      <c r="AC317" s="149">
        <v>897398.27000000037</v>
      </c>
      <c r="AD317" s="149">
        <v>350601.72999999963</v>
      </c>
      <c r="AE317" s="149" t="s">
        <v>2857</v>
      </c>
      <c r="AF317" s="149">
        <v>253232</v>
      </c>
      <c r="AG317" s="149">
        <v>-361768</v>
      </c>
      <c r="AH317">
        <v>0</v>
      </c>
      <c r="AI317">
        <v>1248000</v>
      </c>
      <c r="AO317"/>
      <c r="AP317"/>
    </row>
    <row r="318" spans="1:42" x14ac:dyDescent="0.25">
      <c r="A318" s="118" t="s">
        <v>402</v>
      </c>
      <c r="B318" s="118" t="s">
        <v>2614</v>
      </c>
      <c r="C318" s="118" t="s">
        <v>809</v>
      </c>
      <c r="D318" s="118" t="s">
        <v>2864</v>
      </c>
      <c r="E318" s="118"/>
      <c r="F318" s="149">
        <v>29673</v>
      </c>
      <c r="G318" s="149">
        <v>2616201</v>
      </c>
      <c r="H318" s="149">
        <v>0</v>
      </c>
      <c r="I318" s="149">
        <v>2616201</v>
      </c>
      <c r="J318" s="149">
        <v>500000</v>
      </c>
      <c r="K318" s="149">
        <v>500000</v>
      </c>
      <c r="L318" s="149">
        <v>2116201</v>
      </c>
      <c r="M318" s="149">
        <v>2116201</v>
      </c>
      <c r="N318" s="149">
        <v>2618689</v>
      </c>
      <c r="O318" s="149">
        <v>0</v>
      </c>
      <c r="P318" s="149">
        <v>0</v>
      </c>
      <c r="Q318" s="149">
        <v>0</v>
      </c>
      <c r="R318" s="149">
        <v>0</v>
      </c>
      <c r="S318" s="149">
        <v>0</v>
      </c>
      <c r="T318" s="149">
        <v>0</v>
      </c>
      <c r="U318" s="149">
        <v>0</v>
      </c>
      <c r="V318" s="149">
        <v>0</v>
      </c>
      <c r="W318" s="149">
        <v>2616201</v>
      </c>
      <c r="X318" s="149">
        <v>2616201</v>
      </c>
      <c r="Y318" s="149">
        <v>0</v>
      </c>
      <c r="Z318" s="149">
        <v>2616201</v>
      </c>
      <c r="AA318" s="149">
        <v>3118689</v>
      </c>
      <c r="AB318" s="149">
        <v>-502488</v>
      </c>
      <c r="AC318" s="149">
        <v>2616200.5099999998</v>
      </c>
      <c r="AD318" s="149">
        <v>0.49000000022351742</v>
      </c>
      <c r="AE318" s="149" t="s">
        <v>2857</v>
      </c>
      <c r="AF318" s="149">
        <v>0</v>
      </c>
      <c r="AG318" s="149">
        <v>-502488</v>
      </c>
      <c r="AH318">
        <v>0</v>
      </c>
      <c r="AI318">
        <v>2616201</v>
      </c>
      <c r="AO318"/>
      <c r="AP318"/>
    </row>
    <row r="319" spans="1:42" x14ac:dyDescent="0.25">
      <c r="A319" s="118" t="s">
        <v>403</v>
      </c>
      <c r="B319" s="118" t="s">
        <v>2621</v>
      </c>
      <c r="C319" s="118" t="s">
        <v>822</v>
      </c>
      <c r="D319" s="118" t="s">
        <v>2859</v>
      </c>
      <c r="E319" s="118"/>
      <c r="F319" s="149">
        <v>2729</v>
      </c>
      <c r="G319" s="149">
        <v>240610</v>
      </c>
      <c r="H319" s="149">
        <v>0</v>
      </c>
      <c r="I319" s="149">
        <v>240610</v>
      </c>
      <c r="J319" s="149">
        <v>60271</v>
      </c>
      <c r="K319" s="149">
        <v>133492</v>
      </c>
      <c r="L319" s="149">
        <v>180339</v>
      </c>
      <c r="M319" s="149">
        <v>14172</v>
      </c>
      <c r="N319" s="149">
        <v>39699</v>
      </c>
      <c r="O319" s="149">
        <v>166167</v>
      </c>
      <c r="P319" s="149">
        <v>123734.25</v>
      </c>
      <c r="Q319" s="149">
        <v>30782.36</v>
      </c>
      <c r="R319" s="149">
        <v>154516.60999999999</v>
      </c>
      <c r="S319" s="149">
        <v>123734.25</v>
      </c>
      <c r="T319" s="149">
        <v>29029.7</v>
      </c>
      <c r="U319" s="149">
        <v>152763.95000000001</v>
      </c>
      <c r="V319" s="149">
        <v>152763.95000000001</v>
      </c>
      <c r="W319" s="149">
        <v>227206.95</v>
      </c>
      <c r="X319" s="149">
        <v>227206.95</v>
      </c>
      <c r="Y319" s="149">
        <v>0</v>
      </c>
      <c r="Z319" s="149">
        <v>227206.95</v>
      </c>
      <c r="AA319" s="149">
        <v>327707.61</v>
      </c>
      <c r="AB319" s="149">
        <v>-87097.609999999986</v>
      </c>
      <c r="AC319" s="149">
        <v>225228.13999999996</v>
      </c>
      <c r="AD319" s="149">
        <v>1978.8100000000561</v>
      </c>
      <c r="AE319" s="149" t="s">
        <v>2857</v>
      </c>
      <c r="AF319" s="149">
        <v>13403.049999999988</v>
      </c>
      <c r="AG319" s="149">
        <v>-87097.609999999986</v>
      </c>
      <c r="AH319">
        <v>152763.95000000001</v>
      </c>
      <c r="AI319">
        <v>227206.95</v>
      </c>
      <c r="AO319"/>
      <c r="AP319"/>
    </row>
    <row r="320" spans="1:42" x14ac:dyDescent="0.25">
      <c r="A320" s="118" t="s">
        <v>404</v>
      </c>
      <c r="B320" s="118" t="s">
        <v>2627</v>
      </c>
      <c r="C320" s="118" t="s">
        <v>774</v>
      </c>
      <c r="D320" s="118" t="s">
        <v>2862</v>
      </c>
      <c r="E320" s="118"/>
      <c r="F320" s="149">
        <v>886</v>
      </c>
      <c r="G320" s="149">
        <v>78117</v>
      </c>
      <c r="H320" s="149">
        <v>0</v>
      </c>
      <c r="I320" s="149">
        <v>78117</v>
      </c>
      <c r="J320" s="149">
        <v>32005</v>
      </c>
      <c r="K320" s="149">
        <v>53336</v>
      </c>
      <c r="L320" s="149">
        <v>46112</v>
      </c>
      <c r="M320" s="149">
        <v>3306</v>
      </c>
      <c r="N320" s="149">
        <v>12684</v>
      </c>
      <c r="O320" s="149">
        <v>42806</v>
      </c>
      <c r="P320" s="149">
        <v>4951.8824999999997</v>
      </c>
      <c r="Q320" s="149">
        <v>0</v>
      </c>
      <c r="R320" s="149">
        <v>4951.8824999999997</v>
      </c>
      <c r="S320" s="149">
        <v>0</v>
      </c>
      <c r="T320" s="149">
        <v>0</v>
      </c>
      <c r="U320" s="149">
        <v>0</v>
      </c>
      <c r="V320" s="149">
        <v>0</v>
      </c>
      <c r="W320" s="149">
        <v>35311</v>
      </c>
      <c r="X320" s="149">
        <v>35311</v>
      </c>
      <c r="Y320" s="149">
        <v>0</v>
      </c>
      <c r="Z320" s="149">
        <v>35311</v>
      </c>
      <c r="AA320" s="149">
        <v>70971.882500000007</v>
      </c>
      <c r="AB320" s="149">
        <v>7145.117499999993</v>
      </c>
      <c r="AC320" s="149">
        <v>25597.77</v>
      </c>
      <c r="AD320" s="149">
        <v>9713.23</v>
      </c>
      <c r="AE320" s="149" t="s">
        <v>2857</v>
      </c>
      <c r="AF320" s="149">
        <v>42806</v>
      </c>
      <c r="AG320" s="149">
        <v>7145.117499999993</v>
      </c>
      <c r="AH320">
        <v>0</v>
      </c>
      <c r="AI320">
        <v>35311</v>
      </c>
      <c r="AO320"/>
      <c r="AP320"/>
    </row>
    <row r="321" spans="1:42" x14ac:dyDescent="0.25">
      <c r="A321" s="118" t="s">
        <v>405</v>
      </c>
      <c r="B321" s="118" t="s">
        <v>2635</v>
      </c>
      <c r="C321" s="118" t="s">
        <v>723</v>
      </c>
      <c r="D321" s="118" t="s">
        <v>2861</v>
      </c>
      <c r="E321" s="118"/>
      <c r="F321" s="149">
        <v>5284</v>
      </c>
      <c r="G321" s="149">
        <v>465878</v>
      </c>
      <c r="H321" s="149">
        <v>0</v>
      </c>
      <c r="I321" s="149">
        <v>465878</v>
      </c>
      <c r="J321" s="149">
        <v>465878</v>
      </c>
      <c r="K321" s="149">
        <v>485822</v>
      </c>
      <c r="L321" s="149">
        <v>0</v>
      </c>
      <c r="M321" s="149">
        <v>0</v>
      </c>
      <c r="N321" s="149">
        <v>0</v>
      </c>
      <c r="O321" s="149">
        <v>0</v>
      </c>
      <c r="P321" s="149">
        <v>0</v>
      </c>
      <c r="Q321" s="149">
        <v>0</v>
      </c>
      <c r="R321" s="149">
        <v>0</v>
      </c>
      <c r="S321" s="149">
        <v>0</v>
      </c>
      <c r="T321" s="149">
        <v>0</v>
      </c>
      <c r="U321" s="149">
        <v>0</v>
      </c>
      <c r="V321" s="149">
        <v>0</v>
      </c>
      <c r="W321" s="149">
        <v>465878</v>
      </c>
      <c r="X321" s="149">
        <v>465878</v>
      </c>
      <c r="Y321" s="149">
        <v>0</v>
      </c>
      <c r="Z321" s="149">
        <v>465878</v>
      </c>
      <c r="AA321" s="149">
        <v>485822</v>
      </c>
      <c r="AB321" s="149">
        <v>-19944</v>
      </c>
      <c r="AC321" s="149">
        <v>135212.15999999997</v>
      </c>
      <c r="AD321" s="149">
        <v>330665.84000000003</v>
      </c>
      <c r="AE321" s="149" t="s">
        <v>2857</v>
      </c>
      <c r="AF321" s="149">
        <v>0</v>
      </c>
      <c r="AG321" s="149">
        <v>-19944</v>
      </c>
      <c r="AH321">
        <v>0</v>
      </c>
      <c r="AI321">
        <v>465878</v>
      </c>
      <c r="AO321"/>
      <c r="AP321"/>
    </row>
    <row r="322" spans="1:42" x14ac:dyDescent="0.25">
      <c r="A322" s="118" t="s">
        <v>406</v>
      </c>
      <c r="B322" s="118" t="s">
        <v>2642</v>
      </c>
      <c r="C322" s="118" t="s">
        <v>761</v>
      </c>
      <c r="D322" s="118" t="s">
        <v>2862</v>
      </c>
      <c r="E322" s="118"/>
      <c r="F322" s="149">
        <v>8215</v>
      </c>
      <c r="G322" s="149">
        <v>724298</v>
      </c>
      <c r="H322" s="149">
        <v>0</v>
      </c>
      <c r="I322" s="149">
        <v>724298</v>
      </c>
      <c r="J322" s="149">
        <v>118309</v>
      </c>
      <c r="K322" s="149">
        <v>154421</v>
      </c>
      <c r="L322" s="149">
        <v>605989</v>
      </c>
      <c r="M322" s="149">
        <v>0</v>
      </c>
      <c r="N322" s="149">
        <v>0</v>
      </c>
      <c r="O322" s="149">
        <v>605989</v>
      </c>
      <c r="P322" s="149">
        <v>0</v>
      </c>
      <c r="Q322" s="149">
        <v>221008</v>
      </c>
      <c r="R322" s="149">
        <v>221008</v>
      </c>
      <c r="S322" s="149">
        <v>0</v>
      </c>
      <c r="T322" s="149">
        <v>221008</v>
      </c>
      <c r="U322" s="149">
        <v>221008</v>
      </c>
      <c r="V322" s="149">
        <v>221008</v>
      </c>
      <c r="W322" s="149">
        <v>339317</v>
      </c>
      <c r="X322" s="149">
        <v>339317</v>
      </c>
      <c r="Y322" s="149">
        <v>0</v>
      </c>
      <c r="Z322" s="149">
        <v>339317</v>
      </c>
      <c r="AA322" s="149">
        <v>375429</v>
      </c>
      <c r="AB322" s="149">
        <v>348869</v>
      </c>
      <c r="AC322" s="149">
        <v>301532.93999999994</v>
      </c>
      <c r="AD322" s="149">
        <v>37784.060000000056</v>
      </c>
      <c r="AE322" s="149" t="s">
        <v>2857</v>
      </c>
      <c r="AF322" s="149">
        <v>384981</v>
      </c>
      <c r="AG322" s="149">
        <v>348869</v>
      </c>
      <c r="AH322">
        <v>221008</v>
      </c>
      <c r="AI322">
        <v>339317</v>
      </c>
      <c r="AO322"/>
      <c r="AP322"/>
    </row>
    <row r="323" spans="1:42" x14ac:dyDescent="0.25">
      <c r="A323" s="118" t="s">
        <v>407</v>
      </c>
      <c r="B323" s="118" t="s">
        <v>2645</v>
      </c>
      <c r="C323" s="118" t="s">
        <v>675</v>
      </c>
      <c r="D323" s="118" t="s">
        <v>2856</v>
      </c>
      <c r="E323" s="118"/>
      <c r="F323" s="149">
        <v>7262</v>
      </c>
      <c r="G323" s="149">
        <v>0</v>
      </c>
      <c r="H323" s="149">
        <v>0</v>
      </c>
      <c r="I323" s="149">
        <v>0</v>
      </c>
      <c r="J323" s="149">
        <v>0</v>
      </c>
      <c r="K323" s="149">
        <v>0</v>
      </c>
      <c r="L323" s="149">
        <v>0</v>
      </c>
      <c r="M323" s="149">
        <v>0</v>
      </c>
      <c r="N323" s="149">
        <v>0</v>
      </c>
      <c r="O323" s="149">
        <v>0</v>
      </c>
      <c r="P323" s="149">
        <v>0</v>
      </c>
      <c r="Q323" s="149">
        <v>0</v>
      </c>
      <c r="R323" s="149">
        <v>0</v>
      </c>
      <c r="S323" s="149">
        <v>0</v>
      </c>
      <c r="T323" s="149">
        <v>0</v>
      </c>
      <c r="U323" s="149">
        <v>0</v>
      </c>
      <c r="V323" s="149">
        <v>0</v>
      </c>
      <c r="W323" s="149">
        <v>0</v>
      </c>
      <c r="X323" s="149">
        <v>0</v>
      </c>
      <c r="Y323" s="149">
        <v>0</v>
      </c>
      <c r="Z323" s="149">
        <v>0</v>
      </c>
      <c r="AA323" s="149">
        <v>0</v>
      </c>
      <c r="AB323" s="149">
        <v>0</v>
      </c>
      <c r="AC323" s="149">
        <v>0</v>
      </c>
      <c r="AD323" s="149">
        <v>0</v>
      </c>
      <c r="AE323" s="149" t="s">
        <v>2857</v>
      </c>
      <c r="AF323" s="149">
        <v>0</v>
      </c>
      <c r="AG323" s="149">
        <v>0</v>
      </c>
      <c r="AH323">
        <v>0</v>
      </c>
      <c r="AI323">
        <v>0</v>
      </c>
      <c r="AO323"/>
      <c r="AP323"/>
    </row>
    <row r="324" spans="1:42" x14ac:dyDescent="0.25">
      <c r="A324" s="118" t="s">
        <v>408</v>
      </c>
      <c r="B324" s="118" t="s">
        <v>2646</v>
      </c>
      <c r="C324" s="118" t="s">
        <v>761</v>
      </c>
      <c r="D324" s="118" t="s">
        <v>2862</v>
      </c>
      <c r="E324" s="118"/>
      <c r="F324" s="149">
        <v>3785</v>
      </c>
      <c r="G324" s="149">
        <v>333715</v>
      </c>
      <c r="H324" s="149">
        <v>0</v>
      </c>
      <c r="I324" s="149">
        <v>333715</v>
      </c>
      <c r="J324" s="149">
        <v>0</v>
      </c>
      <c r="K324" s="149">
        <v>0</v>
      </c>
      <c r="L324" s="149">
        <v>333715</v>
      </c>
      <c r="M324" s="149">
        <v>0</v>
      </c>
      <c r="N324" s="149">
        <v>0</v>
      </c>
      <c r="O324" s="149">
        <v>333715</v>
      </c>
      <c r="P324" s="149">
        <v>0</v>
      </c>
      <c r="Q324" s="149">
        <v>0</v>
      </c>
      <c r="R324" s="149">
        <v>0</v>
      </c>
      <c r="S324" s="149">
        <v>0</v>
      </c>
      <c r="T324" s="149">
        <v>0</v>
      </c>
      <c r="U324" s="149">
        <v>0</v>
      </c>
      <c r="V324" s="149">
        <v>0</v>
      </c>
      <c r="W324" s="149">
        <v>0</v>
      </c>
      <c r="X324" s="149">
        <v>0</v>
      </c>
      <c r="Y324" s="149">
        <v>0</v>
      </c>
      <c r="Z324" s="149">
        <v>0</v>
      </c>
      <c r="AA324" s="149">
        <v>0</v>
      </c>
      <c r="AB324" s="149">
        <v>333715</v>
      </c>
      <c r="AC324" s="149">
        <v>0</v>
      </c>
      <c r="AD324" s="149">
        <v>0</v>
      </c>
      <c r="AE324" s="149" t="s">
        <v>2857</v>
      </c>
      <c r="AF324" s="149">
        <v>333715</v>
      </c>
      <c r="AG324" s="149">
        <v>333715</v>
      </c>
      <c r="AH324">
        <v>0</v>
      </c>
      <c r="AI324">
        <v>0</v>
      </c>
      <c r="AO324"/>
      <c r="AP324"/>
    </row>
    <row r="325" spans="1:42" x14ac:dyDescent="0.25">
      <c r="A325" s="118" t="s">
        <v>409</v>
      </c>
      <c r="B325" s="118" t="s">
        <v>2650</v>
      </c>
      <c r="C325" s="118" t="s">
        <v>723</v>
      </c>
      <c r="D325" s="118" t="s">
        <v>2861</v>
      </c>
      <c r="E325" s="118"/>
      <c r="F325" s="149">
        <v>4691</v>
      </c>
      <c r="G325" s="149">
        <v>413595</v>
      </c>
      <c r="H325" s="149">
        <v>0</v>
      </c>
      <c r="I325" s="149">
        <v>413595</v>
      </c>
      <c r="J325" s="149">
        <v>8583</v>
      </c>
      <c r="K325" s="149">
        <v>18025</v>
      </c>
      <c r="L325" s="149">
        <v>405012</v>
      </c>
      <c r="M325" s="149">
        <v>113209</v>
      </c>
      <c r="N325" s="149">
        <v>257637</v>
      </c>
      <c r="O325" s="149">
        <v>291803</v>
      </c>
      <c r="P325" s="149">
        <v>0</v>
      </c>
      <c r="Q325" s="149">
        <v>23612.71</v>
      </c>
      <c r="R325" s="149">
        <v>23612.71</v>
      </c>
      <c r="S325" s="149">
        <v>0</v>
      </c>
      <c r="T325" s="149">
        <v>0</v>
      </c>
      <c r="U325" s="149">
        <v>0</v>
      </c>
      <c r="V325" s="149">
        <v>0</v>
      </c>
      <c r="W325" s="149">
        <v>121792</v>
      </c>
      <c r="X325" s="149">
        <v>121792</v>
      </c>
      <c r="Y325" s="149">
        <v>0</v>
      </c>
      <c r="Z325" s="149">
        <v>121792</v>
      </c>
      <c r="AA325" s="149">
        <v>299274.71000000002</v>
      </c>
      <c r="AB325" s="149">
        <v>114320.28999999998</v>
      </c>
      <c r="AC325" s="149">
        <v>121036.90000000002</v>
      </c>
      <c r="AD325" s="149">
        <v>755.0999999999766</v>
      </c>
      <c r="AE325" s="149" t="s">
        <v>2857</v>
      </c>
      <c r="AF325" s="149">
        <v>291803</v>
      </c>
      <c r="AG325" s="149">
        <v>114320.28999999998</v>
      </c>
      <c r="AH325">
        <v>0</v>
      </c>
      <c r="AI325">
        <v>121792</v>
      </c>
      <c r="AO325"/>
      <c r="AP325"/>
    </row>
    <row r="326" spans="1:42" x14ac:dyDescent="0.25">
      <c r="A326" s="118" t="s">
        <v>410</v>
      </c>
      <c r="B326" s="118" t="s">
        <v>2657</v>
      </c>
      <c r="C326" s="118" t="s">
        <v>708</v>
      </c>
      <c r="D326" s="118" t="s">
        <v>2860</v>
      </c>
      <c r="E326" s="118"/>
      <c r="F326" s="149">
        <v>28747</v>
      </c>
      <c r="G326" s="149">
        <v>2534557</v>
      </c>
      <c r="H326" s="149">
        <v>0</v>
      </c>
      <c r="I326" s="149">
        <v>2534557</v>
      </c>
      <c r="J326" s="149">
        <v>103954</v>
      </c>
      <c r="K326" s="149">
        <v>151604</v>
      </c>
      <c r="L326" s="149">
        <v>2430603</v>
      </c>
      <c r="M326" s="149">
        <v>1124891</v>
      </c>
      <c r="N326" s="149">
        <v>1903968</v>
      </c>
      <c r="O326" s="149">
        <v>1305712</v>
      </c>
      <c r="P326" s="149">
        <v>309092.85000000003</v>
      </c>
      <c r="Q326" s="149">
        <v>254583</v>
      </c>
      <c r="R326" s="149">
        <v>563675.85000000009</v>
      </c>
      <c r="S326" s="149">
        <v>309092.85000000003</v>
      </c>
      <c r="T326" s="149">
        <v>254583</v>
      </c>
      <c r="U326" s="149">
        <v>563675.85000000009</v>
      </c>
      <c r="V326" s="149">
        <v>563675.85</v>
      </c>
      <c r="W326" s="149">
        <v>1792520.85</v>
      </c>
      <c r="X326" s="149">
        <v>1792520.85</v>
      </c>
      <c r="Y326" s="149">
        <v>0</v>
      </c>
      <c r="Z326" s="149">
        <v>1792520.85</v>
      </c>
      <c r="AA326" s="149">
        <v>2619247.85</v>
      </c>
      <c r="AB326" s="149">
        <v>-84690.850000000093</v>
      </c>
      <c r="AC326" s="149">
        <v>1285117.3400000001</v>
      </c>
      <c r="AD326" s="149">
        <v>507403.51</v>
      </c>
      <c r="AE326" s="149" t="s">
        <v>2857</v>
      </c>
      <c r="AF326" s="149">
        <v>742036.14999999979</v>
      </c>
      <c r="AG326" s="149">
        <v>-84690.850000000093</v>
      </c>
      <c r="AH326">
        <v>563675.85</v>
      </c>
      <c r="AI326">
        <v>1792520.85</v>
      </c>
      <c r="AO326"/>
      <c r="AP326"/>
    </row>
    <row r="327" spans="1:42" x14ac:dyDescent="0.25">
      <c r="A327" s="118" t="s">
        <v>411</v>
      </c>
      <c r="B327" s="118" t="s">
        <v>2664</v>
      </c>
      <c r="C327" s="118" t="s">
        <v>700</v>
      </c>
      <c r="D327" s="118" t="s">
        <v>2860</v>
      </c>
      <c r="E327" s="118"/>
      <c r="F327" s="149">
        <v>1264</v>
      </c>
      <c r="G327" s="149">
        <v>111444</v>
      </c>
      <c r="H327" s="149">
        <v>0</v>
      </c>
      <c r="I327" s="149">
        <v>111444</v>
      </c>
      <c r="J327" s="149">
        <v>25863</v>
      </c>
      <c r="K327" s="149">
        <v>41602</v>
      </c>
      <c r="L327" s="149">
        <v>85581</v>
      </c>
      <c r="M327" s="149">
        <v>10365</v>
      </c>
      <c r="N327" s="149">
        <v>27965</v>
      </c>
      <c r="O327" s="149">
        <v>75216</v>
      </c>
      <c r="P327" s="149">
        <v>33327</v>
      </c>
      <c r="Q327" s="149">
        <v>824.11</v>
      </c>
      <c r="R327" s="149">
        <v>34151.11</v>
      </c>
      <c r="S327" s="149">
        <v>33327</v>
      </c>
      <c r="T327" s="149">
        <v>824.11</v>
      </c>
      <c r="U327" s="149">
        <v>34151.11</v>
      </c>
      <c r="V327" s="149">
        <v>34151.11</v>
      </c>
      <c r="W327" s="149">
        <v>70379.11</v>
      </c>
      <c r="X327" s="149">
        <v>70379.11</v>
      </c>
      <c r="Y327" s="149">
        <v>0</v>
      </c>
      <c r="Z327" s="149">
        <v>70379.11</v>
      </c>
      <c r="AA327" s="149">
        <v>103718.11</v>
      </c>
      <c r="AB327" s="149">
        <v>7725.89</v>
      </c>
      <c r="AC327" s="149">
        <v>40577.39</v>
      </c>
      <c r="AD327" s="149">
        <v>29801.72</v>
      </c>
      <c r="AE327" s="149" t="s">
        <v>2857</v>
      </c>
      <c r="AF327" s="149">
        <v>41064.89</v>
      </c>
      <c r="AG327" s="149">
        <v>7725.89</v>
      </c>
      <c r="AH327">
        <v>34151.11</v>
      </c>
      <c r="AI327">
        <v>70379.11</v>
      </c>
      <c r="AO327"/>
      <c r="AP327"/>
    </row>
    <row r="328" spans="1:42" x14ac:dyDescent="0.25">
      <c r="A328" s="118" t="s">
        <v>412</v>
      </c>
      <c r="B328" s="118" t="s">
        <v>2671</v>
      </c>
      <c r="C328" s="118" t="s">
        <v>746</v>
      </c>
      <c r="D328" s="118" t="s">
        <v>2859</v>
      </c>
      <c r="E328" s="118"/>
      <c r="F328" s="149">
        <v>2901</v>
      </c>
      <c r="G328" s="149">
        <v>255775</v>
      </c>
      <c r="H328" s="149">
        <v>0</v>
      </c>
      <c r="I328" s="149">
        <v>255775</v>
      </c>
      <c r="J328" s="149">
        <v>110875</v>
      </c>
      <c r="K328" s="149">
        <v>182500</v>
      </c>
      <c r="L328" s="149">
        <v>144900</v>
      </c>
      <c r="M328" s="149">
        <v>76837</v>
      </c>
      <c r="N328" s="149">
        <v>141442</v>
      </c>
      <c r="O328" s="149">
        <v>68063</v>
      </c>
      <c r="P328" s="149">
        <v>0</v>
      </c>
      <c r="Q328" s="149">
        <v>0</v>
      </c>
      <c r="R328" s="149">
        <v>0</v>
      </c>
      <c r="S328" s="149">
        <v>0</v>
      </c>
      <c r="T328" s="149">
        <v>0</v>
      </c>
      <c r="U328" s="149">
        <v>0</v>
      </c>
      <c r="V328" s="149">
        <v>0</v>
      </c>
      <c r="W328" s="149">
        <v>187712</v>
      </c>
      <c r="X328" s="149">
        <v>187712</v>
      </c>
      <c r="Y328" s="149">
        <v>0</v>
      </c>
      <c r="Z328" s="149">
        <v>187712</v>
      </c>
      <c r="AA328" s="149">
        <v>323942</v>
      </c>
      <c r="AB328" s="149">
        <v>-68167</v>
      </c>
      <c r="AC328" s="149">
        <v>175958.77000000002</v>
      </c>
      <c r="AD328" s="149">
        <v>11753.22999999998</v>
      </c>
      <c r="AE328" s="149" t="s">
        <v>2857</v>
      </c>
      <c r="AF328" s="149">
        <v>68063</v>
      </c>
      <c r="AG328" s="149">
        <v>-68167</v>
      </c>
      <c r="AH328">
        <v>0</v>
      </c>
      <c r="AI328">
        <v>187712</v>
      </c>
      <c r="AO328"/>
      <c r="AP328"/>
    </row>
    <row r="329" spans="1:42" x14ac:dyDescent="0.25">
      <c r="A329" s="118" t="s">
        <v>413</v>
      </c>
      <c r="B329" s="118" t="s">
        <v>2678</v>
      </c>
      <c r="C329" s="118" t="s">
        <v>761</v>
      </c>
      <c r="D329" s="118" t="s">
        <v>2862</v>
      </c>
      <c r="E329" s="118"/>
      <c r="F329" s="149">
        <v>19189</v>
      </c>
      <c r="G329" s="149">
        <v>1691850</v>
      </c>
      <c r="H329" s="149">
        <v>0</v>
      </c>
      <c r="I329" s="149">
        <v>1691850</v>
      </c>
      <c r="J329" s="149">
        <v>54658</v>
      </c>
      <c r="K329" s="149">
        <v>191885</v>
      </c>
      <c r="L329" s="149">
        <v>1637192</v>
      </c>
      <c r="M329" s="149">
        <v>49043</v>
      </c>
      <c r="N329" s="149">
        <v>141357</v>
      </c>
      <c r="O329" s="149">
        <v>1588149</v>
      </c>
      <c r="P329" s="149">
        <v>0</v>
      </c>
      <c r="Q329" s="149">
        <v>1558052.88</v>
      </c>
      <c r="R329" s="149">
        <v>1558052.88</v>
      </c>
      <c r="S329" s="149">
        <v>0</v>
      </c>
      <c r="T329" s="149">
        <v>1524745.7999999998</v>
      </c>
      <c r="U329" s="149">
        <v>1524745.7999999998</v>
      </c>
      <c r="V329" s="149">
        <v>1524745.7999999998</v>
      </c>
      <c r="W329" s="149">
        <v>1628446.7999999998</v>
      </c>
      <c r="X329" s="149">
        <v>1628446.7999999998</v>
      </c>
      <c r="Y329" s="149">
        <v>0</v>
      </c>
      <c r="Z329" s="149">
        <v>1628446.7999999998</v>
      </c>
      <c r="AA329" s="149">
        <v>1891294.88</v>
      </c>
      <c r="AB329" s="149">
        <v>-199444.87999999989</v>
      </c>
      <c r="AC329" s="149">
        <v>1610038.2174999991</v>
      </c>
      <c r="AD329" s="149">
        <v>18408.582500000717</v>
      </c>
      <c r="AE329" s="149" t="s">
        <v>2857</v>
      </c>
      <c r="AF329" s="149">
        <v>63403.200000000186</v>
      </c>
      <c r="AG329" s="149">
        <v>-199444.87999999989</v>
      </c>
      <c r="AH329">
        <v>1524745.7999999998</v>
      </c>
      <c r="AI329">
        <v>1628446.7999999998</v>
      </c>
      <c r="AO329"/>
      <c r="AP329"/>
    </row>
    <row r="330" spans="1:42" x14ac:dyDescent="0.25">
      <c r="A330" s="118" t="s">
        <v>414</v>
      </c>
      <c r="B330" s="118" t="s">
        <v>2685</v>
      </c>
      <c r="C330" s="118" t="s">
        <v>708</v>
      </c>
      <c r="D330" s="118" t="s">
        <v>2860</v>
      </c>
      <c r="E330" s="118"/>
      <c r="F330" s="149">
        <v>41680</v>
      </c>
      <c r="G330" s="149">
        <v>3674830</v>
      </c>
      <c r="H330" s="149">
        <v>0</v>
      </c>
      <c r="I330" s="149">
        <v>3674830</v>
      </c>
      <c r="J330" s="149">
        <v>158349</v>
      </c>
      <c r="K330" s="149">
        <v>158349</v>
      </c>
      <c r="L330" s="149">
        <v>3516481</v>
      </c>
      <c r="M330" s="149">
        <v>1207621</v>
      </c>
      <c r="N330" s="149">
        <v>1252185</v>
      </c>
      <c r="O330" s="149">
        <v>2308860</v>
      </c>
      <c r="P330" s="149">
        <v>6145.0874999999996</v>
      </c>
      <c r="Q330" s="149">
        <v>178953</v>
      </c>
      <c r="R330" s="149">
        <v>185098.08749999999</v>
      </c>
      <c r="S330" s="149">
        <v>6145.0874999999996</v>
      </c>
      <c r="T330" s="149">
        <v>176245.17</v>
      </c>
      <c r="U330" s="149">
        <v>182390.25750000001</v>
      </c>
      <c r="V330" s="149">
        <v>182390</v>
      </c>
      <c r="W330" s="149">
        <v>1548360.2575000001</v>
      </c>
      <c r="X330" s="149">
        <v>1548360</v>
      </c>
      <c r="Y330" s="149">
        <v>0</v>
      </c>
      <c r="Z330" s="149">
        <v>1548360</v>
      </c>
      <c r="AA330" s="149">
        <v>1595632.0874999999</v>
      </c>
      <c r="AB330" s="149">
        <v>2079197.9125000001</v>
      </c>
      <c r="AC330" s="149">
        <v>1305145.5100000002</v>
      </c>
      <c r="AD330" s="149">
        <v>243214.48999999976</v>
      </c>
      <c r="AE330" s="149" t="s">
        <v>2857</v>
      </c>
      <c r="AF330" s="149">
        <v>2126470</v>
      </c>
      <c r="AG330" s="149">
        <v>2079197.9125000001</v>
      </c>
      <c r="AH330">
        <v>182390</v>
      </c>
      <c r="AI330">
        <v>1548360</v>
      </c>
      <c r="AO330"/>
      <c r="AP330"/>
    </row>
    <row r="331" spans="1:42" x14ac:dyDescent="0.25">
      <c r="A331" s="118" t="s">
        <v>415</v>
      </c>
      <c r="B331" s="118" t="s">
        <v>2692</v>
      </c>
      <c r="C331" s="118" t="s">
        <v>684</v>
      </c>
      <c r="D331" s="118" t="s">
        <v>2858</v>
      </c>
      <c r="E331" s="118"/>
      <c r="F331" s="149">
        <v>24296</v>
      </c>
      <c r="G331" s="149">
        <v>2142123</v>
      </c>
      <c r="H331" s="149">
        <v>0</v>
      </c>
      <c r="I331" s="149">
        <v>2142123</v>
      </c>
      <c r="J331" s="149">
        <v>0</v>
      </c>
      <c r="K331" s="149">
        <v>0</v>
      </c>
      <c r="L331" s="149">
        <v>2142123</v>
      </c>
      <c r="M331" s="149">
        <v>744450</v>
      </c>
      <c r="N331" s="149">
        <v>1700815</v>
      </c>
      <c r="O331" s="149">
        <v>1397673</v>
      </c>
      <c r="P331" s="149">
        <v>257367.79939999999</v>
      </c>
      <c r="Q331" s="149">
        <v>1632629.5541000001</v>
      </c>
      <c r="R331" s="149">
        <v>1889997.3535</v>
      </c>
      <c r="S331" s="149">
        <v>257367.79939999999</v>
      </c>
      <c r="T331" s="149">
        <v>1004866.3641</v>
      </c>
      <c r="U331" s="149">
        <v>1262234.1635</v>
      </c>
      <c r="V331" s="149">
        <v>1262234.1641000002</v>
      </c>
      <c r="W331" s="149">
        <v>2006684.1635</v>
      </c>
      <c r="X331" s="149">
        <v>2006684.1640999999</v>
      </c>
      <c r="Y331" s="149">
        <v>0</v>
      </c>
      <c r="Z331" s="149">
        <v>2006684.1640999999</v>
      </c>
      <c r="AA331" s="149">
        <v>3590812.3535000002</v>
      </c>
      <c r="AB331" s="149">
        <v>-1448689.3535000002</v>
      </c>
      <c r="AC331" s="149">
        <v>1486418.56019825</v>
      </c>
      <c r="AD331" s="149">
        <v>520265.60390175018</v>
      </c>
      <c r="AE331" s="149" t="s">
        <v>2857</v>
      </c>
      <c r="AF331" s="149">
        <v>135438.83589999983</v>
      </c>
      <c r="AG331" s="149">
        <v>-1448689.3535000002</v>
      </c>
      <c r="AH331">
        <v>1262234.1641000002</v>
      </c>
      <c r="AI331">
        <v>2006684.1640999999</v>
      </c>
      <c r="AO331"/>
      <c r="AP331"/>
    </row>
    <row r="332" spans="1:42" x14ac:dyDescent="0.25">
      <c r="A332" s="118" t="s">
        <v>416</v>
      </c>
      <c r="B332" s="118" t="s">
        <v>2699</v>
      </c>
      <c r="C332" s="118" t="s">
        <v>731</v>
      </c>
      <c r="D332" s="118" t="s">
        <v>2860</v>
      </c>
      <c r="E332" s="118"/>
      <c r="F332" s="149">
        <v>1641</v>
      </c>
      <c r="G332" s="149">
        <v>144683</v>
      </c>
      <c r="H332" s="149">
        <v>0</v>
      </c>
      <c r="I332" s="149">
        <v>144683</v>
      </c>
      <c r="J332" s="149">
        <v>28150</v>
      </c>
      <c r="K332" s="149">
        <v>56500</v>
      </c>
      <c r="L332" s="149">
        <v>116533</v>
      </c>
      <c r="M332" s="149">
        <v>116525</v>
      </c>
      <c r="N332" s="149">
        <v>224300</v>
      </c>
      <c r="O332" s="149">
        <v>8</v>
      </c>
      <c r="P332" s="149">
        <v>0</v>
      </c>
      <c r="Q332" s="149">
        <v>0</v>
      </c>
      <c r="R332" s="149">
        <v>0</v>
      </c>
      <c r="S332" s="149">
        <v>0</v>
      </c>
      <c r="T332" s="149">
        <v>0</v>
      </c>
      <c r="U332" s="149">
        <v>0</v>
      </c>
      <c r="V332" s="149">
        <v>0</v>
      </c>
      <c r="W332" s="149">
        <v>144675</v>
      </c>
      <c r="X332" s="149">
        <v>144675</v>
      </c>
      <c r="Y332" s="149">
        <v>0</v>
      </c>
      <c r="Z332" s="149">
        <v>144675</v>
      </c>
      <c r="AA332" s="149">
        <v>280800</v>
      </c>
      <c r="AB332" s="149">
        <v>-136117</v>
      </c>
      <c r="AC332" s="149">
        <v>73054.14</v>
      </c>
      <c r="AD332" s="149">
        <v>71620.86</v>
      </c>
      <c r="AE332" s="149" t="s">
        <v>2857</v>
      </c>
      <c r="AF332" s="149">
        <v>8</v>
      </c>
      <c r="AG332" s="149">
        <v>-136117</v>
      </c>
      <c r="AH332">
        <v>0</v>
      </c>
      <c r="AI332">
        <v>144675</v>
      </c>
      <c r="AO332"/>
      <c r="AP332"/>
    </row>
    <row r="333" spans="1:42" x14ac:dyDescent="0.25">
      <c r="A333" s="118" t="s">
        <v>417</v>
      </c>
      <c r="B333" s="118" t="s">
        <v>2705</v>
      </c>
      <c r="C333" s="118" t="s">
        <v>761</v>
      </c>
      <c r="D333" s="118" t="s">
        <v>2858</v>
      </c>
      <c r="E333" s="118"/>
      <c r="F333" s="149">
        <v>7884</v>
      </c>
      <c r="G333" s="149">
        <v>695114</v>
      </c>
      <c r="H333" s="149">
        <v>0</v>
      </c>
      <c r="I333" s="149">
        <v>695114</v>
      </c>
      <c r="J333" s="149">
        <v>0</v>
      </c>
      <c r="K333" s="149">
        <v>0</v>
      </c>
      <c r="L333" s="149">
        <v>695114</v>
      </c>
      <c r="M333" s="149">
        <v>18966</v>
      </c>
      <c r="N333" s="149">
        <v>33955</v>
      </c>
      <c r="O333" s="149">
        <v>676148</v>
      </c>
      <c r="P333" s="149">
        <v>0</v>
      </c>
      <c r="Q333" s="149">
        <v>85862.44</v>
      </c>
      <c r="R333" s="149">
        <v>85862.44</v>
      </c>
      <c r="S333" s="149">
        <v>0</v>
      </c>
      <c r="T333" s="149">
        <v>85862.44</v>
      </c>
      <c r="U333" s="149">
        <v>85862.44</v>
      </c>
      <c r="V333" s="149">
        <v>85862.44</v>
      </c>
      <c r="W333" s="149">
        <v>104828.44</v>
      </c>
      <c r="X333" s="149">
        <v>104828.44</v>
      </c>
      <c r="Y333" s="149">
        <v>0</v>
      </c>
      <c r="Z333" s="149">
        <v>104828.44</v>
      </c>
      <c r="AA333" s="149">
        <v>119817.44</v>
      </c>
      <c r="AB333" s="149">
        <v>575296.56000000006</v>
      </c>
      <c r="AC333" s="149">
        <v>50432.560000000019</v>
      </c>
      <c r="AD333" s="149">
        <v>54395.879999999983</v>
      </c>
      <c r="AE333" s="149" t="s">
        <v>2857</v>
      </c>
      <c r="AF333" s="149">
        <v>590285.56000000006</v>
      </c>
      <c r="AG333" s="149">
        <v>575296.56000000006</v>
      </c>
      <c r="AH333">
        <v>85862.44</v>
      </c>
      <c r="AI333">
        <v>104828.44</v>
      </c>
      <c r="AO333"/>
      <c r="AP333"/>
    </row>
    <row r="334" spans="1:42" x14ac:dyDescent="0.25">
      <c r="A334" s="118" t="s">
        <v>418</v>
      </c>
      <c r="B334" s="118" t="s">
        <v>2711</v>
      </c>
      <c r="C334" s="118" t="s">
        <v>684</v>
      </c>
      <c r="D334" s="118" t="s">
        <v>2863</v>
      </c>
      <c r="E334" s="118"/>
      <c r="F334" s="149">
        <v>12134</v>
      </c>
      <c r="G334" s="149">
        <v>1069827</v>
      </c>
      <c r="H334" s="149">
        <v>0</v>
      </c>
      <c r="I334" s="149">
        <v>1069827</v>
      </c>
      <c r="J334" s="149">
        <v>178583</v>
      </c>
      <c r="K334" s="149">
        <v>266464</v>
      </c>
      <c r="L334" s="149">
        <v>891244</v>
      </c>
      <c r="M334" s="149">
        <v>264316</v>
      </c>
      <c r="N334" s="149">
        <v>502994</v>
      </c>
      <c r="O334" s="149">
        <v>626928</v>
      </c>
      <c r="P334" s="149">
        <v>104883.765</v>
      </c>
      <c r="Q334" s="149">
        <v>522044.22749999998</v>
      </c>
      <c r="R334" s="149">
        <v>626927.99249999993</v>
      </c>
      <c r="S334" s="149">
        <v>0</v>
      </c>
      <c r="T334" s="149">
        <v>0</v>
      </c>
      <c r="U334" s="149">
        <v>0</v>
      </c>
      <c r="V334" s="149">
        <v>0</v>
      </c>
      <c r="W334" s="149">
        <v>442899</v>
      </c>
      <c r="X334" s="149">
        <v>442899</v>
      </c>
      <c r="Y334" s="149">
        <v>0</v>
      </c>
      <c r="Z334" s="149">
        <v>442899</v>
      </c>
      <c r="AA334" s="149">
        <v>1396385.9924999999</v>
      </c>
      <c r="AB334" s="149">
        <v>-326558.99249999993</v>
      </c>
      <c r="AC334" s="149">
        <v>1066452.549325</v>
      </c>
      <c r="AD334" s="149">
        <v>-623553.54932500003</v>
      </c>
      <c r="AE334" s="149" t="s">
        <v>2865</v>
      </c>
      <c r="AF334" s="149">
        <v>626928</v>
      </c>
      <c r="AG334" s="149">
        <v>-326558.99249999993</v>
      </c>
      <c r="AH334">
        <v>0</v>
      </c>
      <c r="AI334">
        <v>442899</v>
      </c>
      <c r="AO334"/>
      <c r="AP334"/>
    </row>
    <row r="335" spans="1:42" x14ac:dyDescent="0.25">
      <c r="A335" s="118" t="s">
        <v>419</v>
      </c>
      <c r="B335" s="118" t="s">
        <v>2717</v>
      </c>
      <c r="C335" s="118" t="s">
        <v>693</v>
      </c>
      <c r="D335" s="118" t="s">
        <v>2859</v>
      </c>
      <c r="E335" s="118"/>
      <c r="F335" s="149">
        <v>15988</v>
      </c>
      <c r="G335" s="149">
        <v>1409625</v>
      </c>
      <c r="H335" s="149">
        <v>75773</v>
      </c>
      <c r="I335" s="149">
        <v>1485398</v>
      </c>
      <c r="J335" s="149">
        <v>1485398</v>
      </c>
      <c r="K335" s="149">
        <v>2193522</v>
      </c>
      <c r="L335" s="149">
        <v>0</v>
      </c>
      <c r="M335" s="149">
        <v>0</v>
      </c>
      <c r="N335" s="149">
        <v>0</v>
      </c>
      <c r="O335" s="149">
        <v>0</v>
      </c>
      <c r="P335" s="149">
        <v>0</v>
      </c>
      <c r="Q335" s="149">
        <v>0</v>
      </c>
      <c r="R335" s="149">
        <v>0</v>
      </c>
      <c r="S335" s="149">
        <v>0</v>
      </c>
      <c r="T335" s="149">
        <v>0</v>
      </c>
      <c r="U335" s="149">
        <v>0</v>
      </c>
      <c r="V335" s="149">
        <v>0</v>
      </c>
      <c r="W335" s="149">
        <v>1485398</v>
      </c>
      <c r="X335" s="149">
        <v>1409625</v>
      </c>
      <c r="Y335" s="149">
        <v>75773</v>
      </c>
      <c r="Z335" s="149">
        <v>1485398</v>
      </c>
      <c r="AA335" s="149">
        <v>2193522</v>
      </c>
      <c r="AB335" s="149">
        <v>-708124</v>
      </c>
      <c r="AC335" s="149">
        <v>1375729.0000000007</v>
      </c>
      <c r="AD335" s="149">
        <v>109668.9999999993</v>
      </c>
      <c r="AE335" s="149" t="s">
        <v>2857</v>
      </c>
      <c r="AF335" s="149">
        <v>0</v>
      </c>
      <c r="AG335" s="149">
        <v>-783897</v>
      </c>
      <c r="AH335">
        <v>0</v>
      </c>
      <c r="AI335">
        <v>1485398</v>
      </c>
      <c r="AO335"/>
      <c r="AP335"/>
    </row>
    <row r="336" spans="1:42" x14ac:dyDescent="0.25">
      <c r="A336" s="118" t="s">
        <v>420</v>
      </c>
      <c r="B336" s="118" t="s">
        <v>2724</v>
      </c>
      <c r="C336" s="118" t="s">
        <v>809</v>
      </c>
      <c r="D336" s="118" t="s">
        <v>2856</v>
      </c>
      <c r="E336" s="118"/>
      <c r="F336" s="149">
        <v>16127</v>
      </c>
      <c r="G336" s="149">
        <v>1421881</v>
      </c>
      <c r="H336" s="149">
        <v>0</v>
      </c>
      <c r="I336" s="149">
        <v>1421881</v>
      </c>
      <c r="J336" s="149">
        <v>219404</v>
      </c>
      <c r="K336" s="149">
        <v>435080</v>
      </c>
      <c r="L336" s="149">
        <v>1202477</v>
      </c>
      <c r="M336" s="149">
        <v>1006432</v>
      </c>
      <c r="N336" s="149">
        <v>1391557</v>
      </c>
      <c r="O336" s="149">
        <v>196045</v>
      </c>
      <c r="P336" s="149">
        <v>0</v>
      </c>
      <c r="Q336" s="149">
        <v>170438.16</v>
      </c>
      <c r="R336" s="149">
        <v>170438.16</v>
      </c>
      <c r="S336" s="149">
        <v>0</v>
      </c>
      <c r="T336" s="149">
        <v>170438.16</v>
      </c>
      <c r="U336" s="149">
        <v>170438.16</v>
      </c>
      <c r="V336" s="149">
        <v>170438</v>
      </c>
      <c r="W336" s="149">
        <v>1396274.16</v>
      </c>
      <c r="X336" s="149">
        <v>1396274</v>
      </c>
      <c r="Y336" s="149">
        <v>0</v>
      </c>
      <c r="Z336" s="149">
        <v>1396274</v>
      </c>
      <c r="AA336" s="149">
        <v>1997075.16</v>
      </c>
      <c r="AB336" s="149">
        <v>-575194.15999999992</v>
      </c>
      <c r="AC336" s="149">
        <v>1396274</v>
      </c>
      <c r="AD336" s="149">
        <v>0</v>
      </c>
      <c r="AE336" s="149" t="s">
        <v>2857</v>
      </c>
      <c r="AF336" s="149">
        <v>25607</v>
      </c>
      <c r="AG336" s="149">
        <v>-575194.15999999992</v>
      </c>
      <c r="AH336">
        <v>170438</v>
      </c>
      <c r="AI336">
        <v>1396274</v>
      </c>
      <c r="AO336"/>
      <c r="AP336"/>
    </row>
    <row r="337" spans="1:42" x14ac:dyDescent="0.25">
      <c r="A337" s="118" t="s">
        <v>421</v>
      </c>
      <c r="B337" s="118" t="s">
        <v>2731</v>
      </c>
      <c r="C337" s="118" t="s">
        <v>809</v>
      </c>
      <c r="D337" s="118" t="s">
        <v>2856</v>
      </c>
      <c r="E337" s="118"/>
      <c r="F337" s="149">
        <v>57719</v>
      </c>
      <c r="G337" s="149">
        <v>5088952</v>
      </c>
      <c r="H337" s="149">
        <v>0</v>
      </c>
      <c r="I337" s="149">
        <v>5088952</v>
      </c>
      <c r="J337" s="149">
        <v>332864</v>
      </c>
      <c r="K337" s="149">
        <v>591742</v>
      </c>
      <c r="L337" s="149">
        <v>4756088</v>
      </c>
      <c r="M337" s="149">
        <v>773848</v>
      </c>
      <c r="N337" s="149">
        <v>1572028</v>
      </c>
      <c r="O337" s="149">
        <v>3982240</v>
      </c>
      <c r="P337" s="149">
        <v>0</v>
      </c>
      <c r="Q337" s="149">
        <v>3986908</v>
      </c>
      <c r="R337" s="149">
        <v>3986908</v>
      </c>
      <c r="S337" s="149">
        <v>0</v>
      </c>
      <c r="T337" s="149">
        <v>3782240</v>
      </c>
      <c r="U337" s="149">
        <v>3782240</v>
      </c>
      <c r="V337" s="149">
        <v>2152821</v>
      </c>
      <c r="W337" s="149">
        <v>4888952</v>
      </c>
      <c r="X337" s="149">
        <v>3259533</v>
      </c>
      <c r="Y337" s="149">
        <v>0</v>
      </c>
      <c r="Z337" s="149">
        <v>3259533</v>
      </c>
      <c r="AA337" s="149">
        <v>6150678</v>
      </c>
      <c r="AB337" s="149">
        <v>-1061726</v>
      </c>
      <c r="AC337" s="149">
        <v>3259533</v>
      </c>
      <c r="AD337" s="149">
        <v>0</v>
      </c>
      <c r="AE337" s="149" t="s">
        <v>2857</v>
      </c>
      <c r="AF337" s="149">
        <v>1829419</v>
      </c>
      <c r="AG337" s="149">
        <v>-1061726</v>
      </c>
      <c r="AH337">
        <v>3782240</v>
      </c>
      <c r="AI337">
        <v>4888952</v>
      </c>
      <c r="AO337"/>
      <c r="AP337"/>
    </row>
    <row r="338" spans="1:42" x14ac:dyDescent="0.25">
      <c r="A338" s="118" t="s">
        <v>422</v>
      </c>
      <c r="B338" s="118" t="s">
        <v>2738</v>
      </c>
      <c r="C338" s="118" t="s">
        <v>774</v>
      </c>
      <c r="D338" s="118" t="s">
        <v>2862</v>
      </c>
      <c r="E338" s="118"/>
      <c r="F338" s="149">
        <v>1580</v>
      </c>
      <c r="G338" s="149">
        <v>139305</v>
      </c>
      <c r="H338" s="149">
        <v>0</v>
      </c>
      <c r="I338" s="149">
        <v>139305</v>
      </c>
      <c r="J338" s="149">
        <v>29619</v>
      </c>
      <c r="K338" s="149">
        <v>44716</v>
      </c>
      <c r="L338" s="149">
        <v>109686</v>
      </c>
      <c r="M338" s="149">
        <v>109686</v>
      </c>
      <c r="N338" s="149">
        <v>203135</v>
      </c>
      <c r="O338" s="149">
        <v>0</v>
      </c>
      <c r="P338" s="149">
        <v>0</v>
      </c>
      <c r="Q338" s="149">
        <v>0</v>
      </c>
      <c r="R338" s="149">
        <v>0</v>
      </c>
      <c r="S338" s="149">
        <v>0</v>
      </c>
      <c r="T338" s="149">
        <v>0</v>
      </c>
      <c r="U338" s="149">
        <v>0</v>
      </c>
      <c r="V338" s="149">
        <v>0</v>
      </c>
      <c r="W338" s="149">
        <v>139305</v>
      </c>
      <c r="X338" s="149">
        <v>139305</v>
      </c>
      <c r="Y338" s="149">
        <v>0</v>
      </c>
      <c r="Z338" s="149">
        <v>139305</v>
      </c>
      <c r="AA338" s="149">
        <v>247851</v>
      </c>
      <c r="AB338" s="149">
        <v>-108546</v>
      </c>
      <c r="AC338" s="149">
        <v>113625.19</v>
      </c>
      <c r="AD338" s="149">
        <v>25679.81</v>
      </c>
      <c r="AE338" s="149" t="s">
        <v>2857</v>
      </c>
      <c r="AF338" s="149">
        <v>0</v>
      </c>
      <c r="AG338" s="149">
        <v>-108546</v>
      </c>
      <c r="AH338">
        <v>0</v>
      </c>
      <c r="AI338">
        <v>139305</v>
      </c>
      <c r="AO338"/>
      <c r="AP338"/>
    </row>
    <row r="339" spans="1:42" x14ac:dyDescent="0.25">
      <c r="A339" s="118" t="s">
        <v>423</v>
      </c>
      <c r="B339" s="118" t="s">
        <v>2743</v>
      </c>
      <c r="C339" s="118" t="s">
        <v>675</v>
      </c>
      <c r="D339" s="118" t="s">
        <v>2856</v>
      </c>
      <c r="E339" s="118"/>
      <c r="F339" s="149">
        <v>15168</v>
      </c>
      <c r="G339" s="149">
        <v>0</v>
      </c>
      <c r="H339" s="149">
        <v>0</v>
      </c>
      <c r="I339" s="149">
        <v>0</v>
      </c>
      <c r="J339" s="149">
        <v>0</v>
      </c>
      <c r="K339" s="149">
        <v>0</v>
      </c>
      <c r="L339" s="149">
        <v>0</v>
      </c>
      <c r="M339" s="149">
        <v>0</v>
      </c>
      <c r="N339" s="149">
        <v>0</v>
      </c>
      <c r="O339" s="149">
        <v>0</v>
      </c>
      <c r="P339" s="149">
        <v>0</v>
      </c>
      <c r="Q339" s="149">
        <v>0</v>
      </c>
      <c r="R339" s="149">
        <v>0</v>
      </c>
      <c r="S339" s="149">
        <v>0</v>
      </c>
      <c r="T339" s="149">
        <v>0</v>
      </c>
      <c r="U339" s="149">
        <v>0</v>
      </c>
      <c r="V339" s="149">
        <v>0</v>
      </c>
      <c r="W339" s="149">
        <v>0</v>
      </c>
      <c r="X339" s="149">
        <v>0</v>
      </c>
      <c r="Y339" s="149">
        <v>0</v>
      </c>
      <c r="Z339" s="149">
        <v>0</v>
      </c>
      <c r="AA339" s="149">
        <v>0</v>
      </c>
      <c r="AB339" s="149">
        <v>0</v>
      </c>
      <c r="AC339" s="149">
        <v>0</v>
      </c>
      <c r="AD339" s="149">
        <v>0</v>
      </c>
      <c r="AE339" s="149" t="s">
        <v>2857</v>
      </c>
      <c r="AF339" s="149">
        <v>0</v>
      </c>
      <c r="AG339" s="149">
        <v>0</v>
      </c>
      <c r="AH339">
        <v>0</v>
      </c>
      <c r="AI339">
        <v>0</v>
      </c>
      <c r="AO339"/>
      <c r="AP339"/>
    </row>
    <row r="340" spans="1:42" x14ac:dyDescent="0.25">
      <c r="A340" s="118" t="s">
        <v>424</v>
      </c>
      <c r="B340" s="118" t="s">
        <v>2747</v>
      </c>
      <c r="C340" s="118" t="s">
        <v>708</v>
      </c>
      <c r="D340" s="118" t="s">
        <v>2860</v>
      </c>
      <c r="E340" s="118"/>
      <c r="F340" s="149">
        <v>14749</v>
      </c>
      <c r="G340" s="149">
        <v>1300386</v>
      </c>
      <c r="H340" s="149">
        <v>0</v>
      </c>
      <c r="I340" s="149">
        <v>1300386</v>
      </c>
      <c r="J340" s="149">
        <v>20903</v>
      </c>
      <c r="K340" s="149">
        <v>77106</v>
      </c>
      <c r="L340" s="149">
        <v>1279483</v>
      </c>
      <c r="M340" s="149">
        <v>13573</v>
      </c>
      <c r="N340" s="149">
        <v>38172</v>
      </c>
      <c r="O340" s="149">
        <v>1265910</v>
      </c>
      <c r="P340" s="149">
        <v>0</v>
      </c>
      <c r="Q340" s="149">
        <v>181506.41</v>
      </c>
      <c r="R340" s="149">
        <v>181506.41</v>
      </c>
      <c r="S340" s="149">
        <v>0</v>
      </c>
      <c r="T340" s="149">
        <v>165176.24</v>
      </c>
      <c r="U340" s="149">
        <v>165176.24</v>
      </c>
      <c r="V340" s="149">
        <v>165176.24</v>
      </c>
      <c r="W340" s="149">
        <v>199652.24</v>
      </c>
      <c r="X340" s="149">
        <v>199652.24</v>
      </c>
      <c r="Y340" s="149">
        <v>0</v>
      </c>
      <c r="Z340" s="149">
        <v>199652.24</v>
      </c>
      <c r="AA340" s="149">
        <v>296784.41000000003</v>
      </c>
      <c r="AB340" s="149">
        <v>1003601.59</v>
      </c>
      <c r="AC340" s="149">
        <v>258261.64</v>
      </c>
      <c r="AD340" s="149">
        <v>-58609.400000000023</v>
      </c>
      <c r="AE340" s="149" t="s">
        <v>2865</v>
      </c>
      <c r="AF340" s="149">
        <v>1100733.76</v>
      </c>
      <c r="AG340" s="149">
        <v>1003601.59</v>
      </c>
      <c r="AH340">
        <v>165176.24</v>
      </c>
      <c r="AI340">
        <v>199652.24</v>
      </c>
      <c r="AO340"/>
      <c r="AP340"/>
    </row>
    <row r="341" spans="1:42" x14ac:dyDescent="0.25">
      <c r="A341" s="118" t="s">
        <v>425</v>
      </c>
      <c r="B341" s="118" t="s">
        <v>2753</v>
      </c>
      <c r="C341" s="118" t="s">
        <v>731</v>
      </c>
      <c r="D341" s="118" t="s">
        <v>2860</v>
      </c>
      <c r="E341" s="118"/>
      <c r="F341" s="149">
        <v>2489</v>
      </c>
      <c r="G341" s="149">
        <v>219449</v>
      </c>
      <c r="H341" s="149">
        <v>0</v>
      </c>
      <c r="I341" s="149">
        <v>219449</v>
      </c>
      <c r="J341" s="149">
        <v>33034</v>
      </c>
      <c r="K341" s="149">
        <v>69963</v>
      </c>
      <c r="L341" s="149">
        <v>186415</v>
      </c>
      <c r="M341" s="149">
        <v>99321</v>
      </c>
      <c r="N341" s="149">
        <v>99846</v>
      </c>
      <c r="O341" s="149">
        <v>87094</v>
      </c>
      <c r="P341" s="149">
        <v>0</v>
      </c>
      <c r="Q341" s="149">
        <v>0</v>
      </c>
      <c r="R341" s="149">
        <v>0</v>
      </c>
      <c r="S341" s="149">
        <v>0</v>
      </c>
      <c r="T341" s="149">
        <v>0</v>
      </c>
      <c r="U341" s="149">
        <v>0</v>
      </c>
      <c r="V341" s="149">
        <v>0</v>
      </c>
      <c r="W341" s="149">
        <v>132355</v>
      </c>
      <c r="X341" s="149">
        <v>132355</v>
      </c>
      <c r="Y341" s="149">
        <v>0</v>
      </c>
      <c r="Z341" s="149">
        <v>132355</v>
      </c>
      <c r="AA341" s="149">
        <v>169809</v>
      </c>
      <c r="AB341" s="149">
        <v>49640</v>
      </c>
      <c r="AC341" s="149">
        <v>51911.490000000005</v>
      </c>
      <c r="AD341" s="149">
        <v>80443.509999999995</v>
      </c>
      <c r="AE341" s="149" t="s">
        <v>2857</v>
      </c>
      <c r="AF341" s="149">
        <v>87094</v>
      </c>
      <c r="AG341" s="149">
        <v>49640</v>
      </c>
      <c r="AH341">
        <v>0</v>
      </c>
      <c r="AI341">
        <v>132355</v>
      </c>
      <c r="AO341"/>
      <c r="AP341"/>
    </row>
    <row r="342" spans="1:42" x14ac:dyDescent="0.25">
      <c r="A342" s="118" t="s">
        <v>426</v>
      </c>
      <c r="B342" s="118" t="s">
        <v>2760</v>
      </c>
      <c r="C342" s="118" t="s">
        <v>700</v>
      </c>
      <c r="D342" s="118" t="s">
        <v>2860</v>
      </c>
      <c r="E342" s="118"/>
      <c r="F342" s="149">
        <v>7993</v>
      </c>
      <c r="G342" s="149">
        <v>704725</v>
      </c>
      <c r="H342" s="149">
        <v>0</v>
      </c>
      <c r="I342" s="149">
        <v>704725</v>
      </c>
      <c r="J342" s="149">
        <v>49860</v>
      </c>
      <c r="K342" s="149">
        <v>58342</v>
      </c>
      <c r="L342" s="149">
        <v>654865</v>
      </c>
      <c r="M342" s="149">
        <v>184053</v>
      </c>
      <c r="N342" s="149">
        <v>234159</v>
      </c>
      <c r="O342" s="149">
        <v>470812</v>
      </c>
      <c r="P342" s="149">
        <v>0</v>
      </c>
      <c r="Q342" s="149">
        <v>125150.21</v>
      </c>
      <c r="R342" s="149">
        <v>125150.21</v>
      </c>
      <c r="S342" s="149">
        <v>0</v>
      </c>
      <c r="T342" s="149">
        <v>125150.21</v>
      </c>
      <c r="U342" s="149">
        <v>125150.21</v>
      </c>
      <c r="V342" s="149">
        <v>107750.21</v>
      </c>
      <c r="W342" s="149">
        <v>359063.21</v>
      </c>
      <c r="X342" s="149">
        <v>341663.21</v>
      </c>
      <c r="Y342" s="149">
        <v>0</v>
      </c>
      <c r="Z342" s="149">
        <v>341663.21</v>
      </c>
      <c r="AA342" s="149">
        <v>417651.21</v>
      </c>
      <c r="AB342" s="149">
        <v>287073.78999999998</v>
      </c>
      <c r="AC342" s="149">
        <v>363446.54</v>
      </c>
      <c r="AD342" s="149">
        <v>-21783.329999999962</v>
      </c>
      <c r="AE342" s="149" t="s">
        <v>2865</v>
      </c>
      <c r="AF342" s="149">
        <v>363061.79</v>
      </c>
      <c r="AG342" s="149">
        <v>287073.78999999998</v>
      </c>
      <c r="AH342">
        <v>125150.21</v>
      </c>
      <c r="AI342">
        <v>359063.21</v>
      </c>
      <c r="AO342"/>
      <c r="AP342"/>
    </row>
    <row r="343" spans="1:42" x14ac:dyDescent="0.25">
      <c r="A343" s="118" t="s">
        <v>427</v>
      </c>
      <c r="B343" s="118" t="s">
        <v>2767</v>
      </c>
      <c r="C343" s="118" t="s">
        <v>684</v>
      </c>
      <c r="D343" s="118" t="s">
        <v>2861</v>
      </c>
      <c r="E343" s="118"/>
      <c r="F343" s="149">
        <v>23907</v>
      </c>
      <c r="G343" s="149">
        <v>2107825</v>
      </c>
      <c r="H343" s="149">
        <v>0</v>
      </c>
      <c r="I343" s="149">
        <v>2107825</v>
      </c>
      <c r="J343" s="149">
        <v>315982</v>
      </c>
      <c r="K343" s="149">
        <v>540862</v>
      </c>
      <c r="L343" s="149">
        <v>1791843</v>
      </c>
      <c r="M343" s="149">
        <v>357089</v>
      </c>
      <c r="N343" s="149">
        <v>499882</v>
      </c>
      <c r="O343" s="149">
        <v>1434754</v>
      </c>
      <c r="P343" s="149">
        <v>0</v>
      </c>
      <c r="Q343" s="149">
        <v>742108</v>
      </c>
      <c r="R343" s="149">
        <v>742108</v>
      </c>
      <c r="S343" s="149">
        <v>0</v>
      </c>
      <c r="T343" s="149">
        <v>742108</v>
      </c>
      <c r="U343" s="149">
        <v>742108</v>
      </c>
      <c r="V343" s="149">
        <v>742108</v>
      </c>
      <c r="W343" s="149">
        <v>1415179</v>
      </c>
      <c r="X343" s="149">
        <v>1415179</v>
      </c>
      <c r="Y343" s="149">
        <v>0</v>
      </c>
      <c r="Z343" s="149">
        <v>1415179</v>
      </c>
      <c r="AA343" s="149">
        <v>1782852</v>
      </c>
      <c r="AB343" s="149">
        <v>324973</v>
      </c>
      <c r="AC343" s="149">
        <v>944318.96</v>
      </c>
      <c r="AD343" s="149">
        <v>470860.04</v>
      </c>
      <c r="AE343" s="149" t="s">
        <v>2857</v>
      </c>
      <c r="AF343" s="149">
        <v>692646</v>
      </c>
      <c r="AG343" s="149">
        <v>324973</v>
      </c>
      <c r="AH343">
        <v>742108</v>
      </c>
      <c r="AI343">
        <v>1415179</v>
      </c>
      <c r="AO343"/>
      <c r="AP343"/>
    </row>
    <row r="344" spans="1:42" x14ac:dyDescent="0.25">
      <c r="A344" s="118" t="s">
        <v>428</v>
      </c>
      <c r="B344" s="118" t="s">
        <v>2774</v>
      </c>
      <c r="C344" s="118" t="s">
        <v>761</v>
      </c>
      <c r="D344" s="118" t="s">
        <v>2862</v>
      </c>
      <c r="E344" s="118" t="s">
        <v>2858</v>
      </c>
      <c r="F344" s="149">
        <v>10911</v>
      </c>
      <c r="G344" s="149">
        <v>961998</v>
      </c>
      <c r="H344" s="149">
        <v>0</v>
      </c>
      <c r="I344" s="149">
        <v>961998</v>
      </c>
      <c r="J344" s="149">
        <v>961998</v>
      </c>
      <c r="K344" s="149">
        <v>1684434</v>
      </c>
      <c r="L344" s="149">
        <v>0</v>
      </c>
      <c r="M344" s="149">
        <v>0</v>
      </c>
      <c r="N344" s="149">
        <v>0</v>
      </c>
      <c r="O344" s="149">
        <v>0</v>
      </c>
      <c r="P344" s="149">
        <v>0</v>
      </c>
      <c r="Q344" s="149">
        <v>0</v>
      </c>
      <c r="R344" s="149">
        <v>0</v>
      </c>
      <c r="S344" s="149">
        <v>0</v>
      </c>
      <c r="T344" s="149">
        <v>0</v>
      </c>
      <c r="U344" s="149">
        <v>0</v>
      </c>
      <c r="V344" s="149">
        <v>0</v>
      </c>
      <c r="W344" s="149">
        <v>961998</v>
      </c>
      <c r="X344" s="149">
        <v>961998</v>
      </c>
      <c r="Y344" s="149">
        <v>0</v>
      </c>
      <c r="Z344" s="149">
        <v>961998</v>
      </c>
      <c r="AA344" s="149">
        <v>1684434</v>
      </c>
      <c r="AB344" s="149">
        <v>-722436</v>
      </c>
      <c r="AC344" s="149">
        <v>650996.57000000007</v>
      </c>
      <c r="AD344" s="149">
        <v>311001.42999999993</v>
      </c>
      <c r="AE344" s="149" t="s">
        <v>2857</v>
      </c>
      <c r="AF344" s="149">
        <v>0</v>
      </c>
      <c r="AG344" s="149">
        <v>-722436</v>
      </c>
      <c r="AH344">
        <v>0</v>
      </c>
      <c r="AI344">
        <v>961998</v>
      </c>
      <c r="AO344"/>
      <c r="AP344"/>
    </row>
    <row r="345" spans="1:42" x14ac:dyDescent="0.25">
      <c r="A345" s="118" t="s">
        <v>429</v>
      </c>
      <c r="B345" s="118" t="s">
        <v>2781</v>
      </c>
      <c r="C345" s="118" t="s">
        <v>684</v>
      </c>
      <c r="D345" s="118" t="s">
        <v>2863</v>
      </c>
      <c r="E345" s="118"/>
      <c r="F345" s="149">
        <v>22851</v>
      </c>
      <c r="G345" s="149">
        <v>2014720</v>
      </c>
      <c r="H345" s="149">
        <v>0</v>
      </c>
      <c r="I345" s="149">
        <v>2014720</v>
      </c>
      <c r="J345" s="149">
        <v>0</v>
      </c>
      <c r="K345" s="149">
        <v>0</v>
      </c>
      <c r="L345" s="149">
        <v>2014720</v>
      </c>
      <c r="M345" s="149">
        <v>823845</v>
      </c>
      <c r="N345" s="149">
        <v>988875</v>
      </c>
      <c r="O345" s="149">
        <v>1190875</v>
      </c>
      <c r="P345" s="149">
        <v>0</v>
      </c>
      <c r="Q345" s="149">
        <v>1190875</v>
      </c>
      <c r="R345" s="149">
        <v>1190875</v>
      </c>
      <c r="S345" s="149">
        <v>0</v>
      </c>
      <c r="T345" s="149">
        <v>1190875</v>
      </c>
      <c r="U345" s="149">
        <v>1190875</v>
      </c>
      <c r="V345" s="149">
        <v>1099817.47</v>
      </c>
      <c r="W345" s="149">
        <v>2014720</v>
      </c>
      <c r="X345" s="149">
        <v>1923662.47</v>
      </c>
      <c r="Y345" s="149">
        <v>0</v>
      </c>
      <c r="Z345" s="149">
        <v>1923662.47</v>
      </c>
      <c r="AA345" s="149">
        <v>2179750</v>
      </c>
      <c r="AB345" s="149">
        <v>-165030</v>
      </c>
      <c r="AC345" s="149">
        <v>779672.56</v>
      </c>
      <c r="AD345" s="149">
        <v>1143989.9099999999</v>
      </c>
      <c r="AE345" s="149" t="s">
        <v>2857</v>
      </c>
      <c r="AF345" s="149">
        <v>91057.530000000028</v>
      </c>
      <c r="AG345" s="149">
        <v>-165030</v>
      </c>
      <c r="AH345">
        <v>1190875</v>
      </c>
      <c r="AI345">
        <v>2014720</v>
      </c>
      <c r="AO345"/>
      <c r="AP345"/>
    </row>
    <row r="346" spans="1:42" x14ac:dyDescent="0.25">
      <c r="A346" s="118" t="s">
        <v>430</v>
      </c>
      <c r="B346" s="118" t="s">
        <v>2787</v>
      </c>
      <c r="C346" s="118" t="s">
        <v>700</v>
      </c>
      <c r="D346" s="118" t="s">
        <v>2860</v>
      </c>
      <c r="E346" s="118"/>
      <c r="F346" s="149">
        <v>875</v>
      </c>
      <c r="G346" s="149">
        <v>77147</v>
      </c>
      <c r="H346" s="149">
        <v>0</v>
      </c>
      <c r="I346" s="149">
        <v>77147</v>
      </c>
      <c r="J346" s="149">
        <v>0</v>
      </c>
      <c r="K346" s="149">
        <v>0</v>
      </c>
      <c r="L346" s="149">
        <v>77147</v>
      </c>
      <c r="M346" s="149">
        <v>22445</v>
      </c>
      <c r="N346" s="149">
        <v>28460</v>
      </c>
      <c r="O346" s="149">
        <v>54702</v>
      </c>
      <c r="P346" s="149">
        <v>0</v>
      </c>
      <c r="Q346" s="149">
        <v>0</v>
      </c>
      <c r="R346" s="149">
        <v>0</v>
      </c>
      <c r="S346" s="149">
        <v>0</v>
      </c>
      <c r="T346" s="149">
        <v>0</v>
      </c>
      <c r="U346" s="149">
        <v>0</v>
      </c>
      <c r="V346" s="149">
        <v>0</v>
      </c>
      <c r="W346" s="149">
        <v>22445</v>
      </c>
      <c r="X346" s="149">
        <v>22445</v>
      </c>
      <c r="Y346" s="149">
        <v>0</v>
      </c>
      <c r="Z346" s="149">
        <v>22445</v>
      </c>
      <c r="AA346" s="149">
        <v>28460</v>
      </c>
      <c r="AB346" s="149">
        <v>48687</v>
      </c>
      <c r="AC346" s="149">
        <v>21017.83</v>
      </c>
      <c r="AD346" s="149">
        <v>1427.1699999999985</v>
      </c>
      <c r="AE346" s="149" t="s">
        <v>2857</v>
      </c>
      <c r="AF346" s="149">
        <v>54702</v>
      </c>
      <c r="AG346" s="149">
        <v>48687</v>
      </c>
      <c r="AH346">
        <v>0</v>
      </c>
      <c r="AI346">
        <v>22445</v>
      </c>
      <c r="AO346"/>
      <c r="AP346"/>
    </row>
    <row r="347" spans="1:42" x14ac:dyDescent="0.25">
      <c r="A347" s="118" t="s">
        <v>431</v>
      </c>
      <c r="B347" s="118" t="s">
        <v>2793</v>
      </c>
      <c r="C347" s="118" t="s">
        <v>919</v>
      </c>
      <c r="D347" s="118" t="s">
        <v>2863</v>
      </c>
      <c r="E347" s="118"/>
      <c r="F347" s="149">
        <v>18688</v>
      </c>
      <c r="G347" s="149">
        <v>1647678</v>
      </c>
      <c r="H347" s="149">
        <v>0</v>
      </c>
      <c r="I347" s="149">
        <v>1647678</v>
      </c>
      <c r="J347" s="149">
        <v>694700</v>
      </c>
      <c r="K347" s="149">
        <v>1046450</v>
      </c>
      <c r="L347" s="149">
        <v>952978</v>
      </c>
      <c r="M347" s="149">
        <v>750875</v>
      </c>
      <c r="N347" s="149">
        <v>1254050</v>
      </c>
      <c r="O347" s="149">
        <v>202103</v>
      </c>
      <c r="P347" s="149">
        <v>0</v>
      </c>
      <c r="Q347" s="149">
        <v>0</v>
      </c>
      <c r="R347" s="149">
        <v>0</v>
      </c>
      <c r="S347" s="149">
        <v>0</v>
      </c>
      <c r="T347" s="149">
        <v>0</v>
      </c>
      <c r="U347" s="149">
        <v>0</v>
      </c>
      <c r="V347" s="149">
        <v>0</v>
      </c>
      <c r="W347" s="149">
        <v>1445575</v>
      </c>
      <c r="X347" s="149">
        <v>1445575</v>
      </c>
      <c r="Y347" s="149">
        <v>0</v>
      </c>
      <c r="Z347" s="149">
        <v>1445575</v>
      </c>
      <c r="AA347" s="149">
        <v>2300500</v>
      </c>
      <c r="AB347" s="149">
        <v>-652822</v>
      </c>
      <c r="AC347" s="149">
        <v>1443952.8199999998</v>
      </c>
      <c r="AD347" s="149">
        <v>1622.1800000001676</v>
      </c>
      <c r="AE347" s="149" t="s">
        <v>2857</v>
      </c>
      <c r="AF347" s="149">
        <v>202103</v>
      </c>
      <c r="AG347" s="149">
        <v>-652822</v>
      </c>
      <c r="AH347">
        <v>0</v>
      </c>
      <c r="AI347">
        <v>1445575</v>
      </c>
      <c r="AO347"/>
      <c r="AP347"/>
    </row>
    <row r="348" spans="1:42" x14ac:dyDescent="0.25">
      <c r="A348" s="118" t="s">
        <v>432</v>
      </c>
      <c r="B348" s="118" t="s">
        <v>2800</v>
      </c>
      <c r="C348" s="118" t="s">
        <v>684</v>
      </c>
      <c r="D348" s="118" t="s">
        <v>2863</v>
      </c>
      <c r="E348" s="118"/>
      <c r="F348" s="149">
        <v>40397</v>
      </c>
      <c r="G348" s="149">
        <v>3561711</v>
      </c>
      <c r="H348" s="149">
        <v>0</v>
      </c>
      <c r="I348" s="149">
        <v>3561711</v>
      </c>
      <c r="J348" s="149">
        <v>1166625</v>
      </c>
      <c r="K348" s="149">
        <v>1231500</v>
      </c>
      <c r="L348" s="149">
        <v>2395086</v>
      </c>
      <c r="M348" s="149">
        <v>2395000</v>
      </c>
      <c r="N348" s="149">
        <v>3430000</v>
      </c>
      <c r="O348" s="149">
        <v>86</v>
      </c>
      <c r="P348" s="149">
        <v>0</v>
      </c>
      <c r="Q348" s="149">
        <v>0</v>
      </c>
      <c r="R348" s="149">
        <v>0</v>
      </c>
      <c r="S348" s="149">
        <v>0</v>
      </c>
      <c r="T348" s="149">
        <v>0</v>
      </c>
      <c r="U348" s="149">
        <v>0</v>
      </c>
      <c r="V348" s="149">
        <v>0</v>
      </c>
      <c r="W348" s="149">
        <v>3561625</v>
      </c>
      <c r="X348" s="149">
        <v>3561625</v>
      </c>
      <c r="Y348" s="149">
        <v>0</v>
      </c>
      <c r="Z348" s="149">
        <v>3561625</v>
      </c>
      <c r="AA348" s="149">
        <v>4661500</v>
      </c>
      <c r="AB348" s="149">
        <v>-1099789</v>
      </c>
      <c r="AC348" s="149">
        <v>2328249.2699999996</v>
      </c>
      <c r="AD348" s="149">
        <v>1233375.7300000004</v>
      </c>
      <c r="AE348" s="149" t="s">
        <v>2857</v>
      </c>
      <c r="AF348" s="149">
        <v>86</v>
      </c>
      <c r="AG348" s="149">
        <v>-1099789</v>
      </c>
      <c r="AH348">
        <v>0</v>
      </c>
      <c r="AI348">
        <v>3561625</v>
      </c>
      <c r="AO348"/>
      <c r="AP348"/>
    </row>
    <row r="349" spans="1:42" x14ac:dyDescent="0.25">
      <c r="A349" s="118" t="s">
        <v>433</v>
      </c>
      <c r="B349" s="118" t="s">
        <v>761</v>
      </c>
      <c r="C349" s="118" t="s">
        <v>761</v>
      </c>
      <c r="D349" s="118" t="s">
        <v>2862</v>
      </c>
      <c r="E349" s="118"/>
      <c r="F349" s="149">
        <v>185877</v>
      </c>
      <c r="G349" s="149">
        <v>16388350</v>
      </c>
      <c r="H349" s="149">
        <v>0</v>
      </c>
      <c r="I349" s="149">
        <v>16388350</v>
      </c>
      <c r="J349" s="149">
        <v>4224486</v>
      </c>
      <c r="K349" s="149">
        <v>5972647</v>
      </c>
      <c r="L349" s="149">
        <v>12163864</v>
      </c>
      <c r="M349" s="149">
        <v>12163863</v>
      </c>
      <c r="N349" s="149">
        <v>12578863</v>
      </c>
      <c r="O349" s="149">
        <v>1</v>
      </c>
      <c r="P349" s="149">
        <v>0</v>
      </c>
      <c r="Q349" s="149">
        <v>0</v>
      </c>
      <c r="R349" s="149">
        <v>0</v>
      </c>
      <c r="S349" s="149">
        <v>0</v>
      </c>
      <c r="T349" s="149">
        <v>0</v>
      </c>
      <c r="U349" s="149">
        <v>0</v>
      </c>
      <c r="V349" s="149">
        <v>0</v>
      </c>
      <c r="W349" s="149">
        <v>16388349</v>
      </c>
      <c r="X349" s="149">
        <v>16388349</v>
      </c>
      <c r="Y349" s="149">
        <v>0</v>
      </c>
      <c r="Z349" s="149">
        <v>16388349</v>
      </c>
      <c r="AA349" s="149">
        <v>18551510</v>
      </c>
      <c r="AB349" s="149">
        <v>-2163160</v>
      </c>
      <c r="AC349" s="149">
        <v>14218117.52</v>
      </c>
      <c r="AD349" s="149">
        <v>2170231.4800000004</v>
      </c>
      <c r="AE349" s="149" t="s">
        <v>2857</v>
      </c>
      <c r="AF349" s="149">
        <v>1</v>
      </c>
      <c r="AG349" s="149">
        <v>-2163160</v>
      </c>
      <c r="AH349">
        <v>0</v>
      </c>
      <c r="AI349">
        <v>16388349</v>
      </c>
      <c r="AO349"/>
      <c r="AP349"/>
    </row>
    <row r="350" spans="1:42" x14ac:dyDescent="0.25">
      <c r="A350" s="118" t="s">
        <v>434</v>
      </c>
      <c r="B350" s="118" t="s">
        <v>2813</v>
      </c>
      <c r="C350" s="118" t="s">
        <v>731</v>
      </c>
      <c r="D350" s="118" t="s">
        <v>2860</v>
      </c>
      <c r="E350" s="118"/>
      <c r="F350" s="149">
        <v>1187</v>
      </c>
      <c r="G350" s="149">
        <v>104655</v>
      </c>
      <c r="H350" s="149">
        <v>0</v>
      </c>
      <c r="I350" s="149">
        <v>104655</v>
      </c>
      <c r="J350" s="149">
        <v>0</v>
      </c>
      <c r="K350" s="149">
        <v>0</v>
      </c>
      <c r="L350" s="149">
        <v>104655</v>
      </c>
      <c r="M350" s="149">
        <v>35458</v>
      </c>
      <c r="N350" s="149">
        <v>58213</v>
      </c>
      <c r="O350" s="149">
        <v>69197</v>
      </c>
      <c r="P350" s="149">
        <v>22258.035</v>
      </c>
      <c r="Q350" s="149">
        <v>0</v>
      </c>
      <c r="R350" s="149">
        <v>22258.035</v>
      </c>
      <c r="S350" s="149">
        <v>22506.134999999998</v>
      </c>
      <c r="T350" s="149">
        <v>0</v>
      </c>
      <c r="U350" s="149">
        <v>22506.134999999998</v>
      </c>
      <c r="V350" s="149">
        <v>22506</v>
      </c>
      <c r="W350" s="149">
        <v>57964.134999999995</v>
      </c>
      <c r="X350" s="149">
        <v>57964</v>
      </c>
      <c r="Y350" s="149">
        <v>0</v>
      </c>
      <c r="Z350" s="149">
        <v>57964</v>
      </c>
      <c r="AA350" s="149">
        <v>80471.035000000003</v>
      </c>
      <c r="AB350" s="149">
        <v>24183.964999999997</v>
      </c>
      <c r="AC350" s="149">
        <v>57963.999999999993</v>
      </c>
      <c r="AD350" s="149">
        <v>7.2759576141834259E-12</v>
      </c>
      <c r="AE350" s="149" t="s">
        <v>2857</v>
      </c>
      <c r="AF350" s="149">
        <v>46691</v>
      </c>
      <c r="AG350" s="149">
        <v>24183.964999999997</v>
      </c>
      <c r="AH350">
        <v>22506</v>
      </c>
      <c r="AI350">
        <v>57964</v>
      </c>
      <c r="AO350"/>
      <c r="AP350"/>
    </row>
    <row r="351" spans="1:42" x14ac:dyDescent="0.25">
      <c r="A351" s="118" t="s">
        <v>435</v>
      </c>
      <c r="B351" s="118" t="s">
        <v>2819</v>
      </c>
      <c r="C351" s="118" t="s">
        <v>809</v>
      </c>
      <c r="D351" s="118" t="s">
        <v>2864</v>
      </c>
      <c r="E351" s="118"/>
      <c r="F351" s="149">
        <v>11964</v>
      </c>
      <c r="G351" s="149">
        <v>1054839</v>
      </c>
      <c r="H351" s="149">
        <v>0</v>
      </c>
      <c r="I351" s="149">
        <v>1054839</v>
      </c>
      <c r="J351" s="149">
        <v>1030200</v>
      </c>
      <c r="K351" s="149">
        <v>1378800</v>
      </c>
      <c r="L351" s="149">
        <v>24639</v>
      </c>
      <c r="M351" s="149">
        <v>0</v>
      </c>
      <c r="N351" s="149">
        <v>0</v>
      </c>
      <c r="O351" s="149">
        <v>24639</v>
      </c>
      <c r="P351" s="149">
        <v>0</v>
      </c>
      <c r="Q351" s="149">
        <v>37518</v>
      </c>
      <c r="R351" s="149">
        <v>37518</v>
      </c>
      <c r="S351" s="149">
        <v>0</v>
      </c>
      <c r="T351" s="149">
        <v>24627</v>
      </c>
      <c r="U351" s="149">
        <v>24627</v>
      </c>
      <c r="V351" s="149">
        <v>24627</v>
      </c>
      <c r="W351" s="149">
        <v>1054827</v>
      </c>
      <c r="X351" s="149">
        <v>1054827</v>
      </c>
      <c r="Y351" s="149">
        <v>0</v>
      </c>
      <c r="Z351" s="149">
        <v>1054827</v>
      </c>
      <c r="AA351" s="149">
        <v>1416318</v>
      </c>
      <c r="AB351" s="149">
        <v>-361479</v>
      </c>
      <c r="AC351" s="149">
        <v>1030184.1299999998</v>
      </c>
      <c r="AD351" s="149">
        <v>24642.870000000228</v>
      </c>
      <c r="AE351" s="149" t="s">
        <v>2857</v>
      </c>
      <c r="AF351" s="149">
        <v>12</v>
      </c>
      <c r="AG351" s="149">
        <v>-361479</v>
      </c>
      <c r="AH351">
        <v>24627</v>
      </c>
      <c r="AI351">
        <v>1054827</v>
      </c>
      <c r="AO351"/>
      <c r="AP351"/>
    </row>
    <row r="352" spans="1:42" x14ac:dyDescent="0.25">
      <c r="A352" s="118" t="s">
        <v>436</v>
      </c>
      <c r="B352" s="118" t="s">
        <v>2826</v>
      </c>
      <c r="C352" s="118" t="s">
        <v>822</v>
      </c>
      <c r="D352" s="118" t="s">
        <v>2859</v>
      </c>
      <c r="E352" s="118"/>
      <c r="F352" s="149">
        <v>23315</v>
      </c>
      <c r="G352" s="149">
        <v>2055630</v>
      </c>
      <c r="H352" s="149">
        <v>0</v>
      </c>
      <c r="I352" s="149">
        <v>2055630</v>
      </c>
      <c r="J352" s="149">
        <v>0</v>
      </c>
      <c r="K352" s="149">
        <v>0</v>
      </c>
      <c r="L352" s="149">
        <v>2055630</v>
      </c>
      <c r="M352" s="149">
        <v>623712</v>
      </c>
      <c r="N352" s="149">
        <v>908743</v>
      </c>
      <c r="O352" s="149">
        <v>1431918</v>
      </c>
      <c r="P352" s="149">
        <v>88958.332500000004</v>
      </c>
      <c r="Q352" s="149">
        <v>1093123.8899999999</v>
      </c>
      <c r="R352" s="149">
        <v>1182082.2224999999</v>
      </c>
      <c r="S352" s="149">
        <v>88958.332500000004</v>
      </c>
      <c r="T352" s="149">
        <v>1093123.8899999999</v>
      </c>
      <c r="U352" s="149">
        <v>1182082.2224999999</v>
      </c>
      <c r="V352" s="149">
        <v>1182082.2224999999</v>
      </c>
      <c r="W352" s="149">
        <v>1805794.2224999999</v>
      </c>
      <c r="X352" s="149">
        <v>1805794.2224999999</v>
      </c>
      <c r="Y352" s="149">
        <v>0</v>
      </c>
      <c r="Z352" s="149">
        <v>1805794.2224999999</v>
      </c>
      <c r="AA352" s="149">
        <v>2090825.2224999999</v>
      </c>
      <c r="AB352" s="149">
        <v>-35195.222499999916</v>
      </c>
      <c r="AC352" s="149">
        <v>623711.79500000004</v>
      </c>
      <c r="AD352" s="149">
        <v>1182082.4274999998</v>
      </c>
      <c r="AE352" s="149" t="s">
        <v>2857</v>
      </c>
      <c r="AF352" s="149">
        <v>249835.77750000008</v>
      </c>
      <c r="AG352" s="149">
        <v>-35195.222499999916</v>
      </c>
      <c r="AH352">
        <v>1182082.2224999999</v>
      </c>
      <c r="AI352">
        <v>1805794.2224999999</v>
      </c>
      <c r="AO352"/>
      <c r="AP352"/>
    </row>
    <row r="353" spans="1:42" x14ac:dyDescent="0.25">
      <c r="A353" s="118"/>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AD353"/>
      <c r="AE353"/>
      <c r="AH353"/>
      <c r="AI353"/>
      <c r="AO353"/>
      <c r="AP353"/>
    </row>
    <row r="354" spans="1:42" x14ac:dyDescent="0.25">
      <c r="A354" s="118"/>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AD354"/>
      <c r="AE354"/>
      <c r="AH354"/>
      <c r="AI354"/>
      <c r="AO354"/>
      <c r="AP354"/>
    </row>
    <row r="355" spans="1:42" x14ac:dyDescent="0.25">
      <c r="A355" s="118"/>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AD355"/>
      <c r="AE355"/>
      <c r="AH355"/>
      <c r="AI355"/>
      <c r="AO355"/>
      <c r="AP355"/>
    </row>
    <row r="356" spans="1:42" x14ac:dyDescent="0.25">
      <c r="A356" s="118"/>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AD356"/>
      <c r="AE356"/>
      <c r="AH356"/>
      <c r="AI356"/>
      <c r="AO356"/>
      <c r="AP356"/>
    </row>
    <row r="358" spans="1:42" x14ac:dyDescent="0.25">
      <c r="A358" s="118"/>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38"/>
      <c r="Z358" s="138"/>
    </row>
    <row r="359" spans="1:42" x14ac:dyDescent="0.25">
      <c r="A359" s="118"/>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36"/>
    </row>
    <row r="360" spans="1:42" x14ac:dyDescent="0.25">
      <c r="A360" s="118"/>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39"/>
    </row>
  </sheetData>
  <phoneticPr fontId="3"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8EC3-E2BC-41AF-81FA-B024A3061BF0}">
  <sheetPr codeName="Sheet2"/>
  <dimension ref="A1:I48"/>
  <sheetViews>
    <sheetView topLeftCell="A22" workbookViewId="0">
      <selection activeCell="C35" sqref="C35"/>
    </sheetView>
  </sheetViews>
  <sheetFormatPr defaultRowHeight="15" x14ac:dyDescent="0.25"/>
  <cols>
    <col min="1" max="1" width="26.5703125" customWidth="1"/>
    <col min="2" max="2" width="22.85546875" customWidth="1"/>
    <col min="3" max="3" width="111" bestFit="1" customWidth="1"/>
    <col min="4" max="4" width="9.140625" style="118"/>
  </cols>
  <sheetData>
    <row r="1" spans="1:9" x14ac:dyDescent="0.25">
      <c r="A1" s="119" t="s">
        <v>2867</v>
      </c>
      <c r="B1" s="119" t="s">
        <v>2868</v>
      </c>
      <c r="C1" s="119" t="s">
        <v>2869</v>
      </c>
      <c r="E1" s="118" t="s">
        <v>2870</v>
      </c>
      <c r="F1" s="118"/>
      <c r="G1" s="118" t="s">
        <v>2871</v>
      </c>
      <c r="H1" s="118"/>
      <c r="I1" s="118" t="s">
        <v>2872</v>
      </c>
    </row>
    <row r="2" spans="1:9" x14ac:dyDescent="0.25">
      <c r="A2" s="116" t="s">
        <v>2873</v>
      </c>
      <c r="B2" s="117" t="s">
        <v>2874</v>
      </c>
      <c r="C2" s="116" t="s">
        <v>2875</v>
      </c>
      <c r="E2" s="118" t="s">
        <v>685</v>
      </c>
      <c r="F2" s="118"/>
      <c r="G2" s="118" t="s">
        <v>2876</v>
      </c>
      <c r="H2" s="118"/>
      <c r="I2" s="118" t="s">
        <v>685</v>
      </c>
    </row>
    <row r="3" spans="1:9" x14ac:dyDescent="0.25">
      <c r="A3" s="116" t="s">
        <v>2877</v>
      </c>
      <c r="B3" s="117" t="s">
        <v>2878</v>
      </c>
      <c r="C3" s="116" t="s">
        <v>2879</v>
      </c>
      <c r="E3" s="118" t="s">
        <v>676</v>
      </c>
      <c r="F3" s="118"/>
      <c r="G3" s="118" t="s">
        <v>2880</v>
      </c>
      <c r="H3" s="118"/>
      <c r="I3" s="118" t="s">
        <v>2881</v>
      </c>
    </row>
    <row r="4" spans="1:9" x14ac:dyDescent="0.25">
      <c r="A4" s="116" t="s">
        <v>2882</v>
      </c>
      <c r="B4" s="117" t="s">
        <v>2883</v>
      </c>
      <c r="C4" s="116" t="s">
        <v>2883</v>
      </c>
      <c r="E4" s="118"/>
      <c r="F4" s="118"/>
      <c r="G4" s="118"/>
      <c r="H4" s="118"/>
      <c r="I4" s="118"/>
    </row>
    <row r="5" spans="1:9" x14ac:dyDescent="0.25">
      <c r="A5" s="116" t="s">
        <v>2873</v>
      </c>
      <c r="B5" s="117" t="s">
        <v>2884</v>
      </c>
      <c r="C5" s="116" t="s">
        <v>2885</v>
      </c>
      <c r="E5" s="118"/>
      <c r="F5" s="118"/>
      <c r="G5" s="118"/>
      <c r="H5" s="118"/>
      <c r="I5" s="118"/>
    </row>
    <row r="6" spans="1:9" x14ac:dyDescent="0.25">
      <c r="A6" s="116" t="s">
        <v>2873</v>
      </c>
      <c r="B6" s="117" t="s">
        <v>2886</v>
      </c>
      <c r="C6" s="116" t="s">
        <v>2887</v>
      </c>
      <c r="E6" s="118"/>
      <c r="F6" s="118"/>
      <c r="G6" s="118"/>
      <c r="H6" s="118"/>
      <c r="I6" s="118"/>
    </row>
    <row r="7" spans="1:9" x14ac:dyDescent="0.25">
      <c r="A7" s="116" t="s">
        <v>2873</v>
      </c>
      <c r="B7" s="117" t="s">
        <v>2888</v>
      </c>
      <c r="C7" s="116" t="s">
        <v>2889</v>
      </c>
      <c r="E7" s="118"/>
      <c r="F7" s="118"/>
      <c r="G7" s="118"/>
      <c r="H7" s="118"/>
      <c r="I7" s="118"/>
    </row>
    <row r="8" spans="1:9" x14ac:dyDescent="0.25">
      <c r="A8" s="116" t="s">
        <v>2882</v>
      </c>
      <c r="B8" s="117" t="s">
        <v>2890</v>
      </c>
      <c r="C8" s="116" t="s">
        <v>2890</v>
      </c>
      <c r="E8" s="118"/>
      <c r="F8" s="118"/>
      <c r="G8" s="118"/>
      <c r="H8" s="118"/>
      <c r="I8" s="118"/>
    </row>
    <row r="9" spans="1:9" x14ac:dyDescent="0.25">
      <c r="A9" s="116" t="s">
        <v>2877</v>
      </c>
      <c r="B9" s="117" t="s">
        <v>2891</v>
      </c>
      <c r="C9" s="116" t="s">
        <v>2885</v>
      </c>
      <c r="E9" s="118"/>
      <c r="F9" s="118"/>
      <c r="G9" s="118"/>
      <c r="H9" s="118"/>
      <c r="I9" s="118"/>
    </row>
    <row r="10" spans="1:9" x14ac:dyDescent="0.25">
      <c r="A10" s="116" t="s">
        <v>2873</v>
      </c>
      <c r="B10" s="117" t="s">
        <v>2892</v>
      </c>
      <c r="C10" s="116" t="s">
        <v>2885</v>
      </c>
      <c r="E10" s="118"/>
      <c r="F10" s="118"/>
      <c r="G10" s="118"/>
      <c r="H10" s="118"/>
      <c r="I10" s="118"/>
    </row>
    <row r="11" spans="1:9" x14ac:dyDescent="0.25">
      <c r="A11" s="116" t="s">
        <v>2877</v>
      </c>
      <c r="B11" s="117" t="s">
        <v>2893</v>
      </c>
      <c r="C11" s="116" t="s">
        <v>2894</v>
      </c>
      <c r="E11" s="118"/>
      <c r="F11" s="118"/>
      <c r="G11" s="118"/>
      <c r="H11" s="118"/>
      <c r="I11" s="118"/>
    </row>
    <row r="12" spans="1:9" x14ac:dyDescent="0.25">
      <c r="A12" s="116" t="s">
        <v>2873</v>
      </c>
      <c r="B12" s="117" t="s">
        <v>2895</v>
      </c>
      <c r="C12" s="116" t="s">
        <v>2885</v>
      </c>
      <c r="E12" s="118"/>
      <c r="F12" s="118"/>
      <c r="G12" s="118"/>
      <c r="H12" s="118"/>
      <c r="I12" s="118"/>
    </row>
    <row r="13" spans="1:9" x14ac:dyDescent="0.25">
      <c r="A13" s="116" t="s">
        <v>2896</v>
      </c>
      <c r="B13" s="117" t="s">
        <v>2897</v>
      </c>
      <c r="C13" s="116" t="s">
        <v>2894</v>
      </c>
      <c r="E13" s="118"/>
      <c r="F13" s="118"/>
      <c r="G13" s="118"/>
      <c r="H13" s="118"/>
      <c r="I13" s="118"/>
    </row>
    <row r="14" spans="1:9" x14ac:dyDescent="0.25">
      <c r="A14" s="116" t="s">
        <v>2873</v>
      </c>
      <c r="B14" s="117" t="s">
        <v>2898</v>
      </c>
      <c r="C14" s="116" t="s">
        <v>2899</v>
      </c>
      <c r="E14" s="118"/>
      <c r="F14" s="118"/>
      <c r="G14" s="118"/>
      <c r="H14" s="118"/>
      <c r="I14" s="118"/>
    </row>
    <row r="15" spans="1:9" x14ac:dyDescent="0.25">
      <c r="A15" s="116" t="s">
        <v>2873</v>
      </c>
      <c r="B15" s="117" t="s">
        <v>2900</v>
      </c>
      <c r="C15" s="116" t="s">
        <v>2889</v>
      </c>
      <c r="E15" s="118"/>
      <c r="F15" s="118"/>
      <c r="G15" s="118"/>
      <c r="H15" s="118"/>
      <c r="I15" s="118"/>
    </row>
    <row r="16" spans="1:9" x14ac:dyDescent="0.25">
      <c r="A16" s="116" t="s">
        <v>2873</v>
      </c>
      <c r="B16" s="117" t="s">
        <v>2901</v>
      </c>
      <c r="C16" s="116" t="s">
        <v>2889</v>
      </c>
      <c r="E16" s="118"/>
      <c r="F16" s="118"/>
      <c r="G16" s="118"/>
      <c r="H16" s="118"/>
      <c r="I16" s="118"/>
    </row>
    <row r="17" spans="1:3" x14ac:dyDescent="0.25">
      <c r="A17" s="116" t="s">
        <v>2882</v>
      </c>
      <c r="B17" s="117" t="s">
        <v>2902</v>
      </c>
      <c r="C17" s="116" t="s">
        <v>2887</v>
      </c>
    </row>
    <row r="18" spans="1:3" x14ac:dyDescent="0.25">
      <c r="A18" s="116" t="s">
        <v>2882</v>
      </c>
      <c r="B18" s="117" t="s">
        <v>2879</v>
      </c>
      <c r="C18" s="116" t="s">
        <v>2879</v>
      </c>
    </row>
    <row r="19" spans="1:3" x14ac:dyDescent="0.25">
      <c r="A19" s="116" t="s">
        <v>2873</v>
      </c>
      <c r="B19" s="117" t="s">
        <v>2903</v>
      </c>
      <c r="C19" s="116" t="s">
        <v>2904</v>
      </c>
    </row>
    <row r="20" spans="1:3" x14ac:dyDescent="0.25">
      <c r="A20" s="116" t="s">
        <v>2896</v>
      </c>
      <c r="B20" s="117" t="s">
        <v>2905</v>
      </c>
      <c r="C20" s="116" t="s">
        <v>2899</v>
      </c>
    </row>
    <row r="21" spans="1:3" x14ac:dyDescent="0.25">
      <c r="A21" s="116" t="s">
        <v>2873</v>
      </c>
      <c r="B21" s="117" t="s">
        <v>2906</v>
      </c>
      <c r="C21" s="116" t="s">
        <v>2885</v>
      </c>
    </row>
    <row r="22" spans="1:3" x14ac:dyDescent="0.25">
      <c r="A22" s="116" t="s">
        <v>2873</v>
      </c>
      <c r="B22" s="117" t="s">
        <v>2907</v>
      </c>
      <c r="C22" s="116" t="s">
        <v>2885</v>
      </c>
    </row>
    <row r="23" spans="1:3" x14ac:dyDescent="0.25">
      <c r="A23" s="116" t="s">
        <v>2873</v>
      </c>
      <c r="B23" s="117" t="s">
        <v>2908</v>
      </c>
      <c r="C23" s="116" t="s">
        <v>2894</v>
      </c>
    </row>
    <row r="24" spans="1:3" x14ac:dyDescent="0.25">
      <c r="A24" s="116" t="s">
        <v>2873</v>
      </c>
      <c r="B24" s="117" t="s">
        <v>2909</v>
      </c>
      <c r="C24" s="116" t="s">
        <v>2910</v>
      </c>
    </row>
    <row r="25" spans="1:3" x14ac:dyDescent="0.25">
      <c r="A25" s="116" t="s">
        <v>2873</v>
      </c>
      <c r="B25" s="117" t="s">
        <v>2911</v>
      </c>
      <c r="C25" s="116" t="s">
        <v>2910</v>
      </c>
    </row>
    <row r="26" spans="1:3" x14ac:dyDescent="0.25">
      <c r="A26" s="116" t="s">
        <v>2877</v>
      </c>
      <c r="B26" s="117" t="s">
        <v>2912</v>
      </c>
      <c r="C26" s="116" t="s">
        <v>2885</v>
      </c>
    </row>
    <row r="27" spans="1:3" x14ac:dyDescent="0.25">
      <c r="A27" s="116" t="s">
        <v>2896</v>
      </c>
      <c r="B27" s="117" t="s">
        <v>2913</v>
      </c>
      <c r="C27" s="116" t="s">
        <v>2914</v>
      </c>
    </row>
    <row r="28" spans="1:3" x14ac:dyDescent="0.25">
      <c r="A28" s="116" t="s">
        <v>2877</v>
      </c>
      <c r="B28" s="117" t="s">
        <v>2915</v>
      </c>
      <c r="C28" s="116" t="s">
        <v>2885</v>
      </c>
    </row>
    <row r="29" spans="1:3" x14ac:dyDescent="0.25">
      <c r="A29" s="116" t="s">
        <v>2873</v>
      </c>
      <c r="B29" s="117" t="s">
        <v>2916</v>
      </c>
      <c r="C29" s="116" t="s">
        <v>2885</v>
      </c>
    </row>
    <row r="30" spans="1:3" x14ac:dyDescent="0.25">
      <c r="A30" s="116" t="s">
        <v>2873</v>
      </c>
      <c r="B30" s="117" t="s">
        <v>2917</v>
      </c>
      <c r="C30" s="116" t="s">
        <v>2889</v>
      </c>
    </row>
    <row r="31" spans="1:3" x14ac:dyDescent="0.25">
      <c r="A31" s="116" t="s">
        <v>2873</v>
      </c>
      <c r="B31" s="117" t="s">
        <v>2918</v>
      </c>
      <c r="C31" s="116" t="s">
        <v>2889</v>
      </c>
    </row>
    <row r="32" spans="1:3" x14ac:dyDescent="0.25">
      <c r="A32" s="116" t="s">
        <v>2877</v>
      </c>
      <c r="B32" s="117" t="s">
        <v>2919</v>
      </c>
      <c r="C32" s="116" t="s">
        <v>2920</v>
      </c>
    </row>
    <row r="33" spans="1:3" x14ac:dyDescent="0.25">
      <c r="A33" s="116" t="s">
        <v>2877</v>
      </c>
      <c r="B33" s="117" t="s">
        <v>2921</v>
      </c>
      <c r="C33" s="116" t="s">
        <v>2899</v>
      </c>
    </row>
    <row r="34" spans="1:3" x14ac:dyDescent="0.25">
      <c r="A34" s="116" t="s">
        <v>2877</v>
      </c>
      <c r="B34" s="117" t="s">
        <v>2922</v>
      </c>
      <c r="C34" s="116" t="s">
        <v>2885</v>
      </c>
    </row>
    <row r="35" spans="1:3" x14ac:dyDescent="0.25">
      <c r="A35" s="116" t="s">
        <v>2882</v>
      </c>
      <c r="B35" s="117" t="s">
        <v>2923</v>
      </c>
      <c r="C35" s="116" t="s">
        <v>2923</v>
      </c>
    </row>
    <row r="36" spans="1:3" x14ac:dyDescent="0.25">
      <c r="A36" s="116" t="s">
        <v>2877</v>
      </c>
      <c r="B36" s="117" t="s">
        <v>2924</v>
      </c>
      <c r="C36" s="116" t="s">
        <v>2899</v>
      </c>
    </row>
    <row r="37" spans="1:3" x14ac:dyDescent="0.25">
      <c r="A37" s="116" t="s">
        <v>2896</v>
      </c>
      <c r="B37" s="117" t="s">
        <v>2925</v>
      </c>
      <c r="C37" s="116" t="s">
        <v>2885</v>
      </c>
    </row>
    <row r="38" spans="1:3" x14ac:dyDescent="0.25">
      <c r="A38" s="116" t="s">
        <v>2882</v>
      </c>
      <c r="B38" s="117" t="s">
        <v>2926</v>
      </c>
      <c r="C38" s="116" t="s">
        <v>2926</v>
      </c>
    </row>
    <row r="39" spans="1:3" x14ac:dyDescent="0.25">
      <c r="A39" s="118"/>
      <c r="B39" s="118"/>
      <c r="C39" s="118"/>
    </row>
    <row r="40" spans="1:3" x14ac:dyDescent="0.25">
      <c r="A40" s="118"/>
      <c r="B40" s="118"/>
      <c r="C40" s="118"/>
    </row>
    <row r="41" spans="1:3" x14ac:dyDescent="0.25">
      <c r="A41" s="118"/>
      <c r="B41" s="118"/>
      <c r="C41" s="118"/>
    </row>
    <row r="42" spans="1:3" x14ac:dyDescent="0.25">
      <c r="A42" s="118"/>
      <c r="B42" s="118"/>
      <c r="C42" s="118"/>
    </row>
    <row r="43" spans="1:3" x14ac:dyDescent="0.25">
      <c r="A43" s="118"/>
      <c r="B43" s="118"/>
      <c r="C43" s="118"/>
    </row>
    <row r="44" spans="1:3" x14ac:dyDescent="0.25">
      <c r="A44" s="118"/>
      <c r="B44" s="118"/>
      <c r="C44" s="118"/>
    </row>
    <row r="45" spans="1:3" x14ac:dyDescent="0.25">
      <c r="A45" s="118"/>
      <c r="B45" s="118"/>
      <c r="C45" s="118"/>
    </row>
    <row r="46" spans="1:3" x14ac:dyDescent="0.25">
      <c r="A46" s="118"/>
      <c r="B46" s="118"/>
      <c r="C46" s="118"/>
    </row>
    <row r="47" spans="1:3" x14ac:dyDescent="0.25">
      <c r="A47" s="118"/>
      <c r="B47" s="118"/>
      <c r="C47" s="118"/>
    </row>
    <row r="48" spans="1:3" x14ac:dyDescent="0.25">
      <c r="A48" s="118"/>
      <c r="B48" s="118"/>
      <c r="C48" s="118"/>
    </row>
  </sheetData>
  <phoneticPr fontId="3"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2 f 7 5 d c c b - 4 b 9 5 - 4 4 3 e - 9 7 b a - a 1 6 5 1 0 9 f 8 a 6 f "   x m l n s = " h t t p : / / s c h e m a s . m i c r o s o f t . c o m / D a t a M a s h u p " > A A A A A H s E A A B Q S w M E F A A C A A g A D 0 9 w 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A P T 3 B 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0 9 w U y + u T A t 2 A Q A A R g M A A B M A H A B G b 3 J t d W x h c y 9 T Z W N 0 a W 9 u M S 5 t I K I Y A C i g F A A A A A A A A A A A A A A A A A A A A A A A A A A A A M 2 R X 2 v C M B T F 3 w W / w 6 V 7 U a i F v U 5 8 k G q d j E 6 x j j G M S E y v a z B N J E k 3 Z e y 7 L 6 1 / p m z z e X l J u L n c c 8 / v G G S W K w n J / r 5 t 1 2 v 1 m s m o x h R u v P B t E k E P L e X C g w 4 I t P U a u J O o Q j N 0 l f 6 W o Q i e l V 4 v l V o 3 I i 4 w C J W 0 K K 1 p e O E d e T K o D V l T m 6 H m E o M 8 s N x w + Y q a h C r P l X x H K m w G a g U x N Y a y r D B o r S H d x 6 g 1 7 X f j B F o Q Y Y q a C o g K m R o Y r V b c i b d g g L I s k 7 i Q n P G N e 1 X 7 t i A e k w k y J R k X n F b 2 x k 5 d p a R H L S V n p o K t M F u v 6 Y M s h P D B 6 g K b / t 7 i h f l F k i H a E s H e + c d s a D H v X P D x H 7 h M O 9 6 + c / 4 5 K 7 X m p 2 F j r X J l H d R 7 p M 6 M K W d N 6 d L h O v w c 6 o 3 f d H 2 Y H b q 6 Q i S M C q p N p 1 x 2 3 q z X u P x T 4 z z M O H m K 4 + 7 k 5 f / G O N V U m o 1 b V r I d G Q 0 H M M G N 0 t a p V A l D x e V q D Z I i z 6 n e X Y n 1 i G F R w f 8 R 6 P H 7 m G b V d U r z G / b l m P Y X U E s B A i 0 A F A A C A A g A D 0 9 w U + q d Q 3 O j A A A A 9 Q A A A B I A A A A A A A A A A A A A A A A A A A A A A E N v b m Z p Z y 9 Q Y W N r Y W d l L n h t b F B L A Q I t A B Q A A g A I A A 9 P c F M P y u m r p A A A A O k A A A A T A A A A A A A A A A A A A A A A A O 8 A A A B b Q 2 9 u d G V u d F 9 U e X B l c 1 0 u e G 1 s U E s B A i 0 A F A A C A A g A D 0 9 w U y + u T A t 2 A Q A A R g M A A B M A A A A A A A A A A A A A A A A A 4 A E A A E Z v c m 1 1 b G F z L 1 N l Y 3 R p b 2 4 x L m 1 Q S w U G A A A A A A M A A w D C A A A A o 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j 8 A A A A A A A A o P 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3 Z S R i U y M E R l d G F p b 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D d l J G X 0 R l d G F p b C I g L z 4 8 R W 5 0 c n k g V H l w Z T 0 i R m l s b G V k Q 2 9 t c G x l d G V S Z X N 1 b H R U b 1 d v c m t z a G V l d C I g V m F s d W U 9 I m w x I i A v P j x F b n R y e S B U e X B l P S J R d W V y e U l E I i B W Y W x 1 Z T 0 i c z d h N D g 0 N T I y L T g 3 Z j Y t N G M 1 N y 1 i Z T M x L W Q w N z F j N D c x M T V i Y i I g L z 4 8 R W 5 0 c n k g V H l w Z T 0 i R m l s b E x h c 3 R V c G R h d G V k I i B W Y W x 1 Z T 0 i Z D I w M j E t M T E t M T Z U M T Q 6 N T Y 6 M z A u M j A 4 N T Q 2 N 1 o i I C 8 + P E V u d H J 5 I F R 5 c G U 9 I k Z p b G x F c n J v c k N v d W 5 0 I i B W Y W x 1 Z T 0 i b D A i I C 8 + P E V u d H J 5 I F R 5 c G U 9 I k Z p b G x D b 2 x 1 b W 5 U e X B l c y I g V m F s d W U 9 I n N B Q U F B Q U F B Q U F B Q U F B Q U F B Q U F B Q U F B Q U F B Q U F B Q U F B Q U F B Q U F B Q U F B Q U F B Q U F B Q T 0 i I C 8 + P E V u d H J 5 I F R 5 c G U 9 I k Z p b G x F c n J v c k N v Z G U i I F Z h b H V l P S J z V W 5 r b m 9 3 b i I g L z 4 8 R W 5 0 c n k g V H l w Z T 0 i R m l s b E N v b H V t b k 5 h b W V z I i B W Y W x 1 Z T 0 i c 1 s m c X V v d D t E T 1 I g Q 2 9 k Z S Z x d W 9 0 O y w m c X V v d D t N d W 5 p Y 2 l w Y W x p d H k m c X V v d D s s J n F 1 b 3 Q 7 Q 2 9 1 b n R 5 J n F 1 b 3 Q 7 L C Z x d W 9 0 O 0 N E M S Z x d W 9 0 O y w m c X V v d D t D R D I m c X V v d D s s J n F 1 b 3 Q 7 U G 9 w d W x h d G l v b i A o M j A x O C B F c 3 Q p J n F 1 b 3 Q 7 L C Z x d W 9 0 O 0 F j d H V h b C B U b 3 R h b C B F b G l n a W J s Z S B B b W 9 1 b n Q m c X V v d D s s J n F 1 b 3 Q 7 U 3 V w c G x l b W V u d G F s I F R v d G F s I E V s a W d p Y m x l I E F t b 3 V u d C Z x d W 9 0 O y w m c X V v d D t S Z X Z p c 2 V k I F R v d G F s I E V s a W d p Y m x l I E F t b 3 V u d C Z x d W 9 0 O y w m c X V v d D t S b 3 V u Z C A x I E N 2 U k Y t T V A g Q W 1 0 J n F 1 b 3 Q 7 L C Z x d W 9 0 O 1 J v d W 5 k I D E g V G 9 0 Y W w g Q 2 9 z d C Z x d W 9 0 O y w m c X V v d D t S b 3 V u Z C A y I F J l b W F p b m l u Z y B F b G l n a W J s Z S B B b W 9 1 b n Q m c X V v d D s s J n F 1 b 3 Q 7 U m 9 1 b m Q g M i B D d l J G L U 1 Q I E F t d C Z x d W 9 0 O y w m c X V v d D t S b 3 V u Z C A y I F R v d G F s I E N v c 3 Q m c X V v d D s s J n F 1 b 3 Q 7 U l A 6 I F J l b W F p b m l u Z y B F b G l n a W J s Z S B B b W 9 1 b n Q m c X V v d D s s J n F 1 b 3 Q 7 U l A 6 I E Z F T U E g V H J 1 Z S B V c C B S Z X F 1 Z X N 0 Z W Q m c X V v d D s s J n F 1 b 3 Q 7 U l A 6 I E 5 l d y B D d l J G I F J l c X V l c 3 R l Z C Z x d W 9 0 O y w m c X V v d D t S U C B S R V F V R V N U R U Q m c X V v d D s s J n F 1 b 3 Q 7 U l A 6 I E Z F T U E g V H J 1 Z S B V c C B B c H B y b 3 Z l Z C Z x d W 9 0 O y w m c X V v d D t S U D o g T m V 3 I E N 2 U k Y g Q X B w c m 9 2 Z W Q m c X V v d D s s J n F 1 b 3 Q 7 U l A g Q V B Q U k 9 W R U Q m c X V v d D s s J n F 1 b 3 Q 7 U l A g U E F J R C Z x d W 9 0 O y w m c X V v d D t U b 3 R h b C B D d l J G L U 1 Q J n F 1 b 3 Q 7 L C Z x d W 9 0 O 0 9 y a W d p b m F s I E N 2 U k Y t T V A g U E F J R C Z x d W 9 0 O y w m c X V v d D t B Z G R s I E N 2 U k Y t T V A g U E F J R C Z x d W 9 0 O y w m c X V v d D t U b 3 R h b C B D d l J G L U 1 Q I F B B S U Q m c X V v d D s s J n F 1 b 3 Q 7 V G 9 0 Y W w g Q 2 9 z d H M m c X V v d D s s J n F 1 b 3 Q 7 R k V N Q S B H Y X A m c X V v d D s s J n F 1 b 3 Q 7 Q W 1 v d W 5 0 I F J l c G 9 y d G V k J n F 1 b 3 Q 7 L C Z x d W 9 0 O 0 F t b 3 V u d C B S Z W 1 h a W 5 p b m c g d G 8 g Y m U g U m V w b 3 J 0 Z W Q m c X V v d D s s J n F 1 b 3 Q 7 U m V w b 3 J 0 Z W Q g X H U w M D N l I F J l Y 2 V p d m V k P y Z x d W 9 0 O y w m c X V v d D t D d l J G I F J l b W F p b m l u Z y Z x d W 9 0 O y w m c X V v d D t F e G N l c 3 M g Q W x s b 2 N h d G l v b j 8 m c X V v d D s s J n F 1 b 3 Q 7 U l A g R G F 0 Y S B m b 3 I g R m l u Y W w g U m V w b 3 J 0 J n F 1 b 3 Q 7 L C Z x d W 9 0 O 1 R v d G F s I E R h d G E g Z m 9 y I E Z p b m F s I F J l c G 9 y d C Z x d W 9 0 O 1 0 i I C 8 + P E V u d H J 5 I F R 5 c G U 9 I k Z p b G x D b 3 V u d C I g V m F s d W U 9 I m w z N T U i I C 8 + P E V u d H J 5 I F R 5 c G U 9 I k Z p b G x T d G F 0 d X M i I F Z h b H V l P S J z Q 2 9 t c G x l d G U i I C 8 + P E V u d H J 5 I F R 5 c G U 9 I k F k Z G V k V G 9 E Y X R h T W 9 k Z W w i I F Z h b H V l P S J s M C I g L z 4 8 R W 5 0 c n k g V H l w Z T 0 i U m V s Y X R p b 2 5 z a G l w S W 5 m b 0 N v b n R h a W 5 l c i I g V m F s d W U 9 I n N 7 J n F 1 b 3 Q 7 Y 2 9 s d W 1 u Q 2 9 1 b n Q m c X V v d D s 6 M z U s J n F 1 b 3 Q 7 a 2 V 5 Q 2 9 s d W 1 u T m F t Z X M m c X V v d D s 6 W 1 0 s J n F 1 b 3 Q 7 c X V l c n l S Z W x h d G l v b n N o a X B z J n F 1 b 3 Q 7 O l t d L C Z x d W 9 0 O 2 N v b H V t b k l k Z W 5 0 a X R p Z X M m c X V v d D s 6 W y Z x d W 9 0 O 1 N l Y 3 R p b 2 4 x L 0 N 2 U k Y g R G V 0 Y W l s L 1 B y b 2 1 v d G V k I E h l Y W R l c n M u e 0 R P U i B D b 2 R l L D B 9 J n F 1 b 3 Q 7 L C Z x d W 9 0 O 1 N l Y 3 R p b 2 4 x L 0 N 2 U k Y g R G V 0 Y W l s L 1 B y b 2 1 v d G V k I E h l Y W R l c n M u e 0 1 1 b m l j a X B h b G l 0 e S w x f S Z x d W 9 0 O y w m c X V v d D t T Z W N 0 a W 9 u M S 9 D d l J G I E R l d G F p b C 9 Q c m 9 t b 3 R l Z C B I Z W F k Z X J z L n t D b 3 V u d H k s M n 0 m c X V v d D s s J n F 1 b 3 Q 7 U 2 V j d G l v b j E v Q 3 Z S R i B E Z X R h a W w v U H J v b W 9 0 Z W Q g S G V h Z G V y c y 5 7 Q 0 Q x L D N 9 J n F 1 b 3 Q 7 L C Z x d W 9 0 O 1 N l Y 3 R p b 2 4 x L 0 N 2 U k Y g R G V 0 Y W l s L 1 B y b 2 1 v d G V k I E h l Y W R l c n M u e 0 N E M i w 0 f S Z x d W 9 0 O y w m c X V v d D t T Z W N 0 a W 9 u M S 9 D d l J G I E R l d G F p b C 9 Q c m 9 t b 3 R l Z C B I Z W F k Z X J z L n t Q b 3 B 1 b G F 0 a W 9 u I C g y M D E 4 I E V z d C k s N X 0 m c X V v d D s s J n F 1 b 3 Q 7 U 2 V j d G l v b j E v Q 3 Z S R i B E Z X R h a W w v U H J v b W 9 0 Z W Q g S G V h Z G V y c y 5 7 Q W N 0 d W F s I F R v d G F s I E V s a W d p Y m x l I E F t b 3 V u d C w 2 f S Z x d W 9 0 O y w m c X V v d D t T Z W N 0 a W 9 u M S 9 D d l J G I E R l d G F p b C 9 Q c m 9 t b 3 R l Z C B I Z W F k Z X J z L n t T d X B w b G V t Z W 5 0 Y W w g V G 9 0 Y W w g R W x p Z 2 l i b G U g Q W 1 v d W 5 0 L D d 9 J n F 1 b 3 Q 7 L C Z x d W 9 0 O 1 N l Y 3 R p b 2 4 x L 0 N 2 U k Y g R G V 0 Y W l s L 1 B y b 2 1 v d G V k I E h l Y W R l c n M u e 1 J l d m l z Z W Q g V G 9 0 Y W w g R W x p Z 2 l i b G U g Q W 1 v d W 5 0 L D h 9 J n F 1 b 3 Q 7 L C Z x d W 9 0 O 1 N l Y 3 R p b 2 4 x L 0 N 2 U k Y g R G V 0 Y W l s L 1 B y b 2 1 v d G V k I E h l Y W R l c n M u e 1 J v d W 5 k I D E g Q 3 Z S R i 1 N U C B B b X Q s O X 0 m c X V v d D s s J n F 1 b 3 Q 7 U 2 V j d G l v b j E v Q 3 Z S R i B E Z X R h a W w v U H J v b W 9 0 Z W Q g S G V h Z G V y c y 5 7 U m 9 1 b m Q g M S B U b 3 R h b C B D b 3 N 0 L D E w f S Z x d W 9 0 O y w m c X V v d D t T Z W N 0 a W 9 u M S 9 D d l J G I E R l d G F p b C 9 Q c m 9 t b 3 R l Z C B I Z W F k Z X J z L n t S b 3 V u Z C A y I F J l b W F p b m l u Z y B F b G l n a W J s Z S B B b W 9 1 b n Q s M T F 9 J n F 1 b 3 Q 7 L C Z x d W 9 0 O 1 N l Y 3 R p b 2 4 x L 0 N 2 U k Y g R G V 0 Y W l s L 1 B y b 2 1 v d G V k I E h l Y W R l c n M u e 1 J v d W 5 k I D I g Q 3 Z S R i 1 N U C B B b X Q s M T J 9 J n F 1 b 3 Q 7 L C Z x d W 9 0 O 1 N l Y 3 R p b 2 4 x L 0 N 2 U k Y g R G V 0 Y W l s L 1 B y b 2 1 v d G V k I E h l Y W R l c n M u e 1 J v d W 5 k I D I g V G 9 0 Y W w g Q 2 9 z d C w x M 3 0 m c X V v d D s s J n F 1 b 3 Q 7 U 2 V j d G l v b j E v Q 3 Z S R i B E Z X R h a W w v U H J v b W 9 0 Z W Q g S G V h Z G V y c y 5 7 U l A 6 I F J l b W F p b m l u Z y B F b G l n a W J s Z S B B b W 9 1 b n Q s M T R 9 J n F 1 b 3 Q 7 L C Z x d W 9 0 O 1 N l Y 3 R p b 2 4 x L 0 N 2 U k Y g R G V 0 Y W l s L 1 B y b 2 1 v d G V k I E h l Y W R l c n M u e 1 J Q O i B G R U 1 B I F R y d W U g V X A g U m V x d W V z d G V k L D E 1 f S Z x d W 9 0 O y w m c X V v d D t T Z W N 0 a W 9 u M S 9 D d l J G I E R l d G F p b C 9 Q c m 9 t b 3 R l Z C B I Z W F k Z X J z L n t S U D o g T m V 3 I E N 2 U k Y g U m V x d W V z d G V k L D E 2 f S Z x d W 9 0 O y w m c X V v d D t T Z W N 0 a W 9 u M S 9 D d l J G I E R l d G F p b C 9 Q c m 9 t b 3 R l Z C B I Z W F k Z X J z L n t S U C B S R V F V R V N U R U Q s M T d 9 J n F 1 b 3 Q 7 L C Z x d W 9 0 O 1 N l Y 3 R p b 2 4 x L 0 N 2 U k Y g R G V 0 Y W l s L 1 B y b 2 1 v d G V k I E h l Y W R l c n M u e 1 J Q O i B G R U 1 B I F R y d W U g V X A g Q X B w c m 9 2 Z W Q s M T h 9 J n F 1 b 3 Q 7 L C Z x d W 9 0 O 1 N l Y 3 R p b 2 4 x L 0 N 2 U k Y g R G V 0 Y W l s L 1 B y b 2 1 v d G V k I E h l Y W R l c n M u e 1 J Q O i B O Z X c g Q 3 Z S R i B B c H B y b 3 Z l Z C w x O X 0 m c X V v d D s s J n F 1 b 3 Q 7 U 2 V j d G l v b j E v Q 3 Z S R i B E Z X R h a W w v U H J v b W 9 0 Z W Q g S G V h Z G V y c y 5 7 U l A g Q V B Q U k 9 W R U Q s M j B 9 J n F 1 b 3 Q 7 L C Z x d W 9 0 O 1 N l Y 3 R p b 2 4 x L 0 N 2 U k Y g R G V 0 Y W l s L 1 B y b 2 1 v d G V k I E h l Y W R l c n M u e 1 J Q I F B B S U Q s M j F 9 J n F 1 b 3 Q 7 L C Z x d W 9 0 O 1 N l Y 3 R p b 2 4 x L 0 N 2 U k Y g R G V 0 Y W l s L 1 B y b 2 1 v d G V k I E h l Y W R l c n M u e 1 R v d G F s I E N 2 U k Y t T V A s M j J 9 J n F 1 b 3 Q 7 L C Z x d W 9 0 O 1 N l Y 3 R p b 2 4 x L 0 N 2 U k Y g R G V 0 Y W l s L 1 B y b 2 1 v d G V k I E h l Y W R l c n M u e 0 9 y a W d p b m F s I E N 2 U k Y t T V A g U E F J R C w y M 3 0 m c X V v d D s s J n F 1 b 3 Q 7 U 2 V j d G l v b j E v Q 3 Z S R i B E Z X R h a W w v U H J v b W 9 0 Z W Q g S G V h Z G V y c y 5 7 Q W R k b C B D d l J G L U 1 Q I F B B S U Q s M j R 9 J n F 1 b 3 Q 7 L C Z x d W 9 0 O 1 N l Y 3 R p b 2 4 x L 0 N 2 U k Y g R G V 0 Y W l s L 1 B y b 2 1 v d G V k I E h l Y W R l c n M u e 1 R v d G F s I E N 2 U k Y t T V A g U E F J R C w y N X 0 m c X V v d D s s J n F 1 b 3 Q 7 U 2 V j d G l v b j E v Q 3 Z S R i B E Z X R h a W w v U H J v b W 9 0 Z W Q g S G V h Z G V y c y 5 7 V G 9 0 Y W w g Q 2 9 z d H M s M j Z 9 J n F 1 b 3 Q 7 L C Z x d W 9 0 O 1 N l Y 3 R p b 2 4 x L 0 N 2 U k Y g R G V 0 Y W l s L 1 B y b 2 1 v d G V k I E h l Y W R l c n M u e 0 Z F T U E g R 2 F w L D I 3 f S Z x d W 9 0 O y w m c X V v d D t T Z W N 0 a W 9 u M S 9 D d l J G I E R l d G F p b C 9 Q c m 9 t b 3 R l Z C B I Z W F k Z X J z L n t B b W 9 1 b n Q g U m V w b 3 J 0 Z W Q s M j h 9 J n F 1 b 3 Q 7 L C Z x d W 9 0 O 1 N l Y 3 R p b 2 4 x L 0 N 2 U k Y g R G V 0 Y W l s L 1 B y b 2 1 v d G V k I E h l Y W R l c n M u e 0 F t b 3 V u d C B S Z W 1 h a W 5 p b m c g d G 8 g Y m U g U m V w b 3 J 0 Z W Q s M j l 9 J n F 1 b 3 Q 7 L C Z x d W 9 0 O 1 N l Y 3 R p b 2 4 x L 0 N 2 U k Y g R G V 0 Y W l s L 1 B y b 2 1 v d G V k I E h l Y W R l c n M u e 1 J l c G 9 y d G V k I F x 1 M D A z Z S B S Z W N l a X Z l Z D 8 s M z B 9 J n F 1 b 3 Q 7 L C Z x d W 9 0 O 1 N l Y 3 R p b 2 4 x L 0 N 2 U k Y g R G V 0 Y W l s L 1 B y b 2 1 v d G V k I E h l Y W R l c n M u e 0 N 2 U k Y g U m V t Y W l u a W 5 n L D M x f S Z x d W 9 0 O y w m c X V v d D t T Z W N 0 a W 9 u M S 9 D d l J G I E R l d G F p b C 9 Q c m 9 t b 3 R l Z C B I Z W F k Z X J z L n t F e G N l c 3 M g Q W x s b 2 N h d G l v b j 8 s M z J 9 J n F 1 b 3 Q 7 L C Z x d W 9 0 O 1 N l Y 3 R p b 2 4 x L 0 N 2 U k Y g R G V 0 Y W l s L 1 B y b 2 1 v d G V k I E h l Y W R l c n M u e 1 J Q I E R h d G E g Z m 9 y I E Z p b m F s I F J l c G 9 y d C w z M 3 0 m c X V v d D s s J n F 1 b 3 Q 7 U 2 V j d G l v b j E v Q 3 Z S R i B E Z X R h a W w v U H J v b W 9 0 Z W Q g S G V h Z G V y c y 5 7 V G 9 0 Y W w g R G F 0 Y S B m b 3 I g R m l u Y W w g U m V w b 3 J 0 L D M 0 f S Z x d W 9 0 O 1 0 s J n F 1 b 3 Q 7 Q 2 9 s d W 1 u Q 2 9 1 b n Q m c X V v d D s 6 M z U s J n F 1 b 3 Q 7 S 2 V 5 Q 2 9 s d W 1 u T m F t Z X M m c X V v d D s 6 W 1 0 s J n F 1 b 3 Q 7 Q 2 9 s d W 1 u S W R l b n R p d G l l c y Z x d W 9 0 O z p b J n F 1 b 3 Q 7 U 2 V j d G l v b j E v Q 3 Z S R i B E Z X R h a W w v U H J v b W 9 0 Z W Q g S G V h Z G V y c y 5 7 R E 9 S I E N v Z G U s M H 0 m c X V v d D s s J n F 1 b 3 Q 7 U 2 V j d G l v b j E v Q 3 Z S R i B E Z X R h a W w v U H J v b W 9 0 Z W Q g S G V h Z G V y c y 5 7 T X V u a W N p c G F s a X R 5 L D F 9 J n F 1 b 3 Q 7 L C Z x d W 9 0 O 1 N l Y 3 R p b 2 4 x L 0 N 2 U k Y g R G V 0 Y W l s L 1 B y b 2 1 v d G V k I E h l Y W R l c n M u e 0 N v d W 5 0 e S w y f S Z x d W 9 0 O y w m c X V v d D t T Z W N 0 a W 9 u M S 9 D d l J G I E R l d G F p b C 9 Q c m 9 t b 3 R l Z C B I Z W F k Z X J z L n t D R D E s M 3 0 m c X V v d D s s J n F 1 b 3 Q 7 U 2 V j d G l v b j E v Q 3 Z S R i B E Z X R h a W w v U H J v b W 9 0 Z W Q g S G V h Z G V y c y 5 7 Q 0 Q y L D R 9 J n F 1 b 3 Q 7 L C Z x d W 9 0 O 1 N l Y 3 R p b 2 4 x L 0 N 2 U k Y g R G V 0 Y W l s L 1 B y b 2 1 v d G V k I E h l Y W R l c n M u e 1 B v c H V s Y X R p b 2 4 g K D I w M T g g R X N 0 K S w 1 f S Z x d W 9 0 O y w m c X V v d D t T Z W N 0 a W 9 u M S 9 D d l J G I E R l d G F p b C 9 Q c m 9 t b 3 R l Z C B I Z W F k Z X J z L n t B Y 3 R 1 Y W w g V G 9 0 Y W w g R W x p Z 2 l i b G U g Q W 1 v d W 5 0 L D Z 9 J n F 1 b 3 Q 7 L C Z x d W 9 0 O 1 N l Y 3 R p b 2 4 x L 0 N 2 U k Y g R G V 0 Y W l s L 1 B y b 2 1 v d G V k I E h l Y W R l c n M u e 1 N 1 c H B s Z W 1 l b n R h b C B U b 3 R h b C B F b G l n a W J s Z S B B b W 9 1 b n Q s N 3 0 m c X V v d D s s J n F 1 b 3 Q 7 U 2 V j d G l v b j E v Q 3 Z S R i B E Z X R h a W w v U H J v b W 9 0 Z W Q g S G V h Z G V y c y 5 7 U m V 2 a X N l Z C B U b 3 R h b C B F b G l n a W J s Z S B B b W 9 1 b n Q s O H 0 m c X V v d D s s J n F 1 b 3 Q 7 U 2 V j d G l v b j E v Q 3 Z S R i B E Z X R h a W w v U H J v b W 9 0 Z W Q g S G V h Z G V y c y 5 7 U m 9 1 b m Q g M S B D d l J G L U 1 Q I E F t d C w 5 f S Z x d W 9 0 O y w m c X V v d D t T Z W N 0 a W 9 u M S 9 D d l J G I E R l d G F p b C 9 Q c m 9 t b 3 R l Z C B I Z W F k Z X J z L n t S b 3 V u Z C A x I F R v d G F s I E N v c 3 Q s M T B 9 J n F 1 b 3 Q 7 L C Z x d W 9 0 O 1 N l Y 3 R p b 2 4 x L 0 N 2 U k Y g R G V 0 Y W l s L 1 B y b 2 1 v d G V k I E h l Y W R l c n M u e 1 J v d W 5 k I D I g U m V t Y W l u a W 5 n I E V s a W d p Y m x l I E F t b 3 V u d C w x M X 0 m c X V v d D s s J n F 1 b 3 Q 7 U 2 V j d G l v b j E v Q 3 Z S R i B E Z X R h a W w v U H J v b W 9 0 Z W Q g S G V h Z G V y c y 5 7 U m 9 1 b m Q g M i B D d l J G L U 1 Q I E F t d C w x M n 0 m c X V v d D s s J n F 1 b 3 Q 7 U 2 V j d G l v b j E v Q 3 Z S R i B E Z X R h a W w v U H J v b W 9 0 Z W Q g S G V h Z G V y c y 5 7 U m 9 1 b m Q g M i B U b 3 R h b C B D b 3 N 0 L D E z f S Z x d W 9 0 O y w m c X V v d D t T Z W N 0 a W 9 u M S 9 D d l J G I E R l d G F p b C 9 Q c m 9 t b 3 R l Z C B I Z W F k Z X J z L n t S U D o g U m V t Y W l u a W 5 n I E V s a W d p Y m x l I E F t b 3 V u d C w x N H 0 m c X V v d D s s J n F 1 b 3 Q 7 U 2 V j d G l v b j E v Q 3 Z S R i B E Z X R h a W w v U H J v b W 9 0 Z W Q g S G V h Z G V y c y 5 7 U l A 6 I E Z F T U E g V H J 1 Z S B V c C B S Z X F 1 Z X N 0 Z W Q s M T V 9 J n F 1 b 3 Q 7 L C Z x d W 9 0 O 1 N l Y 3 R p b 2 4 x L 0 N 2 U k Y g R G V 0 Y W l s L 1 B y b 2 1 v d G V k I E h l Y W R l c n M u e 1 J Q O i B O Z X c g Q 3 Z S R i B S Z X F 1 Z X N 0 Z W Q s M T Z 9 J n F 1 b 3 Q 7 L C Z x d W 9 0 O 1 N l Y 3 R p b 2 4 x L 0 N 2 U k Y g R G V 0 Y W l s L 1 B y b 2 1 v d G V k I E h l Y W R l c n M u e 1 J Q I F J F U V V F U 1 R F R C w x N 3 0 m c X V v d D s s J n F 1 b 3 Q 7 U 2 V j d G l v b j E v Q 3 Z S R i B E Z X R h a W w v U H J v b W 9 0 Z W Q g S G V h Z G V y c y 5 7 U l A 6 I E Z F T U E g V H J 1 Z S B V c C B B c H B y b 3 Z l Z C w x O H 0 m c X V v d D s s J n F 1 b 3 Q 7 U 2 V j d G l v b j E v Q 3 Z S R i B E Z X R h a W w v U H J v b W 9 0 Z W Q g S G V h Z G V y c y 5 7 U l A 6 I E 5 l d y B D d l J G I E F w c H J v d m V k L D E 5 f S Z x d W 9 0 O y w m c X V v d D t T Z W N 0 a W 9 u M S 9 D d l J G I E R l d G F p b C 9 Q c m 9 t b 3 R l Z C B I Z W F k Z X J z L n t S U C B B U F B S T 1 Z F R C w y M H 0 m c X V v d D s s J n F 1 b 3 Q 7 U 2 V j d G l v b j E v Q 3 Z S R i B E Z X R h a W w v U H J v b W 9 0 Z W Q g S G V h Z G V y c y 5 7 U l A g U E F J R C w y M X 0 m c X V v d D s s J n F 1 b 3 Q 7 U 2 V j d G l v b j E v Q 3 Z S R i B E Z X R h a W w v U H J v b W 9 0 Z W Q g S G V h Z G V y c y 5 7 V G 9 0 Y W w g Q 3 Z S R i 1 N U C w y M n 0 m c X V v d D s s J n F 1 b 3 Q 7 U 2 V j d G l v b j E v Q 3 Z S R i B E Z X R h a W w v U H J v b W 9 0 Z W Q g S G V h Z G V y c y 5 7 T 3 J p Z 2 l u Y W w g Q 3 Z S R i 1 N U C B Q Q U l E L D I z f S Z x d W 9 0 O y w m c X V v d D t T Z W N 0 a W 9 u M S 9 D d l J G I E R l d G F p b C 9 Q c m 9 t b 3 R l Z C B I Z W F k Z X J z L n t B Z G R s I E N 2 U k Y t T V A g U E F J R C w y N H 0 m c X V v d D s s J n F 1 b 3 Q 7 U 2 V j d G l v b j E v Q 3 Z S R i B E Z X R h a W w v U H J v b W 9 0 Z W Q g S G V h Z G V y c y 5 7 V G 9 0 Y W w g Q 3 Z S R i 1 N U C B Q Q U l E L D I 1 f S Z x d W 9 0 O y w m c X V v d D t T Z W N 0 a W 9 u M S 9 D d l J G I E R l d G F p b C 9 Q c m 9 t b 3 R l Z C B I Z W F k Z X J z L n t U b 3 R h b C B D b 3 N 0 c y w y N n 0 m c X V v d D s s J n F 1 b 3 Q 7 U 2 V j d G l v b j E v Q 3 Z S R i B E Z X R h a W w v U H J v b W 9 0 Z W Q g S G V h Z G V y c y 5 7 R k V N Q S B H Y X A s M j d 9 J n F 1 b 3 Q 7 L C Z x d W 9 0 O 1 N l Y 3 R p b 2 4 x L 0 N 2 U k Y g R G V 0 Y W l s L 1 B y b 2 1 v d G V k I E h l Y W R l c n M u e 0 F t b 3 V u d C B S Z X B v c n R l Z C w y O H 0 m c X V v d D s s J n F 1 b 3 Q 7 U 2 V j d G l v b j E v Q 3 Z S R i B E Z X R h a W w v U H J v b W 9 0 Z W Q g S G V h Z G V y c y 5 7 Q W 1 v d W 5 0 I F J l b W F p b m l u Z y B 0 b y B i Z S B S Z X B v c n R l Z C w y O X 0 m c X V v d D s s J n F 1 b 3 Q 7 U 2 V j d G l v b j E v Q 3 Z S R i B E Z X R h a W w v U H J v b W 9 0 Z W Q g S G V h Z G V y c y 5 7 U m V w b 3 J 0 Z W Q g X H U w M D N l I F J l Y 2 V p d m V k P y w z M H 0 m c X V v d D s s J n F 1 b 3 Q 7 U 2 V j d G l v b j E v Q 3 Z S R i B E Z X R h a W w v U H J v b W 9 0 Z W Q g S G V h Z G V y c y 5 7 Q 3 Z S R i B S Z W 1 h a W 5 p b m c s M z F 9 J n F 1 b 3 Q 7 L C Z x d W 9 0 O 1 N l Y 3 R p b 2 4 x L 0 N 2 U k Y g R G V 0 Y W l s L 1 B y b 2 1 v d G V k I E h l Y W R l c n M u e 0 V 4 Y 2 V z c y B B b G x v Y 2 F 0 a W 9 u P y w z M n 0 m c X V v d D s s J n F 1 b 3 Q 7 U 2 V j d G l v b j E v Q 3 Z S R i B E Z X R h a W w v U H J v b W 9 0 Z W Q g S G V h Z G V y c y 5 7 U l A g R G F 0 Y S B m b 3 I g R m l u Y W w g U m V w b 3 J 0 L D M z f S Z x d W 9 0 O y w m c X V v d D t T Z W N 0 a W 9 u M S 9 D d l J G I E R l d G F p b C 9 Q c m 9 t b 3 R l Z C B I Z W F k Z X J z L n t U b 3 R h b C B E Y X R h I G Z v c i B G a W 5 h b C B S Z X B v c n Q s M z R 9 J n F 1 b 3 Q 7 X S w m c X V v d D t S Z W x h d G l v b n N o a X B J b m Z v J n F 1 b 3 Q 7 O l t d f S I g L z 4 8 L 1 N 0 Y W J s Z U V u d H J p Z X M + P C 9 J d G V t P j x J d G V t P j x J d G V t T G 9 j Y X R p b 2 4 + P E l 0 Z W 1 U e X B l P k Z v c m 1 1 b G E 8 L 0 l 0 Z W 1 U e X B l P j x J d G V t U G F 0 a D 5 T Z W N 0 a W 9 u M S 9 D d l J G J T I w R G V 0 Y W l s L 1 N v d X J j Z T w v S X R l b V B h d G g + P C 9 J d G V t T G 9 j Y X R p b 2 4 + P F N 0 Y W J s Z U V u d H J p Z X M g L z 4 8 L 0 l 0 Z W 0 + P E l 0 Z W 0 + P E l 0 Z W 1 M b 2 N h d G l v b j 4 8 S X R l b V R 5 c G U + R m 9 y b X V s Y T w v S X R l b V R 5 c G U + P E l 0 Z W 1 Q Y X R o P l N l Y 3 R p b 2 4 x L 0 N 2 U k Y l M j B E Z X R h a W w v Q 3 Z S R i U y M E R l d G F p b F 9 T a G V l d D w v S X R l b V B h d G g + P C 9 J d G V t T G 9 j Y X R p b 2 4 + P F N 0 Y W J s Z U V u d H J p Z X M g L z 4 8 L 0 l 0 Z W 0 + P E l 0 Z W 0 + P E l 0 Z W 1 M b 2 N h d G l v b j 4 8 S X R l b V R 5 c G U + R m 9 y b X V s Y T w v S X R l b V R 5 c G U + P E l 0 Z W 1 Q Y X R o P l N l Y 3 R p b 2 4 x L 0 N 2 U k Y l M j B E Z X R h a W w v U H J v b W 9 0 Z W Q l M j B I Z W F k Z X J z P C 9 J d G V t U G F 0 a D 4 8 L 0 l 0 Z W 1 M b 2 N h d G l v b j 4 8 U 3 R h Y m x l R W 5 0 c m l l c y A v P j w v S X R l b T 4 8 S X R l b T 4 8 S X R l b U x v Y 2 F 0 a W 9 u P j x J d G V t V H l w Z T 5 G b 3 J t d W x h P C 9 J d G V t V H l w Z T 4 8 S X R l b V B h d G g + U 2 V j d G l v b j E v T V N V T U 1 B U l 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T V N V T U 1 B U l k i I C 8 + P E V u d H J 5 I F R 5 c G U 9 I k Z p b G x l Z E N v b X B s Z X R l U m V z d W x 0 V G 9 X b 3 J r c 2 h l Z X Q i I F Z h b H V l P S J s M S I g L z 4 8 R W 5 0 c n k g V H l w Z T 0 i U X V l c n l J R C I g V m F s d W U 9 I n M 1 Z W I 0 N j Y x N C 0 y N z g y L T R j O G U t O D A x Z i 0 x Z G F i Z j U 1 M m Q z Z j I i I C 8 + P E V u d H J 5 I F R 5 c G U 9 I k Z p b G x M Y X N 0 V X B k Y X R l Z C I g V m F s d W U 9 I m Q y M D I x L T E x L T E 2 V D E 0 O j U 2 O j I 4 L j E z N z Q 4 N j F a I i A v P j x F b n R y e S B U e X B l P S J G a W x s R X J y b 3 J D b 3 V u d C I g V m F s d W U 9 I m w w I i A v P j x F b n R y e S B U e X B l P S J G a W x s Q 2 9 s d W 1 u V H l w Z X M i I F Z h b H V l P S J z Q U F B Q U F B Q U F B Q U F B Q U F B Q U F B Q U F B Q U F B Q U F B Q U F B Q U F B Q U F B Q U F B Q U F B Q U F B Q U E 9 I i A v P j x F b n R y e S B U e X B l P S J G a W x s R X J y b 3 J D b 2 R l I i B W Y W x 1 Z T 0 i c 1 V u a 2 5 v d 2 4 i I C 8 + P E V u d H J 5 I F R 5 c G U 9 I k Z p b G x D b 2 x 1 b W 5 O Y W 1 l c y I g V m F s d W U 9 I n N b J n F 1 b 3 Q 7 R E 9 S I E N v Z G U m c X V v d D s s J n F 1 b 3 Q 7 R F V O U y Z x d W 9 0 O y w m c X V v d D t N T U F S U y B D b 2 R l J n F 1 b 3 Q 7 L C Z x d W 9 0 O 1 R y Y W 5 z Z m V y I C M m c X V v d D s s J n F 1 b 3 Q 7 T X V u a W N p c G F s a X R 5 J n F 1 b 3 Q 7 L C Z x d W 9 0 O 0 N v d W 5 0 e S Z x d W 9 0 O y w m c X V v d D t B c H A g U m V j Z W l 2 Z W Q g U m 9 1 b m Q g M T 8 m c X V v d D s s J n F 1 b 3 Q 7 Q X B w I F J l Y 2 V p d m V k I F J v d W 5 k I D I / J n F 1 b 3 Q 7 L C Z x d W 9 0 O 1 B v c H V s Y X R p b 2 4 g K D I w M T g g R X N 0 K S Z x d W 9 0 O y w m c X V v d D t U b 3 R h b C B F b G l n a W J s Z S B B b W 9 1 b n Q g K F J l d m l z Z W Q p J n F 1 b 3 Q 7 L C Z x d W 9 0 O 1 J v d W 5 k I D E g Q W 1 v d W 5 0 I F J l Y 2 V p d m V k J n F 1 b 3 Q 7 L C Z x d W 9 0 O 1 J v d W 5 k I D I g Q W 1 v d W 5 0 I F J l Y 2 V p d m V k J n F 1 b 3 Q 7 L C Z x d W 9 0 O 1 J l Y 2 9 u Y 2 l s a W F 0 a W 9 u I F B l c m l v Z C B B b W 9 1 b n Q g U m V j Z W l 2 Z W Q m c X V v d D s s J n F 1 b 3 Q 7 V G 9 0 Y W w g Q W 1 v d W 5 0 I F J l Y 2 V p d m V k J n F 1 b 3 Q 7 L C Z x d W 9 0 O 1 J l b W F p b m l u Z y B F b G l n a W J s Z S B B b W 9 1 b n Q m c X V v d D s s J n F 1 b 3 Q 7 M S A t I F R l b X B s Y X R l I F J l Y 2 V p d m V k J n F 1 b 3 Q 7 L C Z x d W 9 0 O z E g L S B F e G N l b C B T c H J l Y W R z a G V l d C Z x d W 9 0 O y w m c X V v d D s x I C 0 g Q W 1 v d W 5 0 I F J l c G 9 y d G V k J n F 1 b 3 Q 7 L C Z x d W 9 0 O z I g L S B U Z W 1 w b G F 0 Z S B S Z W N l a X Z l Z C Z x d W 9 0 O y w m c X V v d D s y I C 0 g R X h j Z W w g U 3 B y Z W F k c 2 h l Z X Q m c X V v d D s s J n F 1 b 3 Q 7 M i A t I E F t b 3 V u d C B S Z X B v c n R l Z C Z x d W 9 0 O y w m c X V v d D s z I C 0 g V G V t c G x h d G U g U m V j Z W l 2 Z W Q m c X V v d D s s J n F 1 b 3 Q 7 M y A t I E V 4 Y 2 V s I F N w c m V h Z H N o Z W V 0 J n F 1 b 3 Q 7 L C Z x d W 9 0 O z M g L S B B b W 9 1 b n Q g U m V w b 3 J 0 Z W Q m c X V v d D s s J n F 1 b 3 Q 7 N C A t I E F t b 3 V u d C B S Z X B v c n R l Z C Z x d W 9 0 O y w m c X V v d D s 1 I C 0 g Q W 1 v d W 5 0 I F J l c G 9 y d G V k J n F 1 b 3 Q 7 L C Z x d W 9 0 O z Y g L S B B b W 9 1 b n Q g U m V w b 3 J 0 Z W Q m c X V v d D s s J n F 1 b 3 Q 7 R k V N Q S B C Y W N r I E 9 1 d C Z x d W 9 0 O y w m c X V v d D t U b 3 R h b C B B b W 9 1 b n Q g U m V w b 3 J 0 Z W Q m c X V v d D s s J n F 1 b 3 Q 7 V G 9 0 Y W w g Q 0 h F Q 0 s m c X V v d D s s J n F 1 b 3 Q 7 Q W 1 v d W 5 0 I F J l b W F p b m l u Z y B 0 b y B i Z S B S Z X B v c n R l Z C Z x d W 9 0 O y w m c X V v d D t B b W 9 1 b n Q g U m V w b 3 J 0 Z W Q g X H U w M D N l I F R F Q S Z x d W 9 0 O y w m c X V v d D t U b 3 R h b C B B b W 9 1 b n Q g U m V w b 3 J 0 Z W Q g T 0 l H J n F 1 b 3 Q 7 L C Z x d W 9 0 O 1 J l c G 9 y d G V k I E F n Z 3 J l Z 2 F 0 Z T 8 m c X V v d D s s J n F 1 b 3 Q 7 Q 2 9 t b W V u d H M m c X V v d D t d I i A v P j x F b n R y e S B U e X B l P S J G a W x s Q 2 9 1 b n Q i I F Z h b H V l P S J s M z U x I i A v P j x F b n R y e S B U e X B l P S J G a W x s U 3 R h d H V z I i B W Y W x 1 Z T 0 i c 0 N v b X B s Z X R l I i A v P j x F b n R y e S B U e X B l P S J B Z G R l Z F R v R G F 0 Y U 1 v Z G V s I i B W Y W x 1 Z T 0 i b D A i I C 8 + P E V u d H J 5 I F R 5 c G U 9 I l J l b G F 0 a W 9 u c 2 h p c E l u Z m 9 D b 2 5 0 Y W l u Z X I i I F Z h b H V l P S J z e y Z x d W 9 0 O 2 N v b H V t b k N v d W 5 0 J n F 1 b 3 Q 7 O j M 1 L C Z x d W 9 0 O 2 t l e U N v b H V t b k 5 h b W V z J n F 1 b 3 Q 7 O l t d L C Z x d W 9 0 O 3 F 1 Z X J 5 U m V s Y X R p b 2 5 z a G l w c y Z x d W 9 0 O z p b X S w m c X V v d D t j b 2 x 1 b W 5 J Z G V u d G l 0 a W V z J n F 1 b 3 Q 7 O l s m c X V v d D t T Z W N 0 a W 9 u M S 9 N U 1 V N T U F S W S 9 N U 1 V N T U F S W V 9 U Y W J s Z S 5 7 R E 9 S I E N v Z G U s M H 0 m c X V v d D s s J n F 1 b 3 Q 7 U 2 V j d G l v b j E v T V N V T U 1 B U l k v T V N V T U 1 B U l l f V G F i b G U u e 0 R V T l M s M X 0 m c X V v d D s s J n F 1 b 3 Q 7 U 2 V j d G l v b j E v T V N V T U 1 B U l k v T V N V T U 1 B U l l f V G F i b G U u e 0 1 N Q V J T I E N v Z G U s M n 0 m c X V v d D s s J n F 1 b 3 Q 7 U 2 V j d G l v b j E v T V N V T U 1 B U l k v T V N V T U 1 B U l l f V G F i b G U u e 1 R y Y W 5 z Z m V y I C M s M 3 0 m c X V v d D s s J n F 1 b 3 Q 7 U 2 V j d G l v b j E v T V N V T U 1 B U l k v T V N V T U 1 B U l l f V G F i b G U u e 0 1 1 b m l j a X B h b G l 0 e S w 0 f S Z x d W 9 0 O y w m c X V v d D t T Z W N 0 a W 9 u M S 9 N U 1 V N T U F S W S 9 N U 1 V N T U F S W V 9 U Y W J s Z S 5 7 Q 2 9 1 b n R 5 L D V 9 J n F 1 b 3 Q 7 L C Z x d W 9 0 O 1 N l Y 3 R p b 2 4 x L 0 1 T V U 1 N Q V J Z L 0 1 T V U 1 N Q V J Z X 1 R h Y m x l L n t B c H A g U m V j Z W l 2 Z W Q g U m 9 1 b m Q g M T 8 s N n 0 m c X V v d D s s J n F 1 b 3 Q 7 U 2 V j d G l v b j E v T V N V T U 1 B U l k v T V N V T U 1 B U l l f V G F i b G U u e 0 F w c C B S Z W N l a X Z l Z C B S b 3 V u Z C A y P y w 3 f S Z x d W 9 0 O y w m c X V v d D t T Z W N 0 a W 9 u M S 9 N U 1 V N T U F S W S 9 N U 1 V N T U F S W V 9 U Y W J s Z S 5 7 U G 9 w d W x h d G l v b i A o M j A x O C B F c 3 Q p L D h 9 J n F 1 b 3 Q 7 L C Z x d W 9 0 O 1 N l Y 3 R p b 2 4 x L 0 1 T V U 1 N Q V J Z L 0 1 T V U 1 N Q V J Z X 1 R h Y m x l L n t U b 3 R h b C B F b G l n a W J s Z S B B b W 9 1 b n Q g K F J l d m l z Z W Q p L D l 9 J n F 1 b 3 Q 7 L C Z x d W 9 0 O 1 N l Y 3 R p b 2 4 x L 0 1 T V U 1 N Q V J Z L 0 1 T V U 1 N Q V J Z X 1 R h Y m x l L n t S b 3 V u Z C A x I E F t b 3 V u d C B S Z W N l a X Z l Z C w x M H 0 m c X V v d D s s J n F 1 b 3 Q 7 U 2 V j d G l v b j E v T V N V T U 1 B U l k v T V N V T U 1 B U l l f V G F i b G U u e 1 J v d W 5 k I D I g Q W 1 v d W 5 0 I F J l Y 2 V p d m V k L D E x f S Z x d W 9 0 O y w m c X V v d D t T Z W N 0 a W 9 u M S 9 N U 1 V N T U F S W S 9 N U 1 V N T U F S W V 9 U Y W J s Z S 5 7 U m V j b 2 5 j a W x p Y X R p b 2 4 g U G V y a W 9 k I E F t b 3 V u d C B S Z W N l a X Z l Z C w x M n 0 m c X V v d D s s J n F 1 b 3 Q 7 U 2 V j d G l v b j E v T V N V T U 1 B U l k v T V N V T U 1 B U l l f V G F i b G U u e 1 R v d G F s I E F t b 3 V u d C B S Z W N l a X Z l Z C w x M 3 0 m c X V v d D s s J n F 1 b 3 Q 7 U 2 V j d G l v b j E v T V N V T U 1 B U l k v T V N V T U 1 B U l l f V G F i b G U u e 1 J l b W F p b m l u Z y B F b G l n a W J s Z S B B b W 9 1 b n Q s M T R 9 J n F 1 b 3 Q 7 L C Z x d W 9 0 O 1 N l Y 3 R p b 2 4 x L 0 1 T V U 1 N Q V J Z L 0 1 T V U 1 N Q V J Z X 1 R h Y m x l L n s x I C 0 g V G V t c G x h d G U g U m V j Z W l 2 Z W Q s M T V 9 J n F 1 b 3 Q 7 L C Z x d W 9 0 O 1 N l Y 3 R p b 2 4 x L 0 1 T V U 1 N Q V J Z L 0 1 T V U 1 N Q V J Z X 1 R h Y m x l L n s x I C 0 g R X h j Z W w g U 3 B y Z W F k c 2 h l Z X Q s M T Z 9 J n F 1 b 3 Q 7 L C Z x d W 9 0 O 1 N l Y 3 R p b 2 4 x L 0 1 T V U 1 N Q V J Z L 0 1 T V U 1 N Q V J Z X 1 R h Y m x l L n s x I C 0 g Q W 1 v d W 5 0 I F J l c G 9 y d G V k L D E 3 f S Z x d W 9 0 O y w m c X V v d D t T Z W N 0 a W 9 u M S 9 N U 1 V N T U F S W S 9 N U 1 V N T U F S W V 9 U Y W J s Z S 5 7 M i A t I F R l b X B s Y X R l I F J l Y 2 V p d m V k L D E 4 f S Z x d W 9 0 O y w m c X V v d D t T Z W N 0 a W 9 u M S 9 N U 1 V N T U F S W S 9 N U 1 V N T U F S W V 9 U Y W J s Z S 5 7 M i A t I E V 4 Y 2 V s I F N w c m V h Z H N o Z W V 0 L D E 5 f S Z x d W 9 0 O y w m c X V v d D t T Z W N 0 a W 9 u M S 9 N U 1 V N T U F S W S 9 N U 1 V N T U F S W V 9 U Y W J s Z S 5 7 M i A t I E F t b 3 V u d C B S Z X B v c n R l Z C w y M H 0 m c X V v d D s s J n F 1 b 3 Q 7 U 2 V j d G l v b j E v T V N V T U 1 B U l k v T V N V T U 1 B U l l f V G F i b G U u e z M g L S B U Z W 1 w b G F 0 Z S B S Z W N l a X Z l Z C w y M X 0 m c X V v d D s s J n F 1 b 3 Q 7 U 2 V j d G l v b j E v T V N V T U 1 B U l k v T V N V T U 1 B U l l f V G F i b G U u e z M g L S B F e G N l b C B T c H J l Y W R z a G V l d C w y M n 0 m c X V v d D s s J n F 1 b 3 Q 7 U 2 V j d G l v b j E v T V N V T U 1 B U l k v T V N V T U 1 B U l l f V G F i b G U u e z M g L S B B b W 9 1 b n Q g U m V w b 3 J 0 Z W Q s M j N 9 J n F 1 b 3 Q 7 L C Z x d W 9 0 O 1 N l Y 3 R p b 2 4 x L 0 1 T V U 1 N Q V J Z L 0 1 T V U 1 N Q V J Z X 1 R h Y m x l L n s 0 I C 0 g Q W 1 v d W 5 0 I F J l c G 9 y d G V k L D I 0 f S Z x d W 9 0 O y w m c X V v d D t T Z W N 0 a W 9 u M S 9 N U 1 V N T U F S W S 9 N U 1 V N T U F S W V 9 U Y W J s Z S 5 7 N S A t I E F t b 3 V u d C B S Z X B v c n R l Z C w y N X 0 m c X V v d D s s J n F 1 b 3 Q 7 U 2 V j d G l v b j E v T V N V T U 1 B U l k v T V N V T U 1 B U l l f V G F i b G U u e z Y g L S B B b W 9 1 b n Q g U m V w b 3 J 0 Z W Q s M j Z 9 J n F 1 b 3 Q 7 L C Z x d W 9 0 O 1 N l Y 3 R p b 2 4 x L 0 1 T V U 1 N Q V J Z L 0 1 T V U 1 N Q V J Z X 1 R h Y m x l L n t G R U 1 B I E J h Y 2 s g T 3 V 0 L D I 3 f S Z x d W 9 0 O y w m c X V v d D t T Z W N 0 a W 9 u M S 9 N U 1 V N T U F S W S 9 N U 1 V N T U F S W V 9 U Y W J s Z S 5 7 V G 9 0 Y W w g Q W 1 v d W 5 0 I F J l c G 9 y d G V k L D I 4 f S Z x d W 9 0 O y w m c X V v d D t T Z W N 0 a W 9 u M S 9 N U 1 V N T U F S W S 9 N U 1 V N T U F S W V 9 U Y W J s Z S 5 7 V G 9 0 Y W w g Q 0 h F Q 0 s s M j l 9 J n F 1 b 3 Q 7 L C Z x d W 9 0 O 1 N l Y 3 R p b 2 4 x L 0 1 T V U 1 N Q V J Z L 0 1 T V U 1 N Q V J Z X 1 R h Y m x l L n t B b W 9 1 b n Q g U m V t Y W l u a W 5 n I H R v I G J l I F J l c G 9 y d G V k L D M w f S Z x d W 9 0 O y w m c X V v d D t T Z W N 0 a W 9 u M S 9 N U 1 V N T U F S W S 9 N U 1 V N T U F S W V 9 U Y W J s Z S 5 7 Q W 1 v d W 5 0 I F J l c G 9 y d G V k I F x 1 M D A z Z S B U R U E s M z F 9 J n F 1 b 3 Q 7 L C Z x d W 9 0 O 1 N l Y 3 R p b 2 4 x L 0 1 T V U 1 N Q V J Z L 0 1 T V U 1 N Q V J Z X 1 R h Y m x l L n t U b 3 R h b C B B b W 9 1 b n Q g U m V w b 3 J 0 Z W Q g T 0 l H L D M y f S Z x d W 9 0 O y w m c X V v d D t T Z W N 0 a W 9 u M S 9 N U 1 V N T U F S W S 9 N U 1 V N T U F S W V 9 U Y W J s Z S 5 7 U m V w b 3 J 0 Z W Q g Q W d n c m V n Y X R l P y w z M 3 0 m c X V v d D s s J n F 1 b 3 Q 7 U 2 V j d G l v b j E v T V N V T U 1 B U l k v T V N V T U 1 B U l l f V G F i b G U u e 0 N v b W 1 l b n R z L D M 0 f S Z x d W 9 0 O 1 0 s J n F 1 b 3 Q 7 Q 2 9 s d W 1 u Q 2 9 1 b n Q m c X V v d D s 6 M z U s J n F 1 b 3 Q 7 S 2 V 5 Q 2 9 s d W 1 u T m F t Z X M m c X V v d D s 6 W 1 0 s J n F 1 b 3 Q 7 Q 2 9 s d W 1 u S W R l b n R p d G l l c y Z x d W 9 0 O z p b J n F 1 b 3 Q 7 U 2 V j d G l v b j E v T V N V T U 1 B U l k v T V N V T U 1 B U l l f V G F i b G U u e 0 R P U i B D b 2 R l L D B 9 J n F 1 b 3 Q 7 L C Z x d W 9 0 O 1 N l Y 3 R p b 2 4 x L 0 1 T V U 1 N Q V J Z L 0 1 T V U 1 N Q V J Z X 1 R h Y m x l L n t E V U 5 T L D F 9 J n F 1 b 3 Q 7 L C Z x d W 9 0 O 1 N l Y 3 R p b 2 4 x L 0 1 T V U 1 N Q V J Z L 0 1 T V U 1 N Q V J Z X 1 R h Y m x l L n t N T U F S U y B D b 2 R l L D J 9 J n F 1 b 3 Q 7 L C Z x d W 9 0 O 1 N l Y 3 R p b 2 4 x L 0 1 T V U 1 N Q V J Z L 0 1 T V U 1 N Q V J Z X 1 R h Y m x l L n t U c m F u c 2 Z l c i A j L D N 9 J n F 1 b 3 Q 7 L C Z x d W 9 0 O 1 N l Y 3 R p b 2 4 x L 0 1 T V U 1 N Q V J Z L 0 1 T V U 1 N Q V J Z X 1 R h Y m x l L n t N d W 5 p Y 2 l w Y W x p d H k s N H 0 m c X V v d D s s J n F 1 b 3 Q 7 U 2 V j d G l v b j E v T V N V T U 1 B U l k v T V N V T U 1 B U l l f V G F i b G U u e 0 N v d W 5 0 e S w 1 f S Z x d W 9 0 O y w m c X V v d D t T Z W N 0 a W 9 u M S 9 N U 1 V N T U F S W S 9 N U 1 V N T U F S W V 9 U Y W J s Z S 5 7 Q X B w I F J l Y 2 V p d m V k I F J v d W 5 k I D E / L D Z 9 J n F 1 b 3 Q 7 L C Z x d W 9 0 O 1 N l Y 3 R p b 2 4 x L 0 1 T V U 1 N Q V J Z L 0 1 T V U 1 N Q V J Z X 1 R h Y m x l L n t B c H A g U m V j Z W l 2 Z W Q g U m 9 1 b m Q g M j 8 s N 3 0 m c X V v d D s s J n F 1 b 3 Q 7 U 2 V j d G l v b j E v T V N V T U 1 B U l k v T V N V T U 1 B U l l f V G F i b G U u e 1 B v c H V s Y X R p b 2 4 g K D I w M T g g R X N 0 K S w 4 f S Z x d W 9 0 O y w m c X V v d D t T Z W N 0 a W 9 u M S 9 N U 1 V N T U F S W S 9 N U 1 V N T U F S W V 9 U Y W J s Z S 5 7 V G 9 0 Y W w g R W x p Z 2 l i b G U g Q W 1 v d W 5 0 I C h S Z X Z p c 2 V k K S w 5 f S Z x d W 9 0 O y w m c X V v d D t T Z W N 0 a W 9 u M S 9 N U 1 V N T U F S W S 9 N U 1 V N T U F S W V 9 U Y W J s Z S 5 7 U m 9 1 b m Q g M S B B b W 9 1 b n Q g U m V j Z W l 2 Z W Q s M T B 9 J n F 1 b 3 Q 7 L C Z x d W 9 0 O 1 N l Y 3 R p b 2 4 x L 0 1 T V U 1 N Q V J Z L 0 1 T V U 1 N Q V J Z X 1 R h Y m x l L n t S b 3 V u Z C A y I E F t b 3 V u d C B S Z W N l a X Z l Z C w x M X 0 m c X V v d D s s J n F 1 b 3 Q 7 U 2 V j d G l v b j E v T V N V T U 1 B U l k v T V N V T U 1 B U l l f V G F i b G U u e 1 J l Y 2 9 u Y 2 l s a W F 0 a W 9 u I F B l c m l v Z C B B b W 9 1 b n Q g U m V j Z W l 2 Z W Q s M T J 9 J n F 1 b 3 Q 7 L C Z x d W 9 0 O 1 N l Y 3 R p b 2 4 x L 0 1 T V U 1 N Q V J Z L 0 1 T V U 1 N Q V J Z X 1 R h Y m x l L n t U b 3 R h b C B B b W 9 1 b n Q g U m V j Z W l 2 Z W Q s M T N 9 J n F 1 b 3 Q 7 L C Z x d W 9 0 O 1 N l Y 3 R p b 2 4 x L 0 1 T V U 1 N Q V J Z L 0 1 T V U 1 N Q V J Z X 1 R h Y m x l L n t S Z W 1 h a W 5 p b m c g R W x p Z 2 l i b G U g Q W 1 v d W 5 0 L D E 0 f S Z x d W 9 0 O y w m c X V v d D t T Z W N 0 a W 9 u M S 9 N U 1 V N T U F S W S 9 N U 1 V N T U F S W V 9 U Y W J s Z S 5 7 M S A t I F R l b X B s Y X R l I F J l Y 2 V p d m V k L D E 1 f S Z x d W 9 0 O y w m c X V v d D t T Z W N 0 a W 9 u M S 9 N U 1 V N T U F S W S 9 N U 1 V N T U F S W V 9 U Y W J s Z S 5 7 M S A t I E V 4 Y 2 V s I F N w c m V h Z H N o Z W V 0 L D E 2 f S Z x d W 9 0 O y w m c X V v d D t T Z W N 0 a W 9 u M S 9 N U 1 V N T U F S W S 9 N U 1 V N T U F S W V 9 U Y W J s Z S 5 7 M S A t I E F t b 3 V u d C B S Z X B v c n R l Z C w x N 3 0 m c X V v d D s s J n F 1 b 3 Q 7 U 2 V j d G l v b j E v T V N V T U 1 B U l k v T V N V T U 1 B U l l f V G F i b G U u e z I g L S B U Z W 1 w b G F 0 Z S B S Z W N l a X Z l Z C w x O H 0 m c X V v d D s s J n F 1 b 3 Q 7 U 2 V j d G l v b j E v T V N V T U 1 B U l k v T V N V T U 1 B U l l f V G F i b G U u e z I g L S B F e G N l b C B T c H J l Y W R z a G V l d C w x O X 0 m c X V v d D s s J n F 1 b 3 Q 7 U 2 V j d G l v b j E v T V N V T U 1 B U l k v T V N V T U 1 B U l l f V G F i b G U u e z I g L S B B b W 9 1 b n Q g U m V w b 3 J 0 Z W Q s M j B 9 J n F 1 b 3 Q 7 L C Z x d W 9 0 O 1 N l Y 3 R p b 2 4 x L 0 1 T V U 1 N Q V J Z L 0 1 T V U 1 N Q V J Z X 1 R h Y m x l L n s z I C 0 g V G V t c G x h d G U g U m V j Z W l 2 Z W Q s M j F 9 J n F 1 b 3 Q 7 L C Z x d W 9 0 O 1 N l Y 3 R p b 2 4 x L 0 1 T V U 1 N Q V J Z L 0 1 T V U 1 N Q V J Z X 1 R h Y m x l L n s z I C 0 g R X h j Z W w g U 3 B y Z W F k c 2 h l Z X Q s M j J 9 J n F 1 b 3 Q 7 L C Z x d W 9 0 O 1 N l Y 3 R p b 2 4 x L 0 1 T V U 1 N Q V J Z L 0 1 T V U 1 N Q V J Z X 1 R h Y m x l L n s z I C 0 g Q W 1 v d W 5 0 I F J l c G 9 y d G V k L D I z f S Z x d W 9 0 O y w m c X V v d D t T Z W N 0 a W 9 u M S 9 N U 1 V N T U F S W S 9 N U 1 V N T U F S W V 9 U Y W J s Z S 5 7 N C A t I E F t b 3 V u d C B S Z X B v c n R l Z C w y N H 0 m c X V v d D s s J n F 1 b 3 Q 7 U 2 V j d G l v b j E v T V N V T U 1 B U l k v T V N V T U 1 B U l l f V G F i b G U u e z U g L S B B b W 9 1 b n Q g U m V w b 3 J 0 Z W Q s M j V 9 J n F 1 b 3 Q 7 L C Z x d W 9 0 O 1 N l Y 3 R p b 2 4 x L 0 1 T V U 1 N Q V J Z L 0 1 T V U 1 N Q V J Z X 1 R h Y m x l L n s 2 I C 0 g Q W 1 v d W 5 0 I F J l c G 9 y d G V k L D I 2 f S Z x d W 9 0 O y w m c X V v d D t T Z W N 0 a W 9 u M S 9 N U 1 V N T U F S W S 9 N U 1 V N T U F S W V 9 U Y W J s Z S 5 7 R k V N Q S B C Y W N r I E 9 1 d C w y N 3 0 m c X V v d D s s J n F 1 b 3 Q 7 U 2 V j d G l v b j E v T V N V T U 1 B U l k v T V N V T U 1 B U l l f V G F i b G U u e 1 R v d G F s I E F t b 3 V u d C B S Z X B v c n R l Z C w y O H 0 m c X V v d D s s J n F 1 b 3 Q 7 U 2 V j d G l v b j E v T V N V T U 1 B U l k v T V N V T U 1 B U l l f V G F i b G U u e 1 R v d G F s I E N I R U N L L D I 5 f S Z x d W 9 0 O y w m c X V v d D t T Z W N 0 a W 9 u M S 9 N U 1 V N T U F S W S 9 N U 1 V N T U F S W V 9 U Y W J s Z S 5 7 Q W 1 v d W 5 0 I F J l b W F p b m l u Z y B 0 b y B i Z S B S Z X B v c n R l Z C w z M H 0 m c X V v d D s s J n F 1 b 3 Q 7 U 2 V j d G l v b j E v T V N V T U 1 B U l k v T V N V T U 1 B U l l f V G F i b G U u e 0 F t b 3 V u d C B S Z X B v c n R l Z C B c d T A w M 2 U g V E V B L D M x f S Z x d W 9 0 O y w m c X V v d D t T Z W N 0 a W 9 u M S 9 N U 1 V N T U F S W S 9 N U 1 V N T U F S W V 9 U Y W J s Z S 5 7 V G 9 0 Y W w g Q W 1 v d W 5 0 I F J l c G 9 y d G V k I E 9 J R y w z M n 0 m c X V v d D s s J n F 1 b 3 Q 7 U 2 V j d G l v b j E v T V N V T U 1 B U l k v T V N V T U 1 B U l l f V G F i b G U u e 1 J l c G 9 y d G V k I E F n Z 3 J l Z 2 F 0 Z T 8 s M z N 9 J n F 1 b 3 Q 7 L C Z x d W 9 0 O 1 N l Y 3 R p b 2 4 x L 0 1 T V U 1 N Q V J Z L 0 1 T V U 1 N Q V J Z X 1 R h Y m x l L n t D b 2 1 t Z W 5 0 c y w z N H 0 m c X V v d D t d L C Z x d W 9 0 O 1 J l b G F 0 a W 9 u c 2 h p c E l u Z m 8 m c X V v d D s 6 W 1 1 9 I i A v P j w v U 3 R h Y m x l R W 5 0 c m l l c z 4 8 L 0 l 0 Z W 0 + P E l 0 Z W 0 + P E l 0 Z W 1 M b 2 N h d G l v b j 4 8 S X R l b V R 5 c G U + R m 9 y b X V s Y T w v S X R l b V R 5 c G U + P E l 0 Z W 1 Q Y X R o P l N l Y 3 R p b 2 4 x L 0 1 T V U 1 N Q V J Z L 1 N v d X J j Z T w v S X R l b V B h d G g + P C 9 J d G V t T G 9 j Y X R p b 2 4 + P F N 0 Y W J s Z U V u d H J p Z X M g L z 4 8 L 0 l 0 Z W 0 + P E l 0 Z W 0 + P E l 0 Z W 1 M b 2 N h d G l v b j 4 8 S X R l b V R 5 c G U + R m 9 y b X V s Y T w v S X R l b V R 5 c G U + P E l 0 Z W 1 Q Y X R o P l N l Y 3 R p b 2 4 x L 0 1 T V U 1 N Q V J Z L 0 1 T V U 1 N Q V J Z X 1 R h Y m x l P C 9 J d G V t U G F 0 a D 4 8 L 0 l 0 Z W 1 M b 2 N h d G l v b j 4 8 U 3 R h Y m x l R W 5 0 c m l l c y A v P j w v S X R l b T 4 8 L 0 l 0 Z W 1 z P j w v T G 9 j Y W x Q Y W N r Y W d l T W V 0 Y W R h d G F G a W x l P h Y A A A B Q S w U G A A A A A A A A A A A A A A A A A A A A A A A A 2 g A A A A E A A A D Q j J 3 f A R X R E Y x 6 A M B P w p f r A Q A A A O L Y 7 b Y k x J R D o I W M S L P o k Z 4 A A A A A A g A A A A A A A 2 Y A A M A A A A A Q A A A A V o j R V E V c o X 1 L o z H / v v u m T w A A A A A E g A A A o A A A A B A A A A B v g Y C L r d s p I w 4 x x Y 4 j 1 m m x U A A A A H X 0 a N s V P J R R / r / c d g L c D g P L M e 7 o A o t p V u J e c B R X n R p J M y O 4 R 4 C N H W I R Q 0 9 W O T W O I 7 I b 8 m E m F S G 5 I B 9 h / C E V Y U F R t K R X V e M p K J d k z n v r 5 I G a F A A A A B k o T F G v K f 8 J v I r c F d F W D / 4 l B P 0 l < / 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0E95B6BB7C9A442BF76651FCC540C11" ma:contentTypeVersion="10" ma:contentTypeDescription="Create a new document." ma:contentTypeScope="" ma:versionID="6ecc9c5b6c0ad6a39dbd8f782e2579f9">
  <xsd:schema xmlns:xsd="http://www.w3.org/2001/XMLSchema" xmlns:xs="http://www.w3.org/2001/XMLSchema" xmlns:p="http://schemas.microsoft.com/office/2006/metadata/properties" xmlns:ns2="6dd3fc6d-0329-44eb-acde-fee98b7e96fa" xmlns:ns3="71edd43e-718e-4f82-9145-3875adf2a1d5" targetNamespace="http://schemas.microsoft.com/office/2006/metadata/properties" ma:root="true" ma:fieldsID="eeaddf9bcecc91c27571302074b2391c" ns2:_="" ns3:_="">
    <xsd:import namespace="6dd3fc6d-0329-44eb-acde-fee98b7e96fa"/>
    <xsd:import namespace="71edd43e-718e-4f82-9145-3875adf2a1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3fc6d-0329-44eb-acde-fee98b7e9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edd43e-718e-4f82-9145-3875adf2a1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2BB28-2189-4017-9558-B6BBE240E2BC}">
  <ds:schemaRefs>
    <ds:schemaRef ds:uri="http://schemas.microsoft.com/DataMashup"/>
  </ds:schemaRefs>
</ds:datastoreItem>
</file>

<file path=customXml/itemProps2.xml><?xml version="1.0" encoding="utf-8"?>
<ds:datastoreItem xmlns:ds="http://schemas.openxmlformats.org/officeDocument/2006/customXml" ds:itemID="{7E7BC6BF-7FD0-4998-BCA6-3FF73F116269}">
  <ds:schemaRefs>
    <ds:schemaRef ds:uri="http://schemas.microsoft.com/sharepoint/v3/contenttype/forms"/>
  </ds:schemaRefs>
</ds:datastoreItem>
</file>

<file path=customXml/itemProps3.xml><?xml version="1.0" encoding="utf-8"?>
<ds:datastoreItem xmlns:ds="http://schemas.openxmlformats.org/officeDocument/2006/customXml" ds:itemID="{AB6DDA61-2D95-45AB-ABB6-21E5EA5A20B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76B5B40-9E8D-45B6-9496-0C1BB0EE1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3fc6d-0329-44eb-acde-fee98b7e96fa"/>
    <ds:schemaRef ds:uri="71edd43e-718e-4f82-9145-3875adf2a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 Here</vt:lpstr>
      <vt:lpstr>Contracts</vt:lpstr>
      <vt:lpstr>Grants</vt:lpstr>
      <vt:lpstr>Transfers</vt:lpstr>
      <vt:lpstr>Direct Payments</vt:lpstr>
      <vt:lpstr>End Here</vt:lpstr>
      <vt:lpstr>DORCODE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Fahle, Heath (A&amp;F)</dc:creator>
  <cp:keywords/>
  <dc:description/>
  <cp:lastModifiedBy>Krzywicki, Lisa J. (DOR)</cp:lastModifiedBy>
  <cp:revision/>
  <dcterms:created xsi:type="dcterms:W3CDTF">2020-08-04T20:33:08Z</dcterms:created>
  <dcterms:modified xsi:type="dcterms:W3CDTF">2021-11-16T21:25:26Z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0x01010030E95B6BB7C9A442BF76651FCC540C11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