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1028" activeTab="4"/>
  </bookViews>
  <sheets>
    <sheet name="Notes" sheetId="4" r:id="rId1"/>
    <sheet name="2014" sheetId="1" r:id="rId2"/>
    <sheet name="2015" sheetId="3" r:id="rId3"/>
    <sheet name="2016" sheetId="6" r:id="rId4"/>
    <sheet name="2017" sheetId="2" r:id="rId5"/>
  </sheets>
  <definedNames>
    <definedName name="_xlnm.Print_Area" localSheetId="1">'2014'!$A$1:$P$37</definedName>
    <definedName name="_xlnm.Print_Area" localSheetId="3">'2016'!$A$1:$P$37</definedName>
  </definedNames>
  <calcPr calcId="179021"/>
</workbook>
</file>

<file path=xl/calcChain.xml><?xml version="1.0" encoding="utf-8"?>
<calcChain xmlns="http://schemas.openxmlformats.org/spreadsheetml/2006/main">
  <c r="P13" i="2" l="1"/>
  <c r="P9" i="2"/>
  <c r="L23" i="2"/>
  <c r="M15" i="2"/>
  <c r="P35" i="2"/>
  <c r="P15" i="2"/>
  <c r="M26" i="2"/>
  <c r="L21" i="2"/>
  <c r="M29" i="2"/>
  <c r="P8" i="2"/>
  <c r="P14" i="2"/>
  <c r="M28" i="2" l="1"/>
  <c r="P16" i="2"/>
  <c r="O13" i="6"/>
  <c r="L23" i="6"/>
  <c r="P9" i="6"/>
  <c r="P16" i="6" s="1"/>
  <c r="M30" i="6"/>
  <c r="M31" i="6" s="1"/>
  <c r="P35" i="3"/>
  <c r="P15" i="3"/>
  <c r="P35" i="6"/>
  <c r="P15" i="6"/>
  <c r="P10" i="6"/>
  <c r="L21" i="6"/>
  <c r="P8" i="6"/>
  <c r="P14" i="6"/>
  <c r="O13" i="3"/>
  <c r="O16" i="3" s="1"/>
  <c r="L23" i="3"/>
  <c r="L30" i="3"/>
  <c r="M30" i="3"/>
  <c r="P9" i="3"/>
  <c r="P16" i="3" s="1"/>
  <c r="P23" i="3"/>
  <c r="P10" i="3"/>
  <c r="L21" i="3"/>
  <c r="P8" i="3"/>
  <c r="P14" i="3"/>
  <c r="P31" i="3"/>
  <c r="O31" i="3"/>
  <c r="N31" i="3"/>
  <c r="N37" i="3" s="1"/>
  <c r="M31" i="3"/>
  <c r="L31" i="3"/>
  <c r="P24" i="3"/>
  <c r="O24" i="3"/>
  <c r="N24" i="3"/>
  <c r="M24" i="3"/>
  <c r="L24" i="3"/>
  <c r="N16" i="3"/>
  <c r="M16" i="3"/>
  <c r="L16" i="3"/>
  <c r="P31" i="6"/>
  <c r="O31" i="6"/>
  <c r="N31" i="6"/>
  <c r="N37" i="6" s="1"/>
  <c r="L31" i="6"/>
  <c r="P24" i="6"/>
  <c r="O24" i="6"/>
  <c r="N24" i="6"/>
  <c r="M24" i="6"/>
  <c r="L24" i="6"/>
  <c r="O16" i="6"/>
  <c r="N16" i="6"/>
  <c r="M16" i="6"/>
  <c r="L16" i="6"/>
  <c r="N37" i="2"/>
  <c r="P31" i="2"/>
  <c r="O31" i="2"/>
  <c r="N31" i="2"/>
  <c r="M31" i="2"/>
  <c r="L31" i="2"/>
  <c r="P24" i="2"/>
  <c r="O24" i="2"/>
  <c r="N24" i="2"/>
  <c r="M24" i="2"/>
  <c r="L24" i="2"/>
  <c r="O16" i="2"/>
  <c r="O37" i="2" s="1"/>
  <c r="N16" i="2"/>
  <c r="M16" i="2"/>
  <c r="L16" i="2"/>
  <c r="P37" i="2" l="1"/>
  <c r="L37" i="2"/>
  <c r="M37" i="2"/>
  <c r="O37" i="6"/>
  <c r="P37" i="6"/>
  <c r="M37" i="6"/>
  <c r="L37" i="6"/>
  <c r="O37" i="3"/>
  <c r="M37" i="3"/>
  <c r="P37" i="3"/>
  <c r="P38" i="3" s="1"/>
  <c r="L37" i="3"/>
  <c r="P38" i="2" l="1"/>
  <c r="P40" i="2" s="1"/>
  <c r="P38" i="6"/>
</calcChain>
</file>

<file path=xl/sharedStrings.xml><?xml version="1.0" encoding="utf-8"?>
<sst xmlns="http://schemas.openxmlformats.org/spreadsheetml/2006/main" count="244" uniqueCount="59">
  <si>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</si>
  <si>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</si>
  <si>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</si>
  <si>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</si>
  <si>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</si>
  <si>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</si>
  <si>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</si>
  <si>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</si>
  <si>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</si>
  <si>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</si>
  <si>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</si>
  <si>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</si>
  <si>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</si>
  <si>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</si>
  <si>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</si>
  <si>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</si>
  <si>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</si>
  <si>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</si>
  <si>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</si>
  <si>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</si>
  <si>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</si>
  <si>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</si>
  <si>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</si>
  <si>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</si>
  <si>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</si>
  <si>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</si>
  <si>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</si>
  <si>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</si>
  <si>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</si>
  <si>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</si>
  <si>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</si>
  <si>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</si>
  <si>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</si>
  <si>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X</t>
  </si>
  <si>
    <t>$30M</t>
  </si>
  <si>
    <t>$40M</t>
  </si>
  <si>
    <t>$10M</t>
  </si>
  <si>
    <t>$15M</t>
  </si>
  <si>
    <t>$7M</t>
  </si>
  <si>
    <t>$0.25M</t>
  </si>
  <si>
    <t>$0.3M</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</si>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</sst>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x14ac:knownFonts="1">
    <font>
      <sz val="11"/>
      <color theme="1"/>
      <name val="Calibri"/>
      <family val="2"/>
      <scheme val="minor"/>
    </font>
    <font>
      <sz val="10"/>
      <name val="Arial"/>
      <family val="2"/>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s>
  <fills count="9">
    <fill>
      <patternFill patternType="none"/>
    </fill>
    <fill>
      <patternFill patternType="gray125"/>
    </fill>
    <fill>
      <patternFill patternType="solid">
        <fgColor theme="0" tint="-0.49995422223578601"/>
        <bgColor indexed="64"/>
      </patternFill>
    </fill>
    <fill>
      <patternFill patternType="solid">
        <fgColor theme="3" tint="0.79995117038483843"/>
        <bgColor indexed="64"/>
      </patternFill>
    </fill>
    <fill>
      <patternFill patternType="solid">
        <fgColor theme="9" tint="0.79995117038483843"/>
        <bgColor indexed="64"/>
      </patternFill>
    </fill>
    <fill>
      <patternFill patternType="solid">
        <fgColor theme="8"/>
        <bgColor indexed="64"/>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s>
  <borders count="14">
    <border>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0" fontId="3" fillId="0" borderId="0" xfId="0" applyFont="1"/>
    <xf numFmtId="0" fontId="4"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center" vertical="center" wrapText="1"/>
    </xf>
    <xf numFmtId="8" fontId="9" fillId="0" borderId="3" xfId="0" applyNumberFormat="1" applyFont="1" applyBorder="1" applyAlignment="1">
      <alignment horizontal="center" vertical="center" wrapText="1"/>
    </xf>
    <xf numFmtId="8" fontId="8" fillId="0" borderId="3"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10" fillId="0" borderId="1" xfId="0" applyFont="1" applyBorder="1" applyAlignment="1">
      <alignment horizontal="left" vertical="center" wrapText="1"/>
    </xf>
    <xf numFmtId="0" fontId="3" fillId="0" borderId="0" xfId="0" applyFont="1" applyAlignment="1">
      <alignment horizontal="center"/>
    </xf>
    <xf numFmtId="0" fontId="8" fillId="2" borderId="1"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0" borderId="2" xfId="0" applyFont="1" applyBorder="1" applyAlignment="1">
      <alignment vertical="center" wrapText="1"/>
    </xf>
    <xf numFmtId="0" fontId="16" fillId="2" borderId="1" xfId="0" applyFont="1" applyFill="1" applyBorder="1" applyAlignment="1">
      <alignment horizontal="left" vertical="center" wrapText="1"/>
    </xf>
    <xf numFmtId="0" fontId="8" fillId="2" borderId="2" xfId="0" applyFont="1" applyFill="1" applyBorder="1" applyAlignment="1">
      <alignment vertical="center" wrapText="1"/>
    </xf>
    <xf numFmtId="0" fontId="8" fillId="0" borderId="2" xfId="0" applyFont="1" applyFill="1" applyBorder="1" applyAlignment="1">
      <alignment vertical="center" wrapText="1"/>
    </xf>
    <xf numFmtId="0" fontId="12" fillId="0" borderId="1" xfId="0" applyFont="1" applyBorder="1" applyAlignment="1">
      <alignment horizontal="left" vertical="center" wrapText="1"/>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6" borderId="0" xfId="0" applyFont="1" applyFill="1"/>
    <xf numFmtId="0" fontId="0" fillId="6" borderId="0" xfId="0" applyFill="1"/>
    <xf numFmtId="0" fontId="13" fillId="6" borderId="0" xfId="0" applyFont="1" applyFill="1"/>
    <xf numFmtId="0" fontId="2" fillId="6" borderId="0" xfId="0" applyFont="1" applyFill="1" applyAlignment="1">
      <alignment wrapText="1"/>
    </xf>
    <xf numFmtId="0" fontId="0" fillId="6" borderId="0" xfId="0" applyFill="1" applyAlignment="1">
      <alignment wrapText="1"/>
    </xf>
    <xf numFmtId="0" fontId="14" fillId="6" borderId="0" xfId="0" applyFont="1" applyFill="1" applyAlignment="1">
      <alignment wrapText="1"/>
    </xf>
    <xf numFmtId="0" fontId="8" fillId="6" borderId="0" xfId="0" applyFont="1" applyFill="1" applyAlignment="1">
      <alignment wrapText="1"/>
    </xf>
    <xf numFmtId="0" fontId="12" fillId="6" borderId="4" xfId="0" applyFont="1" applyFill="1" applyBorder="1" applyAlignment="1">
      <alignment vertical="center"/>
    </xf>
    <xf numFmtId="0" fontId="8" fillId="8" borderId="2" xfId="0" applyFont="1" applyFill="1" applyBorder="1" applyAlignment="1">
      <alignment horizontal="center" vertical="center" wrapText="1"/>
    </xf>
    <xf numFmtId="8" fontId="9" fillId="8" borderId="2" xfId="0" applyNumberFormat="1" applyFont="1" applyFill="1" applyBorder="1" applyAlignment="1">
      <alignment horizontal="center" vertical="center" wrapText="1"/>
    </xf>
    <xf numFmtId="8" fontId="8" fillId="8" borderId="2" xfId="0" applyNumberFormat="1" applyFont="1" applyFill="1" applyBorder="1" applyAlignment="1">
      <alignment horizontal="center" vertical="center" wrapText="1"/>
    </xf>
    <xf numFmtId="0" fontId="8" fillId="8" borderId="2" xfId="0" applyFont="1" applyFill="1" applyBorder="1" applyAlignment="1">
      <alignment vertical="center" wrapText="1"/>
    </xf>
    <xf numFmtId="44" fontId="8" fillId="3" borderId="2" xfId="2" applyFont="1" applyFill="1" applyBorder="1" applyAlignment="1">
      <alignment horizontal="center" vertical="center" wrapText="1"/>
    </xf>
    <xf numFmtId="44" fontId="8" fillId="4" borderId="2" xfId="2" applyFont="1" applyFill="1" applyBorder="1" applyAlignment="1">
      <alignment horizontal="center" vertical="center" wrapText="1"/>
    </xf>
    <xf numFmtId="44" fontId="8" fillId="0" borderId="2" xfId="2" applyFont="1" applyBorder="1" applyAlignment="1">
      <alignment horizontal="center" vertical="center" wrapText="1"/>
    </xf>
    <xf numFmtId="44" fontId="8" fillId="2" borderId="2" xfId="2" applyFont="1" applyFill="1" applyBorder="1" applyAlignment="1">
      <alignment horizontal="center" vertical="center" wrapText="1"/>
    </xf>
    <xf numFmtId="44" fontId="8" fillId="0" borderId="2" xfId="2" applyFont="1" applyBorder="1" applyAlignment="1">
      <alignment vertical="center" wrapText="1"/>
    </xf>
    <xf numFmtId="44" fontId="8" fillId="2" borderId="2" xfId="2" applyFont="1" applyFill="1" applyBorder="1" applyAlignment="1">
      <alignment vertical="center" wrapText="1"/>
    </xf>
    <xf numFmtId="44" fontId="8" fillId="0" borderId="2" xfId="2" applyFont="1" applyFill="1" applyBorder="1" applyAlignment="1">
      <alignment vertical="center" wrapText="1"/>
    </xf>
    <xf numFmtId="44" fontId="3" fillId="0" borderId="0" xfId="2" applyFont="1"/>
    <xf numFmtId="44" fontId="7" fillId="5" borderId="2" xfId="2" applyFont="1" applyFill="1" applyBorder="1" applyAlignment="1">
      <alignment horizontal="center" vertical="center" wrapText="1"/>
    </xf>
    <xf numFmtId="0" fontId="5"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7" xfId="0" applyFont="1" applyFill="1" applyBorder="1" applyAlignment="1">
      <alignment horizontal="center" vertical="center" wrapText="1"/>
    </xf>
    <xf numFmtId="0" fontId="6" fillId="7" borderId="6" xfId="0" applyFont="1" applyFill="1" applyBorder="1" applyAlignment="1">
      <alignment vertical="top" wrapText="1"/>
    </xf>
    <xf numFmtId="0" fontId="6" fillId="7" borderId="0" xfId="0" applyFont="1" applyFill="1" applyBorder="1" applyAlignment="1">
      <alignment vertical="top" wrapText="1"/>
    </xf>
    <xf numFmtId="0" fontId="6" fillId="7" borderId="7" xfId="0" applyFont="1" applyFill="1" applyBorder="1" applyAlignment="1">
      <alignment vertical="top" wrapText="1"/>
    </xf>
    <xf numFmtId="0" fontId="6" fillId="7" borderId="0" xfId="0" applyFont="1" applyFill="1" applyAlignment="1">
      <alignment vertical="top" wrapText="1"/>
    </xf>
    <xf numFmtId="0" fontId="6" fillId="7" borderId="5" xfId="0" applyFont="1" applyFill="1" applyBorder="1" applyAlignment="1">
      <alignment vertical="top" wrapText="1"/>
    </xf>
    <xf numFmtId="0" fontId="6" fillId="7" borderId="11" xfId="0" applyFont="1" applyFill="1" applyBorder="1" applyAlignment="1">
      <alignment vertical="top" wrapText="1"/>
    </xf>
    <xf numFmtId="0" fontId="6" fillId="7" borderId="3" xfId="0" applyFont="1" applyFill="1" applyBorder="1" applyAlignment="1">
      <alignment vertical="top"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5" fillId="7" borderId="1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6" fillId="7" borderId="9" xfId="0" applyFont="1" applyFill="1" applyBorder="1" applyAlignment="1">
      <alignment vertical="center" wrapText="1"/>
    </xf>
    <xf numFmtId="0" fontId="6" fillId="7" borderId="6" xfId="0" applyFont="1" applyFill="1" applyBorder="1" applyAlignment="1">
      <alignment vertical="center" wrapText="1"/>
    </xf>
    <xf numFmtId="0" fontId="6" fillId="7" borderId="7" xfId="0" applyFont="1" applyFill="1" applyBorder="1" applyAlignment="1">
      <alignment vertical="center" wrapText="1"/>
    </xf>
    <xf numFmtId="44" fontId="5" fillId="7" borderId="8" xfId="2" applyFont="1" applyFill="1" applyBorder="1" applyAlignment="1">
      <alignment horizontal="center" vertical="center" wrapText="1"/>
    </xf>
    <xf numFmtId="44" fontId="6" fillId="7" borderId="9" xfId="2" applyFont="1" applyFill="1" applyBorder="1" applyAlignment="1">
      <alignment vertical="center" wrapText="1"/>
    </xf>
    <xf numFmtId="44" fontId="6" fillId="7" borderId="6" xfId="2" applyFont="1" applyFill="1" applyBorder="1" applyAlignment="1">
      <alignment vertical="center" wrapText="1"/>
    </xf>
    <xf numFmtId="44" fontId="6" fillId="7" borderId="7" xfId="2" applyFont="1" applyFill="1" applyBorder="1" applyAlignment="1">
      <alignment vertical="center" wrapText="1"/>
    </xf>
    <xf numFmtId="44" fontId="6" fillId="7" borderId="10" xfId="2" applyFont="1" applyFill="1" applyBorder="1" applyAlignment="1">
      <alignment horizontal="center" vertical="center" wrapText="1"/>
    </xf>
    <xf numFmtId="44" fontId="6" fillId="7" borderId="9" xfId="2" applyFont="1" applyFill="1" applyBorder="1" applyAlignment="1">
      <alignment horizontal="center" vertical="center" wrapText="1"/>
    </xf>
    <xf numFmtId="44" fontId="6" fillId="7" borderId="6" xfId="2" applyFont="1" applyFill="1" applyBorder="1" applyAlignment="1">
      <alignment horizontal="center" vertical="center" wrapText="1"/>
    </xf>
    <xf numFmtId="44" fontId="6" fillId="7" borderId="0" xfId="2" applyFont="1" applyFill="1" applyAlignment="1">
      <alignment horizontal="center" vertical="center" wrapText="1"/>
    </xf>
    <xf numFmtId="44" fontId="6" fillId="7" borderId="7" xfId="2" applyFont="1" applyFill="1" applyBorder="1" applyAlignment="1">
      <alignment horizontal="center" vertical="center" wrapText="1"/>
    </xf>
    <xf numFmtId="44" fontId="5" fillId="7" borderId="6" xfId="2" applyFont="1" applyFill="1" applyBorder="1" applyAlignment="1">
      <alignment horizontal="center" vertical="center" wrapText="1"/>
    </xf>
    <xf numFmtId="44" fontId="5" fillId="7" borderId="7" xfId="2" applyFont="1" applyFill="1" applyBorder="1" applyAlignment="1">
      <alignment horizontal="center" vertical="center" wrapText="1"/>
    </xf>
    <xf numFmtId="44" fontId="6" fillId="7" borderId="0" xfId="2" applyFont="1" applyFill="1" applyBorder="1" applyAlignment="1">
      <alignment vertical="center" wrapText="1"/>
    </xf>
    <xf numFmtId="44" fontId="6" fillId="7" borderId="0" xfId="2" applyFont="1" applyFill="1" applyAlignment="1">
      <alignment vertical="center" wrapText="1"/>
    </xf>
    <xf numFmtId="0" fontId="6" fillId="7" borderId="5" xfId="0" applyFont="1" applyFill="1" applyBorder="1" applyAlignment="1">
      <alignment vertical="center" wrapText="1"/>
    </xf>
    <xf numFmtId="0" fontId="6" fillId="7" borderId="3" xfId="0" applyFont="1" applyFill="1" applyBorder="1" applyAlignment="1">
      <alignment vertical="center" wrapText="1"/>
    </xf>
    <xf numFmtId="44" fontId="6" fillId="7" borderId="5" xfId="2" applyFont="1" applyFill="1" applyBorder="1" applyAlignment="1">
      <alignment vertical="center" wrapText="1"/>
    </xf>
    <xf numFmtId="44" fontId="6" fillId="7" borderId="3" xfId="2" applyFont="1" applyFill="1" applyBorder="1" applyAlignment="1">
      <alignment vertical="center" wrapText="1"/>
    </xf>
    <xf numFmtId="44" fontId="6" fillId="7" borderId="11" xfId="2" applyFont="1" applyFill="1" applyBorder="1" applyAlignment="1">
      <alignment vertical="center" wrapText="1"/>
    </xf>
    <xf numFmtId="44" fontId="6" fillId="7" borderId="5" xfId="2" applyFont="1" applyFill="1" applyBorder="1" applyAlignment="1">
      <alignment vertical="top" wrapText="1"/>
    </xf>
    <xf numFmtId="44" fontId="6" fillId="7" borderId="3" xfId="2" applyFont="1" applyFill="1" applyBorder="1" applyAlignment="1">
      <alignment vertical="top" wrapText="1"/>
    </xf>
    <xf numFmtId="44" fontId="6" fillId="7" borderId="11" xfId="2" applyFont="1" applyFill="1" applyBorder="1" applyAlignment="1">
      <alignment vertical="top" wrapText="1"/>
    </xf>
    <xf numFmtId="44" fontId="6" fillId="7" borderId="6" xfId="2" applyFont="1" applyFill="1" applyBorder="1" applyAlignment="1">
      <alignment vertical="top" wrapText="1"/>
    </xf>
    <xf numFmtId="44" fontId="6" fillId="7" borderId="0" xfId="2" applyFont="1" applyFill="1" applyBorder="1" applyAlignment="1">
      <alignment vertical="top" wrapText="1"/>
    </xf>
    <xf numFmtId="44" fontId="6" fillId="7" borderId="7" xfId="2" applyFont="1" applyFill="1" applyBorder="1" applyAlignment="1">
      <alignment vertical="top" wrapText="1"/>
    </xf>
    <xf numFmtId="44" fontId="6" fillId="7" borderId="0" xfId="2" applyFont="1" applyFill="1" applyAlignment="1">
      <alignment vertical="top"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A6" sqref="A6"/>
    </sheetView>
  </sheetViews>
  <sheetFormatPr defaultColWidth="8.6640625" defaultRowHeight="14.4" x14ac:dyDescent="0.3"/>
  <cols>
    <col min="1" max="1" width="79.44140625" style="22" customWidth="1"/>
    <col min="2" max="16384" width="8.6640625" style="22"/>
  </cols>
  <sheetData>
    <row r="1" spans="1:10" ht="30.75" customHeight="1" x14ac:dyDescent="0.25">
      <c r="A1" s="28" t="s">
        <v>41</v>
      </c>
      <c r="B1" s="21"/>
      <c r="C1" s="21"/>
      <c r="D1" s="21"/>
      <c r="E1" s="21"/>
      <c r="F1" s="21"/>
      <c r="G1" s="21"/>
      <c r="H1" s="21"/>
      <c r="I1" s="21"/>
    </row>
    <row r="2" spans="1:10" ht="15" x14ac:dyDescent="0.25">
      <c r="A2" s="23" t="s">
        <v>16</v>
      </c>
      <c r="B2" s="21"/>
      <c r="C2" s="21"/>
      <c r="D2" s="21"/>
      <c r="E2" s="21"/>
      <c r="F2" s="21"/>
      <c r="G2" s="21"/>
      <c r="H2" s="21"/>
      <c r="I2" s="21"/>
    </row>
    <row r="3" spans="1:10" s="25" customFormat="1" ht="41.4" customHeight="1" x14ac:dyDescent="0.25">
      <c r="A3" s="26" t="s">
        <v>49</v>
      </c>
      <c r="B3" s="26"/>
      <c r="C3" s="26"/>
      <c r="D3" s="26"/>
      <c r="E3" s="26"/>
      <c r="F3" s="26"/>
      <c r="G3" s="26"/>
      <c r="H3" s="26"/>
      <c r="I3" s="26"/>
      <c r="J3" s="24"/>
    </row>
    <row r="4" spans="1:10" s="25" customFormat="1" ht="14.4" customHeight="1" x14ac:dyDescent="0.25">
      <c r="A4" s="26" t="s">
        <v>42</v>
      </c>
      <c r="B4" s="26"/>
      <c r="C4" s="26"/>
      <c r="D4" s="26"/>
      <c r="E4" s="26"/>
      <c r="F4" s="26"/>
      <c r="G4" s="26"/>
      <c r="H4" s="26"/>
      <c r="I4" s="26"/>
    </row>
    <row r="5" spans="1:10" s="25" customFormat="1" ht="14.4" customHeight="1" x14ac:dyDescent="0.25">
      <c r="A5" s="26" t="s">
        <v>43</v>
      </c>
      <c r="B5" s="26"/>
      <c r="C5" s="26"/>
      <c r="D5" s="26"/>
      <c r="E5" s="26"/>
      <c r="F5" s="26"/>
      <c r="G5" s="26"/>
      <c r="H5" s="26"/>
      <c r="I5" s="26"/>
    </row>
    <row r="6" spans="1:10" s="25" customFormat="1" ht="39" customHeight="1" x14ac:dyDescent="0.25">
      <c r="A6" s="26" t="s">
        <v>50</v>
      </c>
      <c r="B6" s="26"/>
      <c r="C6" s="26"/>
      <c r="D6" s="26"/>
      <c r="E6" s="26"/>
      <c r="F6" s="26"/>
      <c r="G6" s="26"/>
      <c r="H6" s="26"/>
      <c r="I6" s="26"/>
    </row>
    <row r="7" spans="1:10" s="25" customFormat="1" ht="52.5" customHeight="1" x14ac:dyDescent="0.25">
      <c r="A7" s="26" t="s">
        <v>51</v>
      </c>
      <c r="B7" s="26"/>
      <c r="C7" s="26"/>
      <c r="D7" s="26"/>
      <c r="E7" s="26"/>
      <c r="F7" s="26"/>
      <c r="G7" s="26"/>
      <c r="H7" s="26"/>
      <c r="I7" s="26"/>
    </row>
    <row r="8" spans="1:10" s="25" customFormat="1" ht="41.1" customHeight="1" x14ac:dyDescent="0.25">
      <c r="A8" s="26" t="s">
        <v>52</v>
      </c>
      <c r="B8" s="26"/>
      <c r="C8" s="26"/>
      <c r="D8" s="26"/>
      <c r="E8" s="26"/>
      <c r="F8" s="26"/>
      <c r="G8" s="26"/>
      <c r="H8" s="26"/>
      <c r="I8" s="26"/>
    </row>
    <row r="9" spans="1:10" s="25" customFormat="1" ht="39.9" customHeight="1" x14ac:dyDescent="0.25">
      <c r="A9" s="26" t="s">
        <v>53</v>
      </c>
      <c r="B9" s="26"/>
      <c r="C9" s="26"/>
      <c r="D9" s="26"/>
      <c r="E9" s="26"/>
      <c r="F9" s="26"/>
      <c r="G9" s="26"/>
      <c r="H9" s="26"/>
      <c r="I9" s="26"/>
    </row>
    <row r="10" spans="1:10" s="25" customFormat="1" ht="41.1" customHeight="1" x14ac:dyDescent="0.25">
      <c r="A10" s="27" t="s">
        <v>54</v>
      </c>
      <c r="B10" s="27"/>
      <c r="C10" s="27"/>
      <c r="D10" s="27"/>
      <c r="E10" s="27"/>
      <c r="F10" s="27"/>
      <c r="G10" s="27"/>
      <c r="H10" s="27"/>
      <c r="I10" s="27"/>
    </row>
    <row r="11" spans="1:10" s="25" customFormat="1" ht="24.9" customHeight="1" x14ac:dyDescent="0.25">
      <c r="A11" s="27" t="s">
        <v>55</v>
      </c>
      <c r="B11" s="27"/>
      <c r="C11" s="27"/>
      <c r="D11" s="27"/>
      <c r="E11" s="27"/>
      <c r="F11" s="27"/>
      <c r="G11" s="27"/>
      <c r="H11" s="27"/>
      <c r="I11" s="27"/>
    </row>
    <row r="12" spans="1:10" s="25" customFormat="1" ht="28.5" customHeight="1" x14ac:dyDescent="0.25">
      <c r="A12" s="27" t="s">
        <v>56</v>
      </c>
      <c r="B12" s="27"/>
      <c r="C12" s="27"/>
      <c r="D12" s="27"/>
      <c r="E12" s="27"/>
      <c r="F12" s="27"/>
      <c r="G12" s="27"/>
      <c r="H12" s="27"/>
      <c r="I12" s="27"/>
    </row>
    <row r="13" spans="1:10" s="25" customFormat="1" ht="38.4" customHeight="1" x14ac:dyDescent="0.25">
      <c r="A13" s="27" t="s">
        <v>57</v>
      </c>
      <c r="B13" s="27"/>
      <c r="C13" s="27"/>
      <c r="D13" s="27"/>
      <c r="E13" s="27"/>
      <c r="F13" s="27"/>
      <c r="G13" s="27"/>
      <c r="H13" s="27"/>
      <c r="I13" s="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sqref="A1:A3"/>
    </sheetView>
  </sheetViews>
  <sheetFormatPr defaultColWidth="26.5546875" defaultRowHeight="13.8" x14ac:dyDescent="0.25"/>
  <cols>
    <col min="1" max="1" width="26.5546875" style="1"/>
    <col min="2" max="16" width="9.109375" style="1" customWidth="1"/>
    <col min="17" max="16384" width="26.5546875" style="1"/>
  </cols>
  <sheetData>
    <row r="1" spans="1:16" x14ac:dyDescent="0.25">
      <c r="A1" s="55">
        <v>2014</v>
      </c>
      <c r="B1" s="42" t="s">
        <v>20</v>
      </c>
      <c r="C1" s="58"/>
      <c r="D1" s="58"/>
      <c r="E1" s="59"/>
      <c r="F1" s="42" t="s">
        <v>21</v>
      </c>
      <c r="G1" s="58"/>
      <c r="H1" s="58"/>
      <c r="I1" s="58"/>
      <c r="J1" s="58"/>
      <c r="K1" s="59"/>
      <c r="L1" s="42" t="s">
        <v>22</v>
      </c>
      <c r="M1" s="72"/>
      <c r="N1" s="42" t="s">
        <v>44</v>
      </c>
      <c r="O1" s="43"/>
      <c r="P1" s="44"/>
    </row>
    <row r="2" spans="1:16" x14ac:dyDescent="0.25">
      <c r="A2" s="56"/>
      <c r="B2" s="60"/>
      <c r="C2" s="61"/>
      <c r="D2" s="61"/>
      <c r="E2" s="62"/>
      <c r="F2" s="60"/>
      <c r="G2" s="61"/>
      <c r="H2" s="61"/>
      <c r="I2" s="61"/>
      <c r="J2" s="61"/>
      <c r="K2" s="62"/>
      <c r="L2" s="73"/>
      <c r="M2" s="74"/>
      <c r="N2" s="45"/>
      <c r="O2" s="46"/>
      <c r="P2" s="47"/>
    </row>
    <row r="3" spans="1:16" ht="14.4" thickBot="1" x14ac:dyDescent="0.3">
      <c r="A3" s="57"/>
      <c r="B3" s="63"/>
      <c r="C3" s="64"/>
      <c r="D3" s="64"/>
      <c r="E3" s="65"/>
      <c r="F3" s="63"/>
      <c r="G3" s="64"/>
      <c r="H3" s="64"/>
      <c r="I3" s="64"/>
      <c r="J3" s="64"/>
      <c r="K3" s="65"/>
      <c r="L3" s="73"/>
      <c r="M3" s="74"/>
      <c r="N3" s="45"/>
      <c r="O3" s="46"/>
      <c r="P3" s="47"/>
    </row>
    <row r="4" spans="1:16" x14ac:dyDescent="0.25">
      <c r="A4" s="66"/>
      <c r="B4" s="68" t="s">
        <v>17</v>
      </c>
      <c r="C4" s="69"/>
      <c r="D4" s="68" t="s">
        <v>23</v>
      </c>
      <c r="E4" s="69"/>
      <c r="F4" s="68" t="s">
        <v>17</v>
      </c>
      <c r="G4" s="69"/>
      <c r="H4" s="68" t="s">
        <v>18</v>
      </c>
      <c r="I4" s="69"/>
      <c r="J4" s="68" t="s">
        <v>0</v>
      </c>
      <c r="K4" s="69"/>
      <c r="L4" s="60"/>
      <c r="M4" s="62"/>
      <c r="N4" s="48"/>
      <c r="O4" s="49"/>
      <c r="P4" s="50"/>
    </row>
    <row r="5" spans="1:16" x14ac:dyDescent="0.25">
      <c r="A5" s="66"/>
      <c r="B5" s="68"/>
      <c r="C5" s="69"/>
      <c r="D5" s="68"/>
      <c r="E5" s="69"/>
      <c r="F5" s="68"/>
      <c r="G5" s="69"/>
      <c r="H5" s="68" t="s">
        <v>19</v>
      </c>
      <c r="I5" s="69"/>
      <c r="J5" s="68" t="s">
        <v>24</v>
      </c>
      <c r="K5" s="69"/>
      <c r="L5" s="48"/>
      <c r="M5" s="50"/>
      <c r="N5" s="48"/>
      <c r="O5" s="51"/>
      <c r="P5" s="50"/>
    </row>
    <row r="6" spans="1:16" ht="14.4" thickBot="1" x14ac:dyDescent="0.3">
      <c r="A6" s="67"/>
      <c r="B6" s="70"/>
      <c r="C6" s="71"/>
      <c r="D6" s="70"/>
      <c r="E6" s="71"/>
      <c r="F6" s="70"/>
      <c r="G6" s="71"/>
      <c r="H6" s="52"/>
      <c r="I6" s="54"/>
      <c r="J6" s="70" t="s">
        <v>25</v>
      </c>
      <c r="K6" s="71"/>
      <c r="L6" s="52"/>
      <c r="M6" s="54"/>
      <c r="N6" s="52"/>
      <c r="O6" s="53"/>
      <c r="P6" s="54"/>
    </row>
    <row r="7" spans="1:16" s="10" customFormat="1" ht="16.5" thickBot="1" x14ac:dyDescent="0.3">
      <c r="A7" s="2"/>
      <c r="B7" s="18" t="s">
        <v>1</v>
      </c>
      <c r="C7" s="19" t="s">
        <v>2</v>
      </c>
      <c r="D7" s="18" t="s">
        <v>1</v>
      </c>
      <c r="E7" s="19" t="s">
        <v>2</v>
      </c>
      <c r="F7" s="18" t="s">
        <v>1</v>
      </c>
      <c r="G7" s="19" t="s">
        <v>2</v>
      </c>
      <c r="H7" s="18" t="s">
        <v>1</v>
      </c>
      <c r="I7" s="19" t="s">
        <v>2</v>
      </c>
      <c r="J7" s="18" t="s">
        <v>1</v>
      </c>
      <c r="K7" s="19" t="s">
        <v>2</v>
      </c>
      <c r="L7" s="18" t="s">
        <v>1</v>
      </c>
      <c r="M7" s="19" t="s">
        <v>2</v>
      </c>
      <c r="N7" s="18" t="s">
        <v>1</v>
      </c>
      <c r="O7" s="19" t="s">
        <v>2</v>
      </c>
      <c r="P7" s="20" t="s">
        <v>3</v>
      </c>
    </row>
    <row r="8" spans="1:16" ht="15.75" thickBot="1" x14ac:dyDescent="0.3">
      <c r="A8" s="4" t="s">
        <v>46</v>
      </c>
      <c r="B8" s="5" t="s">
        <v>33</v>
      </c>
      <c r="C8" s="5" t="s">
        <v>33</v>
      </c>
      <c r="D8" s="5" t="s">
        <v>33</v>
      </c>
      <c r="E8" s="5" t="s">
        <v>33</v>
      </c>
      <c r="F8" s="5" t="s">
        <v>34</v>
      </c>
      <c r="G8" s="5" t="s">
        <v>33</v>
      </c>
      <c r="H8" s="6">
        <v>-0.5</v>
      </c>
      <c r="I8" s="5" t="s">
        <v>33</v>
      </c>
      <c r="J8" s="7">
        <v>0.5</v>
      </c>
      <c r="K8" s="5" t="s">
        <v>33</v>
      </c>
      <c r="L8" s="5" t="s">
        <v>33</v>
      </c>
      <c r="M8" s="5" t="s">
        <v>35</v>
      </c>
      <c r="N8" s="5" t="s">
        <v>33</v>
      </c>
      <c r="O8" s="5" t="s">
        <v>33</v>
      </c>
      <c r="P8" s="5" t="s">
        <v>36</v>
      </c>
    </row>
    <row r="9" spans="1:16" ht="15.75" thickBot="1" x14ac:dyDescent="0.3">
      <c r="A9" s="4" t="s">
        <v>45</v>
      </c>
      <c r="B9" s="5" t="s">
        <v>37</v>
      </c>
      <c r="C9" s="5" t="s">
        <v>38</v>
      </c>
      <c r="D9" s="5" t="s">
        <v>40</v>
      </c>
      <c r="E9" s="5">
        <v>0</v>
      </c>
      <c r="F9" s="5" t="s">
        <v>33</v>
      </c>
      <c r="G9" s="5" t="s">
        <v>33</v>
      </c>
      <c r="H9" s="5" t="s">
        <v>33</v>
      </c>
      <c r="I9" s="5" t="s">
        <v>33</v>
      </c>
      <c r="J9" s="5" t="s">
        <v>33</v>
      </c>
      <c r="K9" s="5" t="s">
        <v>33</v>
      </c>
      <c r="L9" s="5" t="s">
        <v>33</v>
      </c>
      <c r="M9" s="5" t="s">
        <v>33</v>
      </c>
      <c r="N9" s="5" t="s">
        <v>39</v>
      </c>
      <c r="O9" s="5" t="s">
        <v>33</v>
      </c>
      <c r="P9" s="5" t="s">
        <v>33</v>
      </c>
    </row>
    <row r="10" spans="1:16" ht="15.75" thickBot="1" x14ac:dyDescent="0.3">
      <c r="A10" s="4" t="s">
        <v>47</v>
      </c>
      <c r="B10" s="5"/>
      <c r="C10" s="5"/>
      <c r="D10" s="5"/>
      <c r="E10" s="5"/>
      <c r="F10" s="5"/>
      <c r="G10" s="5"/>
      <c r="H10" s="5"/>
      <c r="I10" s="5"/>
      <c r="J10" s="5"/>
      <c r="K10" s="5"/>
      <c r="L10" s="5"/>
      <c r="M10" s="5"/>
      <c r="N10" s="5"/>
      <c r="O10" s="5"/>
      <c r="P10" s="5"/>
    </row>
    <row r="11" spans="1:16" ht="15.75" thickBot="1" x14ac:dyDescent="0.3">
      <c r="A11" s="4" t="s">
        <v>29</v>
      </c>
      <c r="B11" s="5"/>
      <c r="C11" s="5"/>
      <c r="D11" s="5"/>
      <c r="E11" s="5"/>
      <c r="F11" s="5"/>
      <c r="G11" s="5"/>
      <c r="H11" s="5"/>
      <c r="I11" s="5"/>
      <c r="J11" s="5"/>
      <c r="K11" s="5"/>
      <c r="L11" s="8"/>
      <c r="M11" s="5"/>
      <c r="N11" s="5"/>
      <c r="O11" s="5"/>
      <c r="P11" s="5"/>
    </row>
    <row r="12" spans="1:16" ht="15.75" thickBot="1" x14ac:dyDescent="0.3">
      <c r="A12" s="4" t="s">
        <v>4</v>
      </c>
      <c r="B12" s="5"/>
      <c r="C12" s="5"/>
      <c r="D12" s="5"/>
      <c r="E12" s="5"/>
      <c r="F12" s="5"/>
      <c r="G12" s="5"/>
      <c r="H12" s="5"/>
      <c r="I12" s="5"/>
      <c r="J12" s="5"/>
      <c r="K12" s="5"/>
      <c r="L12" s="8"/>
      <c r="M12" s="5"/>
      <c r="N12" s="5"/>
      <c r="O12" s="5"/>
      <c r="P12" s="5"/>
    </row>
    <row r="13" spans="1:16" ht="15.75" thickBot="1" x14ac:dyDescent="0.3">
      <c r="A13" s="4" t="s">
        <v>48</v>
      </c>
      <c r="B13" s="5"/>
      <c r="C13" s="5"/>
      <c r="D13" s="5"/>
      <c r="E13" s="5"/>
      <c r="F13" s="5"/>
      <c r="G13" s="5"/>
      <c r="H13" s="5"/>
      <c r="I13" s="5"/>
      <c r="J13" s="5"/>
      <c r="K13" s="5"/>
      <c r="L13" s="5"/>
      <c r="M13" s="5"/>
      <c r="N13" s="5"/>
      <c r="O13" s="5"/>
      <c r="P13" s="5"/>
    </row>
    <row r="14" spans="1:16" ht="15.75" thickBot="1" x14ac:dyDescent="0.3">
      <c r="A14" s="4" t="s">
        <v>5</v>
      </c>
      <c r="B14" s="5"/>
      <c r="C14" s="5"/>
      <c r="D14" s="5"/>
      <c r="E14" s="5"/>
      <c r="F14" s="5"/>
      <c r="G14" s="5"/>
      <c r="H14" s="5"/>
      <c r="I14" s="5"/>
      <c r="J14" s="5"/>
      <c r="K14" s="5"/>
      <c r="L14" s="8"/>
      <c r="M14" s="5"/>
      <c r="N14" s="5"/>
      <c r="O14" s="5"/>
      <c r="P14" s="5"/>
    </row>
    <row r="15" spans="1:16" ht="15.75" thickBot="1" x14ac:dyDescent="0.3">
      <c r="A15" s="4" t="s">
        <v>6</v>
      </c>
      <c r="B15" s="3"/>
      <c r="C15" s="3"/>
      <c r="D15" s="3"/>
      <c r="E15" s="3"/>
      <c r="F15" s="3"/>
      <c r="G15" s="3"/>
      <c r="H15" s="3"/>
      <c r="I15" s="3"/>
      <c r="J15" s="3"/>
      <c r="K15" s="3"/>
      <c r="L15" s="3"/>
      <c r="M15" s="3"/>
      <c r="N15" s="3"/>
      <c r="O15" s="3"/>
      <c r="P15" s="3"/>
    </row>
    <row r="16" spans="1:16" ht="15.75" thickBot="1" x14ac:dyDescent="0.3">
      <c r="A16" s="9" t="s">
        <v>7</v>
      </c>
      <c r="B16" s="3"/>
      <c r="C16" s="3"/>
      <c r="D16" s="3"/>
      <c r="E16" s="3"/>
      <c r="F16" s="3"/>
      <c r="G16" s="3"/>
      <c r="H16" s="3"/>
      <c r="I16" s="3"/>
      <c r="J16" s="3"/>
      <c r="K16" s="3"/>
      <c r="L16" s="3"/>
      <c r="M16" s="3"/>
      <c r="N16" s="3"/>
      <c r="O16" s="3"/>
      <c r="P16" s="3"/>
    </row>
    <row r="17" spans="1:16" ht="15.75" thickBot="1" x14ac:dyDescent="0.3">
      <c r="A17" s="11"/>
      <c r="B17" s="12"/>
      <c r="C17" s="12"/>
      <c r="D17" s="12"/>
      <c r="E17" s="12"/>
      <c r="F17" s="12"/>
      <c r="G17" s="12"/>
      <c r="H17" s="12"/>
      <c r="I17" s="12"/>
      <c r="J17" s="12"/>
      <c r="K17" s="12"/>
      <c r="L17" s="12"/>
      <c r="M17" s="12"/>
      <c r="N17" s="12"/>
      <c r="O17" s="12"/>
      <c r="P17" s="12"/>
    </row>
    <row r="18" spans="1:16" ht="15.75" thickBot="1" x14ac:dyDescent="0.3">
      <c r="A18" s="4" t="s">
        <v>8</v>
      </c>
      <c r="B18" s="3"/>
      <c r="C18" s="3"/>
      <c r="D18" s="3"/>
      <c r="E18" s="3"/>
      <c r="F18" s="3"/>
      <c r="G18" s="3"/>
      <c r="H18" s="3"/>
      <c r="I18" s="3"/>
      <c r="J18" s="3"/>
      <c r="K18" s="3"/>
      <c r="L18" s="3"/>
      <c r="M18" s="3"/>
      <c r="N18" s="3"/>
      <c r="O18" s="3"/>
      <c r="P18" s="3"/>
    </row>
    <row r="19" spans="1:16" ht="15.75" thickBot="1" x14ac:dyDescent="0.3">
      <c r="A19" s="4" t="s">
        <v>27</v>
      </c>
      <c r="B19" s="3"/>
      <c r="C19" s="3"/>
      <c r="D19" s="3"/>
      <c r="E19" s="3"/>
      <c r="F19" s="3"/>
      <c r="G19" s="3"/>
      <c r="H19" s="3"/>
      <c r="I19" s="3"/>
      <c r="J19" s="3"/>
      <c r="K19" s="3"/>
      <c r="L19" s="3"/>
      <c r="M19" s="3"/>
      <c r="N19" s="3"/>
      <c r="O19" s="3"/>
      <c r="P19" s="3"/>
    </row>
    <row r="20" spans="1:16" ht="15.75" thickBot="1" x14ac:dyDescent="0.3">
      <c r="A20" s="4" t="s">
        <v>28</v>
      </c>
      <c r="B20" s="3"/>
      <c r="C20" s="3"/>
      <c r="D20" s="3"/>
      <c r="E20" s="3"/>
      <c r="F20" s="3"/>
      <c r="G20" s="3"/>
      <c r="H20" s="3"/>
      <c r="I20" s="3"/>
      <c r="J20" s="3"/>
      <c r="K20" s="3"/>
      <c r="L20" s="3"/>
      <c r="M20" s="3"/>
      <c r="N20" s="3"/>
      <c r="O20" s="3"/>
      <c r="P20" s="3"/>
    </row>
    <row r="21" spans="1:16" ht="15.75" thickBot="1" x14ac:dyDescent="0.3">
      <c r="A21" s="4" t="s">
        <v>26</v>
      </c>
      <c r="B21" s="3"/>
      <c r="C21" s="3"/>
      <c r="D21" s="3"/>
      <c r="E21" s="3"/>
      <c r="F21" s="3"/>
      <c r="G21" s="3"/>
      <c r="H21" s="3"/>
      <c r="I21" s="3"/>
      <c r="J21" s="3"/>
      <c r="K21" s="3"/>
      <c r="L21" s="3"/>
      <c r="M21" s="3"/>
      <c r="N21" s="3"/>
      <c r="O21" s="3"/>
      <c r="P21" s="3"/>
    </row>
    <row r="22" spans="1:16" ht="15.75" thickBot="1" x14ac:dyDescent="0.3">
      <c r="A22" s="4" t="s">
        <v>29</v>
      </c>
      <c r="B22" s="3"/>
      <c r="C22" s="3"/>
      <c r="D22" s="3"/>
      <c r="E22" s="3"/>
      <c r="F22" s="3"/>
      <c r="G22" s="3"/>
      <c r="H22" s="3"/>
      <c r="I22" s="3"/>
      <c r="J22" s="3"/>
      <c r="K22" s="3"/>
      <c r="L22" s="3"/>
      <c r="M22" s="3"/>
      <c r="N22" s="3"/>
      <c r="O22" s="3"/>
      <c r="P22" s="3"/>
    </row>
    <row r="23" spans="1:16" ht="15.75" thickBot="1" x14ac:dyDescent="0.3">
      <c r="A23" s="4" t="s">
        <v>30</v>
      </c>
      <c r="B23" s="3"/>
      <c r="C23" s="3"/>
      <c r="D23" s="3"/>
      <c r="E23" s="3"/>
      <c r="F23" s="3"/>
      <c r="G23" s="3"/>
      <c r="H23" s="3"/>
      <c r="I23" s="3"/>
      <c r="J23" s="3"/>
      <c r="K23" s="3"/>
      <c r="L23" s="3"/>
      <c r="M23" s="3"/>
      <c r="N23" s="3"/>
      <c r="O23" s="3"/>
      <c r="P23" s="3"/>
    </row>
    <row r="24" spans="1:16" ht="15.75" thickBot="1" x14ac:dyDescent="0.3">
      <c r="A24" s="9" t="s">
        <v>9</v>
      </c>
      <c r="B24" s="3"/>
      <c r="C24" s="3"/>
      <c r="D24" s="3"/>
      <c r="E24" s="3"/>
      <c r="F24" s="3"/>
      <c r="G24" s="3"/>
      <c r="H24" s="3"/>
      <c r="I24" s="3"/>
      <c r="J24" s="3"/>
      <c r="K24" s="3"/>
      <c r="L24" s="3"/>
      <c r="M24" s="3"/>
      <c r="N24" s="3"/>
      <c r="O24" s="3"/>
      <c r="P24" s="3"/>
    </row>
    <row r="25" spans="1:16" ht="15.75" thickBot="1" x14ac:dyDescent="0.3">
      <c r="A25" s="11"/>
      <c r="B25" s="12"/>
      <c r="C25" s="12"/>
      <c r="D25" s="12"/>
      <c r="E25" s="12"/>
      <c r="F25" s="12"/>
      <c r="G25" s="12"/>
      <c r="H25" s="12"/>
      <c r="I25" s="12"/>
      <c r="J25" s="12"/>
      <c r="K25" s="12"/>
      <c r="L25" s="12"/>
      <c r="M25" s="12"/>
      <c r="N25" s="12"/>
      <c r="O25" s="12"/>
      <c r="P25" s="12"/>
    </row>
    <row r="26" spans="1:16" ht="15.75" thickBot="1" x14ac:dyDescent="0.3">
      <c r="A26" s="9" t="s">
        <v>31</v>
      </c>
      <c r="B26" s="3"/>
      <c r="C26" s="3"/>
      <c r="D26" s="3"/>
      <c r="E26" s="3"/>
      <c r="F26" s="3"/>
      <c r="G26" s="3"/>
      <c r="H26" s="3"/>
      <c r="I26" s="3"/>
      <c r="J26" s="3"/>
      <c r="K26" s="3"/>
      <c r="L26" s="3"/>
      <c r="M26" s="3"/>
      <c r="N26" s="3"/>
      <c r="O26" s="3"/>
      <c r="P26" s="3"/>
    </row>
    <row r="27" spans="1:16" ht="15.75" thickBot="1" x14ac:dyDescent="0.3">
      <c r="A27" s="11"/>
      <c r="B27" s="12"/>
      <c r="C27" s="12"/>
      <c r="D27" s="12"/>
      <c r="E27" s="12"/>
      <c r="F27" s="12"/>
      <c r="G27" s="12"/>
      <c r="H27" s="12"/>
      <c r="I27" s="12"/>
      <c r="J27" s="12"/>
      <c r="K27" s="12"/>
      <c r="L27" s="12"/>
      <c r="M27" s="12"/>
      <c r="N27" s="12"/>
      <c r="O27" s="12"/>
      <c r="P27" s="12"/>
    </row>
    <row r="28" spans="1:16" ht="15.75" thickBot="1" x14ac:dyDescent="0.3">
      <c r="A28" s="4" t="s">
        <v>10</v>
      </c>
      <c r="B28" s="3"/>
      <c r="C28" s="3"/>
      <c r="D28" s="3"/>
      <c r="E28" s="3"/>
      <c r="F28" s="3"/>
      <c r="G28" s="3"/>
      <c r="H28" s="3"/>
      <c r="I28" s="3"/>
      <c r="J28" s="3"/>
      <c r="K28" s="3"/>
      <c r="L28" s="3"/>
      <c r="M28" s="3"/>
      <c r="N28" s="3"/>
      <c r="O28" s="3"/>
      <c r="P28" s="3"/>
    </row>
    <row r="29" spans="1:16" ht="15.75" thickBot="1" x14ac:dyDescent="0.3">
      <c r="A29" s="4" t="s">
        <v>11</v>
      </c>
      <c r="B29" s="3"/>
      <c r="C29" s="3"/>
      <c r="D29" s="3"/>
      <c r="E29" s="3"/>
      <c r="F29" s="3"/>
      <c r="G29" s="3"/>
      <c r="H29" s="3"/>
      <c r="I29" s="3"/>
      <c r="J29" s="3"/>
      <c r="K29" s="3"/>
      <c r="L29" s="3"/>
      <c r="M29" s="3"/>
      <c r="N29" s="3"/>
      <c r="O29" s="3"/>
      <c r="P29" s="3"/>
    </row>
    <row r="30" spans="1:16" ht="15.75" thickBot="1" x14ac:dyDescent="0.3">
      <c r="A30" s="4" t="s">
        <v>12</v>
      </c>
      <c r="B30" s="13"/>
      <c r="C30" s="13"/>
      <c r="D30" s="13"/>
      <c r="E30" s="13"/>
      <c r="F30" s="13"/>
      <c r="G30" s="13"/>
      <c r="H30" s="13"/>
      <c r="I30" s="13"/>
      <c r="J30" s="13"/>
      <c r="K30" s="13"/>
      <c r="L30" s="13"/>
      <c r="M30" s="13"/>
      <c r="N30" s="13"/>
      <c r="O30" s="13"/>
      <c r="P30" s="13"/>
    </row>
    <row r="31" spans="1:16" ht="27.75" thickBot="1" x14ac:dyDescent="0.3">
      <c r="A31" s="9" t="s">
        <v>13</v>
      </c>
      <c r="B31" s="13"/>
      <c r="C31" s="13"/>
      <c r="D31" s="13"/>
      <c r="E31" s="13"/>
      <c r="F31" s="13"/>
      <c r="G31" s="13"/>
      <c r="H31" s="13"/>
      <c r="I31" s="13"/>
      <c r="J31" s="13"/>
      <c r="K31" s="13"/>
      <c r="L31" s="13"/>
      <c r="M31" s="13"/>
      <c r="N31" s="13"/>
      <c r="O31" s="13"/>
      <c r="P31" s="13"/>
    </row>
    <row r="32" spans="1:16" ht="15.75" thickBot="1" x14ac:dyDescent="0.3">
      <c r="A32" s="14"/>
      <c r="B32" s="15"/>
      <c r="C32" s="15"/>
      <c r="D32" s="15"/>
      <c r="E32" s="15"/>
      <c r="F32" s="15"/>
      <c r="G32" s="15"/>
      <c r="H32" s="15"/>
      <c r="I32" s="15"/>
      <c r="J32" s="15"/>
      <c r="K32" s="15"/>
      <c r="L32" s="15"/>
      <c r="M32" s="15"/>
      <c r="N32" s="15"/>
      <c r="O32" s="15"/>
      <c r="P32" s="15"/>
    </row>
    <row r="33" spans="1:16" ht="14.4" thickBot="1" x14ac:dyDescent="0.3">
      <c r="A33" s="9" t="s">
        <v>14</v>
      </c>
      <c r="B33" s="16"/>
      <c r="C33" s="16"/>
      <c r="D33" s="16"/>
      <c r="E33" s="16"/>
      <c r="F33" s="16"/>
      <c r="G33" s="16"/>
      <c r="H33" s="16"/>
      <c r="I33" s="16"/>
      <c r="J33" s="16"/>
      <c r="K33" s="16"/>
      <c r="L33" s="16"/>
      <c r="M33" s="16"/>
      <c r="N33" s="16"/>
      <c r="O33" s="16"/>
      <c r="P33" s="16"/>
    </row>
    <row r="34" spans="1:16" ht="14.4" thickBot="1" x14ac:dyDescent="0.3">
      <c r="A34" s="14"/>
      <c r="B34" s="15"/>
      <c r="C34" s="15"/>
      <c r="D34" s="15"/>
      <c r="E34" s="15"/>
      <c r="F34" s="15"/>
      <c r="G34" s="15"/>
      <c r="H34" s="15"/>
      <c r="I34" s="15"/>
      <c r="J34" s="15"/>
      <c r="K34" s="15"/>
      <c r="L34" s="15"/>
      <c r="M34" s="15"/>
      <c r="N34" s="15"/>
      <c r="O34" s="15"/>
      <c r="P34" s="15"/>
    </row>
    <row r="35" spans="1:16" ht="14.4" thickBot="1" x14ac:dyDescent="0.3">
      <c r="A35" s="9" t="s">
        <v>32</v>
      </c>
      <c r="B35" s="13"/>
      <c r="C35" s="13"/>
      <c r="D35" s="13"/>
      <c r="E35" s="13"/>
      <c r="F35" s="13"/>
      <c r="G35" s="13"/>
      <c r="H35" s="13"/>
      <c r="I35" s="13"/>
      <c r="J35" s="13"/>
      <c r="K35" s="13"/>
      <c r="L35" s="13"/>
      <c r="M35" s="13"/>
      <c r="N35" s="13"/>
      <c r="O35" s="13"/>
      <c r="P35" s="13"/>
    </row>
    <row r="36" spans="1:16" ht="14.4" thickBot="1" x14ac:dyDescent="0.3">
      <c r="A36" s="11"/>
      <c r="B36" s="15"/>
      <c r="C36" s="15"/>
      <c r="D36" s="15"/>
      <c r="E36" s="15"/>
      <c r="F36" s="15"/>
      <c r="G36" s="15"/>
      <c r="H36" s="15"/>
      <c r="I36" s="15"/>
      <c r="J36" s="15"/>
      <c r="K36" s="15"/>
      <c r="L36" s="15"/>
      <c r="M36" s="15"/>
      <c r="N36" s="15"/>
      <c r="O36" s="15"/>
      <c r="P36" s="15"/>
    </row>
    <row r="37" spans="1:16" ht="14.4" thickBot="1" x14ac:dyDescent="0.3">
      <c r="A37" s="17" t="s">
        <v>15</v>
      </c>
      <c r="B37" s="13"/>
      <c r="C37" s="13"/>
      <c r="D37" s="13"/>
      <c r="E37" s="13"/>
      <c r="F37" s="13"/>
      <c r="G37" s="13"/>
      <c r="H37" s="13"/>
      <c r="I37" s="13"/>
      <c r="J37" s="13"/>
      <c r="K37" s="13"/>
      <c r="L37" s="13"/>
      <c r="M37" s="13"/>
      <c r="N37" s="13"/>
      <c r="O37" s="13"/>
      <c r="P37" s="13"/>
    </row>
  </sheetData>
  <mergeCells count="21">
    <mergeCell ref="J6:K6"/>
    <mergeCell ref="L4:M4"/>
    <mergeCell ref="L5:M5"/>
    <mergeCell ref="L6:M6"/>
    <mergeCell ref="L1:M3"/>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s>
  <pageMargins left="0.7" right="0.7"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workbookViewId="0">
      <selection activeCell="M30" sqref="M30"/>
    </sheetView>
  </sheetViews>
  <sheetFormatPr defaultColWidth="9.109375" defaultRowHeight="13.8" x14ac:dyDescent="0.25"/>
  <cols>
    <col min="1" max="1" width="26.5546875" style="1" customWidth="1"/>
    <col min="2" max="11" width="9.109375" style="1"/>
    <col min="12" max="15" width="12.6640625" style="40" customWidth="1"/>
    <col min="16" max="16" width="15.6640625" style="40" customWidth="1"/>
    <col min="17" max="16384" width="9.109375" style="1"/>
  </cols>
  <sheetData>
    <row r="1" spans="1:16" x14ac:dyDescent="0.25">
      <c r="A1" s="55">
        <v>2015</v>
      </c>
      <c r="B1" s="42" t="s">
        <v>20</v>
      </c>
      <c r="C1" s="58"/>
      <c r="D1" s="58"/>
      <c r="E1" s="59"/>
      <c r="F1" s="42" t="s">
        <v>21</v>
      </c>
      <c r="G1" s="58"/>
      <c r="H1" s="58"/>
      <c r="I1" s="58"/>
      <c r="J1" s="58"/>
      <c r="K1" s="59"/>
      <c r="L1" s="75" t="s">
        <v>22</v>
      </c>
      <c r="M1" s="76"/>
      <c r="N1" s="75" t="s">
        <v>44</v>
      </c>
      <c r="O1" s="79"/>
      <c r="P1" s="80"/>
    </row>
    <row r="2" spans="1:16" x14ac:dyDescent="0.25">
      <c r="A2" s="56"/>
      <c r="B2" s="60"/>
      <c r="C2" s="61"/>
      <c r="D2" s="61"/>
      <c r="E2" s="62"/>
      <c r="F2" s="60"/>
      <c r="G2" s="61"/>
      <c r="H2" s="61"/>
      <c r="I2" s="61"/>
      <c r="J2" s="61"/>
      <c r="K2" s="62"/>
      <c r="L2" s="77"/>
      <c r="M2" s="78"/>
      <c r="N2" s="81"/>
      <c r="O2" s="82"/>
      <c r="P2" s="83"/>
    </row>
    <row r="3" spans="1:16" ht="14.4" thickBot="1" x14ac:dyDescent="0.3">
      <c r="A3" s="57"/>
      <c r="B3" s="63"/>
      <c r="C3" s="64"/>
      <c r="D3" s="64"/>
      <c r="E3" s="65"/>
      <c r="F3" s="63"/>
      <c r="G3" s="64"/>
      <c r="H3" s="64"/>
      <c r="I3" s="64"/>
      <c r="J3" s="64"/>
      <c r="K3" s="65"/>
      <c r="L3" s="77"/>
      <c r="M3" s="78"/>
      <c r="N3" s="81"/>
      <c r="O3" s="82"/>
      <c r="P3" s="83"/>
    </row>
    <row r="4" spans="1:16" x14ac:dyDescent="0.25">
      <c r="A4" s="66"/>
      <c r="B4" s="68" t="s">
        <v>17</v>
      </c>
      <c r="C4" s="69"/>
      <c r="D4" s="68" t="s">
        <v>23</v>
      </c>
      <c r="E4" s="69"/>
      <c r="F4" s="68" t="s">
        <v>17</v>
      </c>
      <c r="G4" s="69"/>
      <c r="H4" s="68" t="s">
        <v>18</v>
      </c>
      <c r="I4" s="69"/>
      <c r="J4" s="68" t="s">
        <v>0</v>
      </c>
      <c r="K4" s="69"/>
      <c r="L4" s="84"/>
      <c r="M4" s="85"/>
      <c r="N4" s="77"/>
      <c r="O4" s="86"/>
      <c r="P4" s="78"/>
    </row>
    <row r="5" spans="1:16" x14ac:dyDescent="0.25">
      <c r="A5" s="66"/>
      <c r="B5" s="68"/>
      <c r="C5" s="69"/>
      <c r="D5" s="68"/>
      <c r="E5" s="69"/>
      <c r="F5" s="68"/>
      <c r="G5" s="69"/>
      <c r="H5" s="68" t="s">
        <v>19</v>
      </c>
      <c r="I5" s="69"/>
      <c r="J5" s="68" t="s">
        <v>24</v>
      </c>
      <c r="K5" s="69"/>
      <c r="L5" s="77"/>
      <c r="M5" s="78"/>
      <c r="N5" s="77"/>
      <c r="O5" s="87"/>
      <c r="P5" s="78"/>
    </row>
    <row r="6" spans="1:16" ht="14.4" thickBot="1" x14ac:dyDescent="0.3">
      <c r="A6" s="67"/>
      <c r="B6" s="70"/>
      <c r="C6" s="71"/>
      <c r="D6" s="70"/>
      <c r="E6" s="71"/>
      <c r="F6" s="70"/>
      <c r="G6" s="71"/>
      <c r="H6" s="88"/>
      <c r="I6" s="89"/>
      <c r="J6" s="70" t="s">
        <v>25</v>
      </c>
      <c r="K6" s="71"/>
      <c r="L6" s="90"/>
      <c r="M6" s="91"/>
      <c r="N6" s="90"/>
      <c r="O6" s="92"/>
      <c r="P6" s="91"/>
    </row>
    <row r="7" spans="1:16" s="10" customFormat="1" ht="16.5" thickBot="1" x14ac:dyDescent="0.3">
      <c r="A7" s="2"/>
      <c r="B7" s="18" t="s">
        <v>1</v>
      </c>
      <c r="C7" s="19" t="s">
        <v>2</v>
      </c>
      <c r="D7" s="18" t="s">
        <v>1</v>
      </c>
      <c r="E7" s="19" t="s">
        <v>2</v>
      </c>
      <c r="F7" s="18" t="s">
        <v>1</v>
      </c>
      <c r="G7" s="19" t="s">
        <v>2</v>
      </c>
      <c r="H7" s="18" t="s">
        <v>1</v>
      </c>
      <c r="I7" s="19" t="s">
        <v>2</v>
      </c>
      <c r="J7" s="18" t="s">
        <v>1</v>
      </c>
      <c r="K7" s="19" t="s">
        <v>2</v>
      </c>
      <c r="L7" s="33" t="s">
        <v>1</v>
      </c>
      <c r="M7" s="34" t="s">
        <v>2</v>
      </c>
      <c r="N7" s="33" t="s">
        <v>1</v>
      </c>
      <c r="O7" s="34" t="s">
        <v>2</v>
      </c>
      <c r="P7" s="41" t="s">
        <v>32</v>
      </c>
    </row>
    <row r="8" spans="1:16" ht="15.75" thickBot="1" x14ac:dyDescent="0.3">
      <c r="A8" s="4" t="s">
        <v>46</v>
      </c>
      <c r="B8" s="29"/>
      <c r="C8" s="29"/>
      <c r="D8" s="29"/>
      <c r="E8" s="29"/>
      <c r="F8" s="29"/>
      <c r="G8" s="29"/>
      <c r="H8" s="30"/>
      <c r="I8" s="29"/>
      <c r="J8" s="31"/>
      <c r="K8" s="29"/>
      <c r="L8" s="35">
        <v>761861.71</v>
      </c>
      <c r="M8" s="35">
        <v>1029186.29</v>
      </c>
      <c r="N8" s="35"/>
      <c r="O8" s="35"/>
      <c r="P8" s="35">
        <f>294714.75+10493.7</f>
        <v>305208.45</v>
      </c>
    </row>
    <row r="9" spans="1:16" ht="15.75" thickBot="1" x14ac:dyDescent="0.3">
      <c r="A9" s="4" t="s">
        <v>45</v>
      </c>
      <c r="B9" s="29"/>
      <c r="C9" s="29"/>
      <c r="D9" s="29"/>
      <c r="E9" s="29"/>
      <c r="F9" s="29"/>
      <c r="G9" s="29"/>
      <c r="H9" s="29"/>
      <c r="I9" s="29"/>
      <c r="J9" s="29"/>
      <c r="K9" s="29"/>
      <c r="L9" s="35">
        <v>315113.18</v>
      </c>
      <c r="M9" s="35">
        <v>23385.98</v>
      </c>
      <c r="N9" s="35"/>
      <c r="O9" s="35"/>
      <c r="P9" s="35">
        <f>100997.2+538.21</f>
        <v>101535.41</v>
      </c>
    </row>
    <row r="10" spans="1:16" ht="15.75" thickBot="1" x14ac:dyDescent="0.3">
      <c r="A10" s="4" t="s">
        <v>47</v>
      </c>
      <c r="B10" s="29"/>
      <c r="C10" s="29"/>
      <c r="D10" s="29"/>
      <c r="E10" s="29"/>
      <c r="F10" s="29"/>
      <c r="G10" s="29"/>
      <c r="H10" s="29"/>
      <c r="I10" s="29"/>
      <c r="J10" s="29"/>
      <c r="K10" s="29"/>
      <c r="L10" s="35">
        <v>516101.1</v>
      </c>
      <c r="M10" s="35">
        <v>81707.45</v>
      </c>
      <c r="N10" s="35"/>
      <c r="O10" s="35"/>
      <c r="P10" s="35">
        <f>182.43+103359.75</f>
        <v>103542.18</v>
      </c>
    </row>
    <row r="11" spans="1:16" ht="15.75" thickBot="1" x14ac:dyDescent="0.3">
      <c r="A11" s="4" t="s">
        <v>29</v>
      </c>
      <c r="B11" s="29"/>
      <c r="C11" s="29"/>
      <c r="D11" s="29"/>
      <c r="E11" s="29"/>
      <c r="F11" s="29"/>
      <c r="G11" s="29"/>
      <c r="H11" s="29"/>
      <c r="I11" s="29"/>
      <c r="J11" s="29"/>
      <c r="K11" s="29"/>
      <c r="L11" s="35">
        <v>3621.64</v>
      </c>
      <c r="M11" s="35">
        <v>3624.7</v>
      </c>
      <c r="N11" s="35"/>
      <c r="O11" s="35"/>
      <c r="P11" s="35">
        <v>119302.85</v>
      </c>
    </row>
    <row r="12" spans="1:16" ht="15.75" thickBot="1" x14ac:dyDescent="0.3">
      <c r="A12" s="4" t="s">
        <v>4</v>
      </c>
      <c r="B12" s="29"/>
      <c r="C12" s="29"/>
      <c r="D12" s="29"/>
      <c r="E12" s="29"/>
      <c r="F12" s="29"/>
      <c r="G12" s="29"/>
      <c r="H12" s="29"/>
      <c r="I12" s="29"/>
      <c r="J12" s="29"/>
      <c r="K12" s="29"/>
      <c r="L12" s="35">
        <v>1658.43</v>
      </c>
      <c r="M12" s="35">
        <v>12149.25</v>
      </c>
      <c r="N12" s="35"/>
      <c r="O12" s="35"/>
      <c r="P12" s="35">
        <v>268657.84999999998</v>
      </c>
    </row>
    <row r="13" spans="1:16" ht="15.75" thickBot="1" x14ac:dyDescent="0.3">
      <c r="A13" s="4" t="s">
        <v>48</v>
      </c>
      <c r="B13" s="29"/>
      <c r="C13" s="29"/>
      <c r="D13" s="29"/>
      <c r="E13" s="29"/>
      <c r="F13" s="29"/>
      <c r="G13" s="29"/>
      <c r="H13" s="29"/>
      <c r="I13" s="29"/>
      <c r="J13" s="29"/>
      <c r="K13" s="29"/>
      <c r="L13" s="35">
        <v>674.14</v>
      </c>
      <c r="M13" s="35">
        <v>11642.1</v>
      </c>
      <c r="N13" s="35"/>
      <c r="O13" s="35">
        <f>268.62+413654.55+203.37</f>
        <v>414126.54</v>
      </c>
      <c r="P13" s="35"/>
    </row>
    <row r="14" spans="1:16" ht="15.75" thickBot="1" x14ac:dyDescent="0.3">
      <c r="A14" s="4" t="s">
        <v>5</v>
      </c>
      <c r="B14" s="29"/>
      <c r="C14" s="29"/>
      <c r="D14" s="29"/>
      <c r="E14" s="29"/>
      <c r="F14" s="29"/>
      <c r="G14" s="29"/>
      <c r="H14" s="29"/>
      <c r="I14" s="29"/>
      <c r="J14" s="29"/>
      <c r="K14" s="29"/>
      <c r="L14" s="35">
        <v>1080</v>
      </c>
      <c r="M14" s="35">
        <v>12094.84</v>
      </c>
      <c r="N14" s="35"/>
      <c r="O14" s="35"/>
      <c r="P14" s="35">
        <f>1878+176289.35</f>
        <v>178167.35</v>
      </c>
    </row>
    <row r="15" spans="1:16" ht="15.75" thickBot="1" x14ac:dyDescent="0.3">
      <c r="A15" s="4" t="s">
        <v>6</v>
      </c>
      <c r="B15" s="29"/>
      <c r="C15" s="29"/>
      <c r="D15" s="29"/>
      <c r="E15" s="29"/>
      <c r="F15" s="29"/>
      <c r="G15" s="29"/>
      <c r="H15" s="29"/>
      <c r="I15" s="29"/>
      <c r="J15" s="29"/>
      <c r="K15" s="29"/>
      <c r="L15" s="35">
        <v>36513.269999999997</v>
      </c>
      <c r="M15" s="35">
        <v>26762.27</v>
      </c>
      <c r="N15" s="35"/>
      <c r="O15" s="35"/>
      <c r="P15" s="35">
        <f>133114.52+155014.72</f>
        <v>288129.24</v>
      </c>
    </row>
    <row r="16" spans="1:16" ht="15.75" thickBot="1" x14ac:dyDescent="0.3">
      <c r="A16" s="9" t="s">
        <v>7</v>
      </c>
      <c r="B16" s="29"/>
      <c r="C16" s="29"/>
      <c r="D16" s="29"/>
      <c r="E16" s="29"/>
      <c r="F16" s="29"/>
      <c r="G16" s="29"/>
      <c r="H16" s="29"/>
      <c r="I16" s="29"/>
      <c r="J16" s="29"/>
      <c r="K16" s="29"/>
      <c r="L16" s="35">
        <f>SUM(L8:L15)</f>
        <v>1636623.4699999995</v>
      </c>
      <c r="M16" s="35">
        <f t="shared" ref="M16:P16" si="0">SUM(M8:M15)</f>
        <v>1200552.8800000001</v>
      </c>
      <c r="N16" s="35">
        <f t="shared" si="0"/>
        <v>0</v>
      </c>
      <c r="O16" s="35">
        <f t="shared" si="0"/>
        <v>414126.54</v>
      </c>
      <c r="P16" s="35">
        <f t="shared" si="0"/>
        <v>1364543.33</v>
      </c>
    </row>
    <row r="17" spans="1:16" ht="15.75" thickBot="1" x14ac:dyDescent="0.3">
      <c r="A17" s="11"/>
      <c r="B17" s="11"/>
      <c r="C17" s="11"/>
      <c r="D17" s="11"/>
      <c r="E17" s="11"/>
      <c r="F17" s="11"/>
      <c r="G17" s="11"/>
      <c r="H17" s="11"/>
      <c r="I17" s="11"/>
      <c r="J17" s="11"/>
      <c r="K17" s="11"/>
      <c r="L17" s="36"/>
      <c r="M17" s="36"/>
      <c r="N17" s="36"/>
      <c r="O17" s="36"/>
      <c r="P17" s="36"/>
    </row>
    <row r="18" spans="1:16" ht="15.75" thickBot="1" x14ac:dyDescent="0.3">
      <c r="A18" s="4" t="s">
        <v>8</v>
      </c>
      <c r="B18" s="29"/>
      <c r="C18" s="29"/>
      <c r="D18" s="29"/>
      <c r="E18" s="29"/>
      <c r="F18" s="29"/>
      <c r="G18" s="29"/>
      <c r="H18" s="29"/>
      <c r="I18" s="29"/>
      <c r="J18" s="29"/>
      <c r="K18" s="29"/>
      <c r="L18" s="35"/>
      <c r="M18" s="35"/>
      <c r="N18" s="35"/>
      <c r="O18" s="35"/>
      <c r="P18" s="35"/>
    </row>
    <row r="19" spans="1:16" ht="15.75" thickBot="1" x14ac:dyDescent="0.3">
      <c r="A19" s="4" t="s">
        <v>27</v>
      </c>
      <c r="B19" s="29"/>
      <c r="C19" s="29"/>
      <c r="D19" s="29"/>
      <c r="E19" s="29"/>
      <c r="F19" s="29"/>
      <c r="G19" s="29"/>
      <c r="H19" s="29"/>
      <c r="I19" s="29"/>
      <c r="J19" s="29"/>
      <c r="K19" s="29"/>
      <c r="L19" s="35">
        <v>104895.37</v>
      </c>
      <c r="M19" s="35">
        <v>2277.85</v>
      </c>
      <c r="N19" s="35"/>
      <c r="O19" s="35"/>
      <c r="P19" s="35"/>
    </row>
    <row r="20" spans="1:16" ht="15.75" thickBot="1" x14ac:dyDescent="0.3">
      <c r="A20" s="4" t="s">
        <v>28</v>
      </c>
      <c r="B20" s="29"/>
      <c r="C20" s="29"/>
      <c r="D20" s="29"/>
      <c r="E20" s="29"/>
      <c r="F20" s="29"/>
      <c r="G20" s="29"/>
      <c r="H20" s="29"/>
      <c r="I20" s="29"/>
      <c r="J20" s="29"/>
      <c r="K20" s="29"/>
      <c r="L20" s="35">
        <v>1267.52</v>
      </c>
      <c r="M20" s="35"/>
      <c r="N20" s="35"/>
      <c r="O20" s="35"/>
      <c r="P20" s="35"/>
    </row>
    <row r="21" spans="1:16" ht="15.75" thickBot="1" x14ac:dyDescent="0.3">
      <c r="A21" s="4" t="s">
        <v>26</v>
      </c>
      <c r="B21" s="29"/>
      <c r="C21" s="29"/>
      <c r="D21" s="29"/>
      <c r="E21" s="29"/>
      <c r="F21" s="29"/>
      <c r="G21" s="29"/>
      <c r="H21" s="29"/>
      <c r="I21" s="29"/>
      <c r="J21" s="29"/>
      <c r="K21" s="29"/>
      <c r="L21" s="35">
        <f>216+8508.2</f>
        <v>8724.2000000000007</v>
      </c>
      <c r="M21" s="35"/>
      <c r="N21" s="35"/>
      <c r="O21" s="35"/>
      <c r="P21" s="35"/>
    </row>
    <row r="22" spans="1:16" ht="15.75" thickBot="1" x14ac:dyDescent="0.3">
      <c r="A22" s="4" t="s">
        <v>29</v>
      </c>
      <c r="B22" s="29"/>
      <c r="C22" s="29"/>
      <c r="D22" s="29"/>
      <c r="E22" s="29"/>
      <c r="F22" s="29"/>
      <c r="G22" s="29"/>
      <c r="H22" s="29"/>
      <c r="I22" s="29"/>
      <c r="J22" s="29"/>
      <c r="K22" s="29"/>
      <c r="L22" s="35">
        <v>1736.44</v>
      </c>
      <c r="M22" s="35"/>
      <c r="N22" s="35"/>
      <c r="O22" s="35"/>
      <c r="P22" s="35"/>
    </row>
    <row r="23" spans="1:16" ht="15.75" thickBot="1" x14ac:dyDescent="0.3">
      <c r="A23" s="4" t="s">
        <v>30</v>
      </c>
      <c r="B23" s="29"/>
      <c r="C23" s="29"/>
      <c r="D23" s="29"/>
      <c r="E23" s="29"/>
      <c r="F23" s="29"/>
      <c r="G23" s="29"/>
      <c r="H23" s="29"/>
      <c r="I23" s="29"/>
      <c r="J23" s="29"/>
      <c r="K23" s="29"/>
      <c r="L23" s="35">
        <f>17764.67+212288.12</f>
        <v>230052.78999999998</v>
      </c>
      <c r="M23" s="35"/>
      <c r="N23" s="35"/>
      <c r="O23" s="35"/>
      <c r="P23" s="35">
        <f>1536.37</f>
        <v>1536.37</v>
      </c>
    </row>
    <row r="24" spans="1:16" ht="15.75" thickBot="1" x14ac:dyDescent="0.3">
      <c r="A24" s="9" t="s">
        <v>9</v>
      </c>
      <c r="B24" s="29"/>
      <c r="C24" s="29"/>
      <c r="D24" s="29"/>
      <c r="E24" s="29"/>
      <c r="F24" s="29"/>
      <c r="G24" s="29"/>
      <c r="H24" s="29"/>
      <c r="I24" s="29"/>
      <c r="J24" s="29"/>
      <c r="K24" s="29"/>
      <c r="L24" s="35">
        <f>+SUM(L18:L23)</f>
        <v>346676.31999999995</v>
      </c>
      <c r="M24" s="35">
        <f>+SUM(M18:M23)</f>
        <v>2277.85</v>
      </c>
      <c r="N24" s="35">
        <f>+SUM(N18:N23)</f>
        <v>0</v>
      </c>
      <c r="O24" s="35">
        <f>+SUM(O18:O23)</f>
        <v>0</v>
      </c>
      <c r="P24" s="35">
        <f>+SUM(P18:P23)</f>
        <v>1536.37</v>
      </c>
    </row>
    <row r="25" spans="1:16" ht="15.75" thickBot="1" x14ac:dyDescent="0.3">
      <c r="A25" s="11"/>
      <c r="B25" s="11"/>
      <c r="C25" s="11"/>
      <c r="D25" s="11"/>
      <c r="E25" s="11"/>
      <c r="F25" s="11"/>
      <c r="G25" s="11"/>
      <c r="H25" s="11"/>
      <c r="I25" s="11"/>
      <c r="J25" s="11"/>
      <c r="K25" s="11"/>
      <c r="L25" s="36"/>
      <c r="M25" s="36"/>
      <c r="N25" s="36"/>
      <c r="O25" s="36"/>
      <c r="P25" s="36"/>
    </row>
    <row r="26" spans="1:16" ht="15.75" thickBot="1" x14ac:dyDescent="0.3">
      <c r="A26" s="9" t="s">
        <v>31</v>
      </c>
      <c r="B26" s="29"/>
      <c r="C26" s="29"/>
      <c r="D26" s="29"/>
      <c r="E26" s="29"/>
      <c r="F26" s="29"/>
      <c r="G26" s="29"/>
      <c r="H26" s="29"/>
      <c r="I26" s="29"/>
      <c r="J26" s="29"/>
      <c r="K26" s="29"/>
      <c r="L26" s="35"/>
      <c r="M26" s="35">
        <v>59487.18</v>
      </c>
      <c r="N26" s="35"/>
      <c r="O26" s="35"/>
      <c r="P26" s="35"/>
    </row>
    <row r="27" spans="1:16" ht="15.75" thickBot="1" x14ac:dyDescent="0.3">
      <c r="A27" s="11"/>
      <c r="B27" s="11"/>
      <c r="C27" s="11"/>
      <c r="D27" s="11"/>
      <c r="E27" s="11"/>
      <c r="F27" s="11"/>
      <c r="G27" s="11"/>
      <c r="H27" s="11"/>
      <c r="I27" s="11"/>
      <c r="J27" s="11"/>
      <c r="K27" s="11"/>
      <c r="L27" s="36"/>
      <c r="M27" s="36"/>
      <c r="N27" s="36"/>
      <c r="O27" s="36"/>
      <c r="P27" s="36"/>
    </row>
    <row r="28" spans="1:16" ht="15.75" thickBot="1" x14ac:dyDescent="0.3">
      <c r="A28" s="4" t="s">
        <v>10</v>
      </c>
      <c r="B28" s="29"/>
      <c r="C28" s="29"/>
      <c r="D28" s="29"/>
      <c r="E28" s="29"/>
      <c r="F28" s="29"/>
      <c r="G28" s="29"/>
      <c r="H28" s="29"/>
      <c r="I28" s="29"/>
      <c r="J28" s="29"/>
      <c r="K28" s="29"/>
      <c r="L28" s="35"/>
      <c r="M28" s="35"/>
      <c r="N28" s="35"/>
      <c r="O28" s="35"/>
      <c r="P28" s="35"/>
    </row>
    <row r="29" spans="1:16" ht="15.75" thickBot="1" x14ac:dyDescent="0.3">
      <c r="A29" s="4" t="s">
        <v>11</v>
      </c>
      <c r="B29" s="29"/>
      <c r="C29" s="29"/>
      <c r="D29" s="29"/>
      <c r="E29" s="29"/>
      <c r="F29" s="29"/>
      <c r="G29" s="29"/>
      <c r="H29" s="29"/>
      <c r="I29" s="29"/>
      <c r="J29" s="29"/>
      <c r="K29" s="29"/>
      <c r="L29" s="35">
        <v>7932.6</v>
      </c>
      <c r="M29" s="35">
        <v>28055.119999999999</v>
      </c>
      <c r="N29" s="35"/>
      <c r="O29" s="35"/>
      <c r="P29" s="35"/>
    </row>
    <row r="30" spans="1:16" ht="15.75" thickBot="1" x14ac:dyDescent="0.3">
      <c r="A30" s="4" t="s">
        <v>12</v>
      </c>
      <c r="B30" s="32"/>
      <c r="C30" s="32"/>
      <c r="D30" s="32"/>
      <c r="E30" s="32"/>
      <c r="F30" s="32"/>
      <c r="G30" s="32"/>
      <c r="H30" s="32"/>
      <c r="I30" s="32"/>
      <c r="J30" s="32"/>
      <c r="K30" s="32"/>
      <c r="L30" s="37">
        <f>29032.03+49845.75</f>
        <v>78877.78</v>
      </c>
      <c r="M30" s="37">
        <f>1264.69+7922.89+558.45+1761.36</f>
        <v>11507.390000000001</v>
      </c>
      <c r="N30" s="37"/>
      <c r="O30" s="37"/>
      <c r="P30" s="37"/>
    </row>
    <row r="31" spans="1:16" ht="27.75" thickBot="1" x14ac:dyDescent="0.3">
      <c r="A31" s="9" t="s">
        <v>13</v>
      </c>
      <c r="B31" s="32"/>
      <c r="C31" s="32"/>
      <c r="D31" s="32"/>
      <c r="E31" s="32"/>
      <c r="F31" s="32"/>
      <c r="G31" s="32"/>
      <c r="H31" s="32"/>
      <c r="I31" s="32"/>
      <c r="J31" s="32"/>
      <c r="K31" s="32"/>
      <c r="L31" s="37">
        <f>SUM(L28:L30)</f>
        <v>86810.38</v>
      </c>
      <c r="M31" s="37">
        <f t="shared" ref="M31:P31" si="1">SUM(M28:M30)</f>
        <v>39562.51</v>
      </c>
      <c r="N31" s="37">
        <f t="shared" si="1"/>
        <v>0</v>
      </c>
      <c r="O31" s="37">
        <f t="shared" si="1"/>
        <v>0</v>
      </c>
      <c r="P31" s="37">
        <f t="shared" si="1"/>
        <v>0</v>
      </c>
    </row>
    <row r="32" spans="1:16" ht="15.75" thickBot="1" x14ac:dyDescent="0.3">
      <c r="A32" s="14"/>
      <c r="B32" s="11"/>
      <c r="C32" s="11"/>
      <c r="D32" s="11"/>
      <c r="E32" s="11"/>
      <c r="F32" s="11"/>
      <c r="G32" s="11"/>
      <c r="H32" s="11"/>
      <c r="I32" s="11"/>
      <c r="J32" s="11"/>
      <c r="K32" s="11"/>
      <c r="L32" s="38"/>
      <c r="M32" s="38"/>
      <c r="N32" s="38"/>
      <c r="O32" s="38"/>
      <c r="P32" s="38"/>
    </row>
    <row r="33" spans="1:16" ht="14.4" thickBot="1" x14ac:dyDescent="0.3">
      <c r="A33" s="9" t="s">
        <v>14</v>
      </c>
      <c r="B33" s="32"/>
      <c r="C33" s="32"/>
      <c r="D33" s="32"/>
      <c r="E33" s="32"/>
      <c r="F33" s="32"/>
      <c r="G33" s="32"/>
      <c r="H33" s="32"/>
      <c r="I33" s="32"/>
      <c r="J33" s="32"/>
      <c r="K33" s="32"/>
      <c r="L33" s="39"/>
      <c r="M33" s="39">
        <v>576965.06000000006</v>
      </c>
      <c r="N33" s="39"/>
      <c r="O33" s="39"/>
      <c r="P33" s="39"/>
    </row>
    <row r="34" spans="1:16" ht="14.4" thickBot="1" x14ac:dyDescent="0.3">
      <c r="A34" s="14"/>
      <c r="B34" s="11"/>
      <c r="C34" s="11"/>
      <c r="D34" s="11"/>
      <c r="E34" s="11"/>
      <c r="F34" s="11"/>
      <c r="G34" s="11"/>
      <c r="H34" s="11"/>
      <c r="I34" s="11"/>
      <c r="J34" s="11"/>
      <c r="K34" s="11"/>
      <c r="L34" s="38"/>
      <c r="M34" s="38"/>
      <c r="N34" s="38"/>
      <c r="O34" s="38"/>
      <c r="P34" s="38"/>
    </row>
    <row r="35" spans="1:16" ht="14.4" thickBot="1" x14ac:dyDescent="0.3">
      <c r="A35" s="9" t="s">
        <v>32</v>
      </c>
      <c r="B35" s="32"/>
      <c r="C35" s="32"/>
      <c r="D35" s="32"/>
      <c r="E35" s="32"/>
      <c r="F35" s="32"/>
      <c r="G35" s="32"/>
      <c r="H35" s="32"/>
      <c r="I35" s="32"/>
      <c r="J35" s="32"/>
      <c r="K35" s="32"/>
      <c r="L35" s="37"/>
      <c r="M35" s="37"/>
      <c r="N35" s="37"/>
      <c r="O35" s="37"/>
      <c r="P35" s="37">
        <f>660266.03+10070.15</f>
        <v>670336.18000000005</v>
      </c>
    </row>
    <row r="36" spans="1:16" ht="14.4" thickBot="1" x14ac:dyDescent="0.3">
      <c r="A36" s="11"/>
      <c r="B36" s="11"/>
      <c r="C36" s="11"/>
      <c r="D36" s="11"/>
      <c r="E36" s="11"/>
      <c r="F36" s="11"/>
      <c r="G36" s="11"/>
      <c r="H36" s="11"/>
      <c r="I36" s="11"/>
      <c r="J36" s="11"/>
      <c r="K36" s="11"/>
      <c r="L36" s="38"/>
      <c r="M36" s="38"/>
      <c r="N36" s="38"/>
      <c r="O36" s="38"/>
      <c r="P36" s="38"/>
    </row>
    <row r="37" spans="1:16" ht="14.4" thickBot="1" x14ac:dyDescent="0.3">
      <c r="A37" s="17" t="s">
        <v>15</v>
      </c>
      <c r="B37" s="32"/>
      <c r="C37" s="32"/>
      <c r="D37" s="32"/>
      <c r="E37" s="32"/>
      <c r="F37" s="32"/>
      <c r="G37" s="32"/>
      <c r="H37" s="32"/>
      <c r="I37" s="32"/>
      <c r="J37" s="32"/>
      <c r="K37" s="32"/>
      <c r="L37" s="37">
        <f>+L35+L33+L31+L26+L24+L16</f>
        <v>2070110.1699999995</v>
      </c>
      <c r="M37" s="37">
        <f>+M35+M33+M31+M26+M24+M16</f>
        <v>1878845.4800000002</v>
      </c>
      <c r="N37" s="37">
        <f>+N35+N33+N31+N26+N24+N16</f>
        <v>0</v>
      </c>
      <c r="O37" s="37">
        <f>+O35+O33+O31+O26+O24+O16</f>
        <v>414126.54</v>
      </c>
      <c r="P37" s="37">
        <f>+P35+P33+P31+P26+P24+P16</f>
        <v>2036415.8800000001</v>
      </c>
    </row>
    <row r="38" spans="1:16" x14ac:dyDescent="0.25">
      <c r="P38" s="40">
        <f>+P37+O37+N37+M37+L37</f>
        <v>6399498.0700000003</v>
      </c>
    </row>
  </sheetData>
  <mergeCells count="21">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s>
  <pageMargins left="0.7" right="0.7" top="0.75" bottom="0.75" header="0.3" footer="0.3"/>
  <pageSetup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7" workbookViewId="0">
      <selection activeCell="P7" sqref="P1:P1048576"/>
    </sheetView>
  </sheetViews>
  <sheetFormatPr defaultColWidth="9.109375" defaultRowHeight="13.8" x14ac:dyDescent="0.25"/>
  <cols>
    <col min="1" max="1" width="26.5546875" style="1" customWidth="1"/>
    <col min="2" max="11" width="9.109375" style="1"/>
    <col min="12" max="15" width="13.6640625" style="40" customWidth="1"/>
    <col min="16" max="16" width="16.88671875" style="40" customWidth="1"/>
    <col min="17" max="16384" width="9.109375" style="1"/>
  </cols>
  <sheetData>
    <row r="1" spans="1:16" x14ac:dyDescent="0.25">
      <c r="A1" s="55">
        <v>2016</v>
      </c>
      <c r="B1" s="42" t="s">
        <v>20</v>
      </c>
      <c r="C1" s="58"/>
      <c r="D1" s="58"/>
      <c r="E1" s="59"/>
      <c r="F1" s="42" t="s">
        <v>21</v>
      </c>
      <c r="G1" s="58"/>
      <c r="H1" s="58"/>
      <c r="I1" s="58"/>
      <c r="J1" s="58"/>
      <c r="K1" s="59"/>
      <c r="L1" s="75" t="s">
        <v>22</v>
      </c>
      <c r="M1" s="76"/>
      <c r="N1" s="75" t="s">
        <v>44</v>
      </c>
      <c r="O1" s="79"/>
      <c r="P1" s="80"/>
    </row>
    <row r="2" spans="1:16" ht="15" customHeight="1" x14ac:dyDescent="0.25">
      <c r="A2" s="56"/>
      <c r="B2" s="60"/>
      <c r="C2" s="61"/>
      <c r="D2" s="61"/>
      <c r="E2" s="62"/>
      <c r="F2" s="60"/>
      <c r="G2" s="61"/>
      <c r="H2" s="61"/>
      <c r="I2" s="61"/>
      <c r="J2" s="61"/>
      <c r="K2" s="62"/>
      <c r="L2" s="77"/>
      <c r="M2" s="78"/>
      <c r="N2" s="81"/>
      <c r="O2" s="82"/>
      <c r="P2" s="83"/>
    </row>
    <row r="3" spans="1:16" ht="14.4" thickBot="1" x14ac:dyDescent="0.3">
      <c r="A3" s="57"/>
      <c r="B3" s="63"/>
      <c r="C3" s="64"/>
      <c r="D3" s="64"/>
      <c r="E3" s="65"/>
      <c r="F3" s="63"/>
      <c r="G3" s="64"/>
      <c r="H3" s="64"/>
      <c r="I3" s="64"/>
      <c r="J3" s="64"/>
      <c r="K3" s="65"/>
      <c r="L3" s="77"/>
      <c r="M3" s="78"/>
      <c r="N3" s="81"/>
      <c r="O3" s="82"/>
      <c r="P3" s="83"/>
    </row>
    <row r="4" spans="1:16" x14ac:dyDescent="0.25">
      <c r="A4" s="66"/>
      <c r="B4" s="68" t="s">
        <v>17</v>
      </c>
      <c r="C4" s="69"/>
      <c r="D4" s="68" t="s">
        <v>23</v>
      </c>
      <c r="E4" s="69"/>
      <c r="F4" s="68" t="s">
        <v>17</v>
      </c>
      <c r="G4" s="69"/>
      <c r="H4" s="68" t="s">
        <v>18</v>
      </c>
      <c r="I4" s="69"/>
      <c r="J4" s="68" t="s">
        <v>0</v>
      </c>
      <c r="K4" s="69"/>
      <c r="L4" s="84"/>
      <c r="M4" s="85"/>
      <c r="N4" s="96"/>
      <c r="O4" s="97"/>
      <c r="P4" s="98"/>
    </row>
    <row r="5" spans="1:16" x14ac:dyDescent="0.25">
      <c r="A5" s="66"/>
      <c r="B5" s="68"/>
      <c r="C5" s="69"/>
      <c r="D5" s="68"/>
      <c r="E5" s="69"/>
      <c r="F5" s="68"/>
      <c r="G5" s="69"/>
      <c r="H5" s="68" t="s">
        <v>19</v>
      </c>
      <c r="I5" s="69"/>
      <c r="J5" s="68" t="s">
        <v>24</v>
      </c>
      <c r="K5" s="69"/>
      <c r="L5" s="96"/>
      <c r="M5" s="98"/>
      <c r="N5" s="96"/>
      <c r="O5" s="99"/>
      <c r="P5" s="98"/>
    </row>
    <row r="6" spans="1:16" ht="14.4" thickBot="1" x14ac:dyDescent="0.3">
      <c r="A6" s="67"/>
      <c r="B6" s="70"/>
      <c r="C6" s="71"/>
      <c r="D6" s="70"/>
      <c r="E6" s="71"/>
      <c r="F6" s="70"/>
      <c r="G6" s="71"/>
      <c r="H6" s="52"/>
      <c r="I6" s="54"/>
      <c r="J6" s="70" t="s">
        <v>25</v>
      </c>
      <c r="K6" s="71"/>
      <c r="L6" s="93"/>
      <c r="M6" s="94"/>
      <c r="N6" s="93"/>
      <c r="O6" s="95"/>
      <c r="P6" s="94"/>
    </row>
    <row r="7" spans="1:16" s="10" customFormat="1" ht="16.5" thickBot="1" x14ac:dyDescent="0.3">
      <c r="A7" s="2"/>
      <c r="B7" s="18" t="s">
        <v>1</v>
      </c>
      <c r="C7" s="19" t="s">
        <v>2</v>
      </c>
      <c r="D7" s="18" t="s">
        <v>1</v>
      </c>
      <c r="E7" s="19" t="s">
        <v>2</v>
      </c>
      <c r="F7" s="18" t="s">
        <v>1</v>
      </c>
      <c r="G7" s="19" t="s">
        <v>2</v>
      </c>
      <c r="H7" s="18" t="s">
        <v>1</v>
      </c>
      <c r="I7" s="19" t="s">
        <v>2</v>
      </c>
      <c r="J7" s="18" t="s">
        <v>1</v>
      </c>
      <c r="K7" s="19" t="s">
        <v>2</v>
      </c>
      <c r="L7" s="33" t="s">
        <v>1</v>
      </c>
      <c r="M7" s="34" t="s">
        <v>2</v>
      </c>
      <c r="N7" s="33" t="s">
        <v>1</v>
      </c>
      <c r="O7" s="34" t="s">
        <v>2</v>
      </c>
      <c r="P7" s="41" t="s">
        <v>32</v>
      </c>
    </row>
    <row r="8" spans="1:16" ht="15.75" thickBot="1" x14ac:dyDescent="0.3">
      <c r="A8" s="4" t="s">
        <v>46</v>
      </c>
      <c r="B8" s="29"/>
      <c r="C8" s="29"/>
      <c r="D8" s="29"/>
      <c r="E8" s="29"/>
      <c r="F8" s="29"/>
      <c r="G8" s="29"/>
      <c r="H8" s="30"/>
      <c r="I8" s="29"/>
      <c r="J8" s="31"/>
      <c r="K8" s="29"/>
      <c r="L8" s="35">
        <v>2073801.37</v>
      </c>
      <c r="M8" s="35">
        <v>2915953.21</v>
      </c>
      <c r="N8" s="35"/>
      <c r="O8" s="35"/>
      <c r="P8" s="35">
        <f>15082.24+1235326.97</f>
        <v>1250409.21</v>
      </c>
    </row>
    <row r="9" spans="1:16" ht="15.75" thickBot="1" x14ac:dyDescent="0.3">
      <c r="A9" s="4" t="s">
        <v>45</v>
      </c>
      <c r="B9" s="29"/>
      <c r="C9" s="29"/>
      <c r="D9" s="29"/>
      <c r="E9" s="29"/>
      <c r="F9" s="29"/>
      <c r="G9" s="29"/>
      <c r="H9" s="29"/>
      <c r="I9" s="29"/>
      <c r="J9" s="29"/>
      <c r="K9" s="29"/>
      <c r="L9" s="35">
        <v>537884.63</v>
      </c>
      <c r="M9" s="35">
        <v>102224.35</v>
      </c>
      <c r="N9" s="35"/>
      <c r="O9" s="35"/>
      <c r="P9" s="35">
        <f>692121.14+2188.18</f>
        <v>694309.32000000007</v>
      </c>
    </row>
    <row r="10" spans="1:16" ht="15.75" thickBot="1" x14ac:dyDescent="0.3">
      <c r="A10" s="4" t="s">
        <v>47</v>
      </c>
      <c r="B10" s="29"/>
      <c r="C10" s="29"/>
      <c r="D10" s="29"/>
      <c r="E10" s="29"/>
      <c r="F10" s="29"/>
      <c r="G10" s="29"/>
      <c r="H10" s="29"/>
      <c r="I10" s="29"/>
      <c r="J10" s="29"/>
      <c r="K10" s="29"/>
      <c r="L10" s="35">
        <v>1678659.09</v>
      </c>
      <c r="M10" s="35">
        <v>221779.95</v>
      </c>
      <c r="N10" s="35"/>
      <c r="O10" s="35"/>
      <c r="P10" s="35">
        <f>521.2+203988.9</f>
        <v>204510.1</v>
      </c>
    </row>
    <row r="11" spans="1:16" ht="15.75" thickBot="1" x14ac:dyDescent="0.3">
      <c r="A11" s="4" t="s">
        <v>29</v>
      </c>
      <c r="B11" s="29"/>
      <c r="C11" s="29"/>
      <c r="D11" s="29"/>
      <c r="E11" s="29"/>
      <c r="F11" s="29"/>
      <c r="G11" s="29"/>
      <c r="H11" s="29"/>
      <c r="I11" s="29"/>
      <c r="J11" s="29"/>
      <c r="K11" s="29"/>
      <c r="L11" s="35">
        <v>12140.72</v>
      </c>
      <c r="M11" s="35">
        <v>13090</v>
      </c>
      <c r="N11" s="35"/>
      <c r="O11" s="35"/>
      <c r="P11" s="35">
        <v>529174.5</v>
      </c>
    </row>
    <row r="12" spans="1:16" ht="15.75" thickBot="1" x14ac:dyDescent="0.3">
      <c r="A12" s="4" t="s">
        <v>4</v>
      </c>
      <c r="B12" s="29"/>
      <c r="C12" s="29"/>
      <c r="D12" s="29"/>
      <c r="E12" s="29"/>
      <c r="F12" s="29"/>
      <c r="G12" s="29"/>
      <c r="H12" s="29"/>
      <c r="I12" s="29"/>
      <c r="J12" s="29"/>
      <c r="K12" s="29"/>
      <c r="L12" s="35">
        <v>2403.41</v>
      </c>
      <c r="M12" s="35">
        <v>23062.51</v>
      </c>
      <c r="N12" s="35"/>
      <c r="O12" s="35"/>
      <c r="P12" s="35">
        <v>746455.55</v>
      </c>
    </row>
    <row r="13" spans="1:16" ht="15.75" thickBot="1" x14ac:dyDescent="0.3">
      <c r="A13" s="4" t="s">
        <v>48</v>
      </c>
      <c r="B13" s="29"/>
      <c r="C13" s="29"/>
      <c r="D13" s="29"/>
      <c r="E13" s="29"/>
      <c r="F13" s="29"/>
      <c r="G13" s="29"/>
      <c r="H13" s="29"/>
      <c r="I13" s="29"/>
      <c r="J13" s="29"/>
      <c r="K13" s="29"/>
      <c r="L13" s="35">
        <v>2739.31</v>
      </c>
      <c r="M13" s="35">
        <v>34095.360000000001</v>
      </c>
      <c r="N13" s="35"/>
      <c r="O13" s="35">
        <f>658.94+1240881.15+1266</f>
        <v>1242806.0899999999</v>
      </c>
      <c r="P13" s="35"/>
    </row>
    <row r="14" spans="1:16" ht="15.75" thickBot="1" x14ac:dyDescent="0.3">
      <c r="A14" s="4" t="s">
        <v>5</v>
      </c>
      <c r="B14" s="29"/>
      <c r="C14" s="29"/>
      <c r="D14" s="29"/>
      <c r="E14" s="29"/>
      <c r="F14" s="29"/>
      <c r="G14" s="29"/>
      <c r="H14" s="29"/>
      <c r="I14" s="29"/>
      <c r="J14" s="29"/>
      <c r="K14" s="29"/>
      <c r="L14" s="35">
        <v>5300</v>
      </c>
      <c r="M14" s="35">
        <v>19947.88</v>
      </c>
      <c r="N14" s="35"/>
      <c r="O14" s="35"/>
      <c r="P14" s="35">
        <f>5026.03+506866.69</f>
        <v>511892.72000000003</v>
      </c>
    </row>
    <row r="15" spans="1:16" ht="15.75" thickBot="1" x14ac:dyDescent="0.3">
      <c r="A15" s="4" t="s">
        <v>6</v>
      </c>
      <c r="B15" s="29"/>
      <c r="C15" s="29"/>
      <c r="D15" s="29"/>
      <c r="E15" s="29"/>
      <c r="F15" s="29"/>
      <c r="G15" s="29"/>
      <c r="H15" s="29"/>
      <c r="I15" s="29"/>
      <c r="J15" s="29"/>
      <c r="K15" s="29"/>
      <c r="L15" s="35">
        <v>104148.14</v>
      </c>
      <c r="M15" s="35">
        <v>54094.42</v>
      </c>
      <c r="N15" s="35"/>
      <c r="O15" s="35"/>
      <c r="P15" s="35">
        <f>399708.45+403444.29</f>
        <v>803152.74</v>
      </c>
    </row>
    <row r="16" spans="1:16" ht="15.75" thickBot="1" x14ac:dyDescent="0.3">
      <c r="A16" s="9" t="s">
        <v>7</v>
      </c>
      <c r="B16" s="29"/>
      <c r="C16" s="29"/>
      <c r="D16" s="29"/>
      <c r="E16" s="29"/>
      <c r="F16" s="29"/>
      <c r="G16" s="29"/>
      <c r="H16" s="29"/>
      <c r="I16" s="29"/>
      <c r="J16" s="29"/>
      <c r="K16" s="29"/>
      <c r="L16" s="35">
        <f>SUM(L8:L15)</f>
        <v>4417076.669999999</v>
      </c>
      <c r="M16" s="35">
        <f t="shared" ref="M16:P16" si="0">SUM(M8:M15)</f>
        <v>3384247.6799999997</v>
      </c>
      <c r="N16" s="35">
        <f t="shared" si="0"/>
        <v>0</v>
      </c>
      <c r="O16" s="35">
        <f t="shared" si="0"/>
        <v>1242806.0899999999</v>
      </c>
      <c r="P16" s="35">
        <f t="shared" si="0"/>
        <v>4739904.1399999997</v>
      </c>
    </row>
    <row r="17" spans="1:16" ht="15.75" thickBot="1" x14ac:dyDescent="0.3">
      <c r="A17" s="11"/>
      <c r="B17" s="11"/>
      <c r="C17" s="11"/>
      <c r="D17" s="11"/>
      <c r="E17" s="11"/>
      <c r="F17" s="11"/>
      <c r="G17" s="11"/>
      <c r="H17" s="11"/>
      <c r="I17" s="11"/>
      <c r="J17" s="11"/>
      <c r="K17" s="11"/>
      <c r="L17" s="36"/>
      <c r="M17" s="36"/>
      <c r="N17" s="36"/>
      <c r="O17" s="36"/>
      <c r="P17" s="36"/>
    </row>
    <row r="18" spans="1:16" ht="15.75" thickBot="1" x14ac:dyDescent="0.3">
      <c r="A18" s="4" t="s">
        <v>8</v>
      </c>
      <c r="B18" s="29"/>
      <c r="C18" s="29"/>
      <c r="D18" s="29"/>
      <c r="E18" s="29"/>
      <c r="F18" s="29"/>
      <c r="G18" s="29"/>
      <c r="H18" s="29"/>
      <c r="I18" s="29"/>
      <c r="J18" s="29"/>
      <c r="K18" s="29"/>
      <c r="L18" s="35"/>
      <c r="M18" s="35"/>
      <c r="N18" s="35"/>
      <c r="O18" s="35"/>
      <c r="P18" s="35"/>
    </row>
    <row r="19" spans="1:16" ht="15.75" thickBot="1" x14ac:dyDescent="0.3">
      <c r="A19" s="4" t="s">
        <v>27</v>
      </c>
      <c r="B19" s="29"/>
      <c r="C19" s="29"/>
      <c r="D19" s="29"/>
      <c r="E19" s="29"/>
      <c r="F19" s="29"/>
      <c r="G19" s="29"/>
      <c r="H19" s="29"/>
      <c r="I19" s="29"/>
      <c r="J19" s="29"/>
      <c r="K19" s="29"/>
      <c r="L19" s="35">
        <v>394548.16</v>
      </c>
      <c r="M19" s="35">
        <v>7263.55</v>
      </c>
      <c r="N19" s="35"/>
      <c r="O19" s="35"/>
      <c r="P19" s="35"/>
    </row>
    <row r="20" spans="1:16" ht="15.75" thickBot="1" x14ac:dyDescent="0.3">
      <c r="A20" s="4" t="s">
        <v>28</v>
      </c>
      <c r="B20" s="29"/>
      <c r="C20" s="29"/>
      <c r="D20" s="29"/>
      <c r="E20" s="29"/>
      <c r="F20" s="29"/>
      <c r="G20" s="29"/>
      <c r="H20" s="29"/>
      <c r="I20" s="29"/>
      <c r="J20" s="29"/>
      <c r="K20" s="29"/>
      <c r="L20" s="35">
        <v>128458.84</v>
      </c>
      <c r="M20" s="35"/>
      <c r="N20" s="35"/>
      <c r="O20" s="35"/>
      <c r="P20" s="35"/>
    </row>
    <row r="21" spans="1:16" ht="15.75" thickBot="1" x14ac:dyDescent="0.3">
      <c r="A21" s="4" t="s">
        <v>26</v>
      </c>
      <c r="B21" s="29"/>
      <c r="C21" s="29"/>
      <c r="D21" s="29"/>
      <c r="E21" s="29"/>
      <c r="F21" s="29"/>
      <c r="G21" s="29"/>
      <c r="H21" s="29"/>
      <c r="I21" s="29"/>
      <c r="J21" s="29"/>
      <c r="K21" s="29"/>
      <c r="L21" s="35">
        <f>118.82+15400.9</f>
        <v>15519.72</v>
      </c>
      <c r="M21" s="35"/>
      <c r="N21" s="35"/>
      <c r="O21" s="35"/>
      <c r="P21" s="35"/>
    </row>
    <row r="22" spans="1:16" ht="15.75" thickBot="1" x14ac:dyDescent="0.3">
      <c r="A22" s="4" t="s">
        <v>29</v>
      </c>
      <c r="B22" s="29"/>
      <c r="C22" s="29"/>
      <c r="D22" s="29"/>
      <c r="E22" s="29"/>
      <c r="F22" s="29"/>
      <c r="G22" s="29"/>
      <c r="H22" s="29"/>
      <c r="I22" s="29"/>
      <c r="J22" s="29"/>
      <c r="K22" s="29"/>
      <c r="L22" s="35">
        <v>20822.39</v>
      </c>
      <c r="M22" s="35"/>
      <c r="N22" s="35"/>
      <c r="O22" s="35"/>
      <c r="P22" s="35"/>
    </row>
    <row r="23" spans="1:16" ht="15.75" thickBot="1" x14ac:dyDescent="0.3">
      <c r="A23" s="4" t="s">
        <v>30</v>
      </c>
      <c r="B23" s="29"/>
      <c r="C23" s="29"/>
      <c r="D23" s="29"/>
      <c r="E23" s="29"/>
      <c r="F23" s="29"/>
      <c r="G23" s="29"/>
      <c r="H23" s="29"/>
      <c r="I23" s="29"/>
      <c r="J23" s="29"/>
      <c r="K23" s="29"/>
      <c r="L23" s="35">
        <f>2935.88+51530.04+688665.6</f>
        <v>743131.52</v>
      </c>
      <c r="M23" s="35"/>
      <c r="N23" s="35"/>
      <c r="O23" s="35"/>
      <c r="P23" s="35"/>
    </row>
    <row r="24" spans="1:16" ht="15.75" thickBot="1" x14ac:dyDescent="0.3">
      <c r="A24" s="9" t="s">
        <v>9</v>
      </c>
      <c r="B24" s="29"/>
      <c r="C24" s="29"/>
      <c r="D24" s="29"/>
      <c r="E24" s="29"/>
      <c r="F24" s="29"/>
      <c r="G24" s="29"/>
      <c r="H24" s="29"/>
      <c r="I24" s="29"/>
      <c r="J24" s="29"/>
      <c r="K24" s="29"/>
      <c r="L24" s="35">
        <f>+SUM(L18:L23)</f>
        <v>1302480.6299999999</v>
      </c>
      <c r="M24" s="35">
        <f>+SUM(M18:M23)</f>
        <v>7263.55</v>
      </c>
      <c r="N24" s="35">
        <f>+SUM(N18:N23)</f>
        <v>0</v>
      </c>
      <c r="O24" s="35">
        <f>+SUM(O18:O23)</f>
        <v>0</v>
      </c>
      <c r="P24" s="35">
        <f>+SUM(P18:P23)</f>
        <v>0</v>
      </c>
    </row>
    <row r="25" spans="1:16" ht="15.75" thickBot="1" x14ac:dyDescent="0.3">
      <c r="A25" s="11"/>
      <c r="B25" s="11"/>
      <c r="C25" s="11"/>
      <c r="D25" s="11"/>
      <c r="E25" s="11"/>
      <c r="F25" s="11"/>
      <c r="G25" s="11"/>
      <c r="H25" s="11"/>
      <c r="I25" s="11"/>
      <c r="J25" s="11"/>
      <c r="K25" s="11"/>
      <c r="L25" s="36"/>
      <c r="M25" s="36"/>
      <c r="N25" s="36"/>
      <c r="O25" s="36"/>
      <c r="P25" s="36"/>
    </row>
    <row r="26" spans="1:16" ht="15.75" thickBot="1" x14ac:dyDescent="0.3">
      <c r="A26" s="9" t="s">
        <v>31</v>
      </c>
      <c r="B26" s="29"/>
      <c r="C26" s="29"/>
      <c r="D26" s="29"/>
      <c r="E26" s="29"/>
      <c r="F26" s="29"/>
      <c r="G26" s="29"/>
      <c r="H26" s="29"/>
      <c r="I26" s="29"/>
      <c r="J26" s="29"/>
      <c r="K26" s="29"/>
      <c r="L26" s="35"/>
      <c r="M26" s="35">
        <v>134521.04999999999</v>
      </c>
      <c r="N26" s="35"/>
      <c r="O26" s="35"/>
      <c r="P26" s="35"/>
    </row>
    <row r="27" spans="1:16" ht="15.75" thickBot="1" x14ac:dyDescent="0.3">
      <c r="A27" s="11"/>
      <c r="B27" s="11"/>
      <c r="C27" s="11"/>
      <c r="D27" s="11"/>
      <c r="E27" s="11"/>
      <c r="F27" s="11"/>
      <c r="G27" s="11"/>
      <c r="H27" s="11"/>
      <c r="I27" s="11"/>
      <c r="J27" s="11"/>
      <c r="K27" s="11"/>
      <c r="L27" s="36"/>
      <c r="M27" s="36"/>
      <c r="N27" s="36"/>
      <c r="O27" s="36"/>
      <c r="P27" s="36"/>
    </row>
    <row r="28" spans="1:16" ht="15.75" thickBot="1" x14ac:dyDescent="0.3">
      <c r="A28" s="4" t="s">
        <v>10</v>
      </c>
      <c r="B28" s="29"/>
      <c r="C28" s="29"/>
      <c r="D28" s="29"/>
      <c r="E28" s="29"/>
      <c r="F28" s="29"/>
      <c r="G28" s="29"/>
      <c r="H28" s="29"/>
      <c r="I28" s="29"/>
      <c r="J28" s="29"/>
      <c r="K28" s="29"/>
      <c r="L28" s="35">
        <v>148580.79</v>
      </c>
      <c r="M28" s="35">
        <v>614.02</v>
      </c>
      <c r="N28" s="35"/>
      <c r="O28" s="35"/>
      <c r="P28" s="35"/>
    </row>
    <row r="29" spans="1:16" ht="15.75" thickBot="1" x14ac:dyDescent="0.3">
      <c r="A29" s="4" t="s">
        <v>11</v>
      </c>
      <c r="B29" s="29"/>
      <c r="C29" s="29"/>
      <c r="D29" s="29"/>
      <c r="E29" s="29"/>
      <c r="F29" s="29"/>
      <c r="G29" s="29"/>
      <c r="H29" s="29"/>
      <c r="I29" s="29"/>
      <c r="J29" s="29"/>
      <c r="K29" s="29"/>
      <c r="L29" s="35">
        <v>34547.57</v>
      </c>
      <c r="M29" s="35">
        <v>85657.24</v>
      </c>
      <c r="N29" s="35"/>
      <c r="O29" s="35"/>
      <c r="P29" s="35"/>
    </row>
    <row r="30" spans="1:16" ht="15.75" thickBot="1" x14ac:dyDescent="0.3">
      <c r="A30" s="4" t="s">
        <v>12</v>
      </c>
      <c r="B30" s="32"/>
      <c r="C30" s="32"/>
      <c r="D30" s="32"/>
      <c r="E30" s="32"/>
      <c r="F30" s="32"/>
      <c r="G30" s="32"/>
      <c r="H30" s="32"/>
      <c r="I30" s="32"/>
      <c r="J30" s="32"/>
      <c r="K30" s="32"/>
      <c r="L30" s="37">
        <v>89102.47</v>
      </c>
      <c r="M30" s="37">
        <f>3157.37+29797.49</f>
        <v>32954.86</v>
      </c>
      <c r="N30" s="37"/>
      <c r="O30" s="37"/>
      <c r="P30" s="37"/>
    </row>
    <row r="31" spans="1:16" ht="27.75" thickBot="1" x14ac:dyDescent="0.3">
      <c r="A31" s="9" t="s">
        <v>13</v>
      </c>
      <c r="B31" s="32"/>
      <c r="C31" s="32"/>
      <c r="D31" s="32"/>
      <c r="E31" s="32"/>
      <c r="F31" s="32"/>
      <c r="G31" s="32"/>
      <c r="H31" s="32"/>
      <c r="I31" s="32"/>
      <c r="J31" s="32"/>
      <c r="K31" s="32"/>
      <c r="L31" s="37">
        <f>SUM(L28:L30)</f>
        <v>272230.83</v>
      </c>
      <c r="M31" s="37">
        <f t="shared" ref="M31:P31" si="1">SUM(M28:M30)</f>
        <v>119226.12000000001</v>
      </c>
      <c r="N31" s="37">
        <f t="shared" si="1"/>
        <v>0</v>
      </c>
      <c r="O31" s="37">
        <f t="shared" si="1"/>
        <v>0</v>
      </c>
      <c r="P31" s="37">
        <f t="shared" si="1"/>
        <v>0</v>
      </c>
    </row>
    <row r="32" spans="1:16" ht="15.75" thickBot="1" x14ac:dyDescent="0.3">
      <c r="A32" s="14"/>
      <c r="B32" s="11"/>
      <c r="C32" s="11"/>
      <c r="D32" s="11"/>
      <c r="E32" s="11"/>
      <c r="F32" s="11"/>
      <c r="G32" s="11"/>
      <c r="H32" s="11"/>
      <c r="I32" s="11"/>
      <c r="J32" s="11"/>
      <c r="K32" s="11"/>
      <c r="L32" s="38"/>
      <c r="M32" s="38"/>
      <c r="N32" s="38"/>
      <c r="O32" s="38"/>
      <c r="P32" s="38"/>
    </row>
    <row r="33" spans="1:16" ht="15.75" thickBot="1" x14ac:dyDescent="0.3">
      <c r="A33" s="9" t="s">
        <v>14</v>
      </c>
      <c r="B33" s="32"/>
      <c r="C33" s="32"/>
      <c r="D33" s="32"/>
      <c r="E33" s="32"/>
      <c r="F33" s="32"/>
      <c r="G33" s="32"/>
      <c r="H33" s="32"/>
      <c r="I33" s="32"/>
      <c r="J33" s="32"/>
      <c r="K33" s="32"/>
      <c r="L33" s="39"/>
      <c r="M33" s="39">
        <v>1425208.98</v>
      </c>
      <c r="N33" s="39"/>
      <c r="O33" s="39"/>
      <c r="P33" s="39"/>
    </row>
    <row r="34" spans="1:16" ht="15.75" thickBot="1" x14ac:dyDescent="0.3">
      <c r="A34" s="14"/>
      <c r="B34" s="11"/>
      <c r="C34" s="11"/>
      <c r="D34" s="11"/>
      <c r="E34" s="11"/>
      <c r="F34" s="11"/>
      <c r="G34" s="11"/>
      <c r="H34" s="11"/>
      <c r="I34" s="11"/>
      <c r="J34" s="11"/>
      <c r="K34" s="11"/>
      <c r="L34" s="38"/>
      <c r="M34" s="38"/>
      <c r="N34" s="38"/>
      <c r="O34" s="38"/>
      <c r="P34" s="38"/>
    </row>
    <row r="35" spans="1:16" ht="15.75" thickBot="1" x14ac:dyDescent="0.3">
      <c r="A35" s="9" t="s">
        <v>32</v>
      </c>
      <c r="B35" s="32"/>
      <c r="C35" s="32"/>
      <c r="D35" s="32"/>
      <c r="E35" s="32"/>
      <c r="F35" s="32"/>
      <c r="G35" s="32"/>
      <c r="H35" s="32"/>
      <c r="I35" s="32"/>
      <c r="J35" s="32"/>
      <c r="K35" s="32"/>
      <c r="L35" s="37"/>
      <c r="M35" s="37"/>
      <c r="N35" s="37"/>
      <c r="O35" s="37"/>
      <c r="P35" s="37">
        <f>1950359.93+16425.75</f>
        <v>1966785.68</v>
      </c>
    </row>
    <row r="36" spans="1:16" ht="15.75" thickBot="1" x14ac:dyDescent="0.3">
      <c r="A36" s="11"/>
      <c r="B36" s="11"/>
      <c r="C36" s="11"/>
      <c r="D36" s="11"/>
      <c r="E36" s="11"/>
      <c r="F36" s="11"/>
      <c r="G36" s="11"/>
      <c r="H36" s="11"/>
      <c r="I36" s="11"/>
      <c r="J36" s="11"/>
      <c r="K36" s="11"/>
      <c r="L36" s="38"/>
      <c r="M36" s="38"/>
      <c r="N36" s="38"/>
      <c r="O36" s="38"/>
      <c r="P36" s="38"/>
    </row>
    <row r="37" spans="1:16" ht="15.75" thickBot="1" x14ac:dyDescent="0.3">
      <c r="A37" s="17" t="s">
        <v>15</v>
      </c>
      <c r="B37" s="32"/>
      <c r="C37" s="32"/>
      <c r="D37" s="32"/>
      <c r="E37" s="32"/>
      <c r="F37" s="32"/>
      <c r="G37" s="32"/>
      <c r="H37" s="32"/>
      <c r="I37" s="32"/>
      <c r="J37" s="32"/>
      <c r="K37" s="32"/>
      <c r="L37" s="37">
        <f>+L35+L33+L31+L26+L24+L16</f>
        <v>5991788.129999999</v>
      </c>
      <c r="M37" s="37">
        <f>+M35+M33+M31+M26+M24+M16</f>
        <v>5070467.38</v>
      </c>
      <c r="N37" s="37">
        <f>+N35+N33+N31+N26+N24+N16</f>
        <v>0</v>
      </c>
      <c r="O37" s="37">
        <f>+O35+O33+O31+O26+O24+O16</f>
        <v>1242806.0899999999</v>
      </c>
      <c r="P37" s="37">
        <f>+P35+P33+P31+P26+P24+P16</f>
        <v>6706689.8199999994</v>
      </c>
    </row>
    <row r="38" spans="1:16" x14ac:dyDescent="0.25">
      <c r="P38" s="40">
        <f>+P37+O37+N37+M37+L37</f>
        <v>19011751.419999998</v>
      </c>
    </row>
  </sheetData>
  <mergeCells count="21">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tabSelected="1" workbookViewId="0">
      <selection activeCell="M24" sqref="M24"/>
    </sheetView>
  </sheetViews>
  <sheetFormatPr defaultColWidth="9.109375" defaultRowHeight="13.8" x14ac:dyDescent="0.25"/>
  <cols>
    <col min="1" max="1" width="26.5546875" style="1" customWidth="1"/>
    <col min="2" max="11" width="9.109375" style="1"/>
    <col min="12" max="15" width="13.6640625" style="40" customWidth="1"/>
    <col min="16" max="16" width="14.5546875" style="40" customWidth="1"/>
    <col min="17" max="16384" width="9.109375" style="1"/>
  </cols>
  <sheetData>
    <row r="1" spans="1:21" x14ac:dyDescent="0.25">
      <c r="A1" s="55">
        <v>2017</v>
      </c>
      <c r="B1" s="42" t="s">
        <v>20</v>
      </c>
      <c r="C1" s="58"/>
      <c r="D1" s="58"/>
      <c r="E1" s="59"/>
      <c r="F1" s="42" t="s">
        <v>21</v>
      </c>
      <c r="G1" s="58"/>
      <c r="H1" s="58"/>
      <c r="I1" s="58"/>
      <c r="J1" s="58"/>
      <c r="K1" s="59"/>
      <c r="L1" s="75" t="s">
        <v>22</v>
      </c>
      <c r="M1" s="76"/>
      <c r="N1" s="75" t="s">
        <v>44</v>
      </c>
      <c r="O1" s="79"/>
      <c r="P1" s="80"/>
    </row>
    <row r="2" spans="1:21" ht="15" customHeight="1" x14ac:dyDescent="0.25">
      <c r="A2" s="56"/>
      <c r="B2" s="60"/>
      <c r="C2" s="61"/>
      <c r="D2" s="61"/>
      <c r="E2" s="62"/>
      <c r="F2" s="60"/>
      <c r="G2" s="61"/>
      <c r="H2" s="61"/>
      <c r="I2" s="61"/>
      <c r="J2" s="61"/>
      <c r="K2" s="62"/>
      <c r="L2" s="77"/>
      <c r="M2" s="78"/>
      <c r="N2" s="81"/>
      <c r="O2" s="82"/>
      <c r="P2" s="83"/>
    </row>
    <row r="3" spans="1:21" ht="14.4" thickBot="1" x14ac:dyDescent="0.3">
      <c r="A3" s="57"/>
      <c r="B3" s="63"/>
      <c r="C3" s="64"/>
      <c r="D3" s="64"/>
      <c r="E3" s="65"/>
      <c r="F3" s="63"/>
      <c r="G3" s="64"/>
      <c r="H3" s="64"/>
      <c r="I3" s="64"/>
      <c r="J3" s="64"/>
      <c r="K3" s="65"/>
      <c r="L3" s="77"/>
      <c r="M3" s="78"/>
      <c r="N3" s="81"/>
      <c r="O3" s="82"/>
      <c r="P3" s="83"/>
    </row>
    <row r="4" spans="1:21" x14ac:dyDescent="0.25">
      <c r="A4" s="66"/>
      <c r="B4" s="68" t="s">
        <v>17</v>
      </c>
      <c r="C4" s="69"/>
      <c r="D4" s="68" t="s">
        <v>23</v>
      </c>
      <c r="E4" s="69"/>
      <c r="F4" s="68" t="s">
        <v>17</v>
      </c>
      <c r="G4" s="69"/>
      <c r="H4" s="68" t="s">
        <v>18</v>
      </c>
      <c r="I4" s="69"/>
      <c r="J4" s="68" t="s">
        <v>0</v>
      </c>
      <c r="K4" s="69"/>
      <c r="L4" s="84"/>
      <c r="M4" s="85"/>
      <c r="N4" s="96"/>
      <c r="O4" s="97"/>
      <c r="P4" s="98"/>
    </row>
    <row r="5" spans="1:21" x14ac:dyDescent="0.25">
      <c r="A5" s="66"/>
      <c r="B5" s="68"/>
      <c r="C5" s="69"/>
      <c r="D5" s="68"/>
      <c r="E5" s="69"/>
      <c r="F5" s="68"/>
      <c r="G5" s="69"/>
      <c r="H5" s="68" t="s">
        <v>19</v>
      </c>
      <c r="I5" s="69"/>
      <c r="J5" s="68" t="s">
        <v>24</v>
      </c>
      <c r="K5" s="69"/>
      <c r="L5" s="96"/>
      <c r="M5" s="98"/>
      <c r="N5" s="96"/>
      <c r="O5" s="99"/>
      <c r="P5" s="98"/>
    </row>
    <row r="6" spans="1:21" ht="14.4" thickBot="1" x14ac:dyDescent="0.3">
      <c r="A6" s="67"/>
      <c r="B6" s="70"/>
      <c r="C6" s="71"/>
      <c r="D6" s="70"/>
      <c r="E6" s="71"/>
      <c r="F6" s="70"/>
      <c r="G6" s="71"/>
      <c r="H6" s="52"/>
      <c r="I6" s="54"/>
      <c r="J6" s="70" t="s">
        <v>25</v>
      </c>
      <c r="K6" s="71"/>
      <c r="L6" s="93"/>
      <c r="M6" s="94"/>
      <c r="N6" s="93"/>
      <c r="O6" s="95"/>
      <c r="P6" s="94"/>
    </row>
    <row r="7" spans="1:21" s="10" customFormat="1" ht="16.5" thickBot="1" x14ac:dyDescent="0.3">
      <c r="A7" s="2"/>
      <c r="B7" s="18" t="s">
        <v>1</v>
      </c>
      <c r="C7" s="19" t="s">
        <v>2</v>
      </c>
      <c r="D7" s="18" t="s">
        <v>1</v>
      </c>
      <c r="E7" s="19" t="s">
        <v>2</v>
      </c>
      <c r="F7" s="18" t="s">
        <v>1</v>
      </c>
      <c r="G7" s="19" t="s">
        <v>2</v>
      </c>
      <c r="H7" s="18" t="s">
        <v>1</v>
      </c>
      <c r="I7" s="19" t="s">
        <v>2</v>
      </c>
      <c r="J7" s="18" t="s">
        <v>1</v>
      </c>
      <c r="K7" s="19" t="s">
        <v>2</v>
      </c>
      <c r="L7" s="33" t="s">
        <v>1</v>
      </c>
      <c r="M7" s="34" t="s">
        <v>2</v>
      </c>
      <c r="N7" s="33" t="s">
        <v>1</v>
      </c>
      <c r="O7" s="34" t="s">
        <v>2</v>
      </c>
      <c r="P7" s="41" t="s">
        <v>58</v>
      </c>
      <c r="R7" s="1"/>
      <c r="S7" s="1"/>
      <c r="T7" s="1"/>
      <c r="U7" s="1"/>
    </row>
    <row r="8" spans="1:21" ht="15.75" thickBot="1" x14ac:dyDescent="0.3">
      <c r="A8" s="4" t="s">
        <v>46</v>
      </c>
      <c r="B8" s="29"/>
      <c r="C8" s="29"/>
      <c r="D8" s="29"/>
      <c r="E8" s="29"/>
      <c r="F8" s="29"/>
      <c r="G8" s="29"/>
      <c r="H8" s="30"/>
      <c r="I8" s="29"/>
      <c r="J8" s="31"/>
      <c r="K8" s="29"/>
      <c r="L8" s="35">
        <v>2563590.39</v>
      </c>
      <c r="M8" s="35">
        <v>3539517.69</v>
      </c>
      <c r="N8" s="35"/>
      <c r="O8" s="35"/>
      <c r="P8" s="35">
        <f>1482628.24+16202.13</f>
        <v>1498830.3699999999</v>
      </c>
    </row>
    <row r="9" spans="1:21" ht="15.75" thickBot="1" x14ac:dyDescent="0.3">
      <c r="A9" s="4" t="s">
        <v>45</v>
      </c>
      <c r="B9" s="29"/>
      <c r="C9" s="29"/>
      <c r="D9" s="29"/>
      <c r="E9" s="29"/>
      <c r="F9" s="29"/>
      <c r="G9" s="29"/>
      <c r="H9" s="29"/>
      <c r="I9" s="29"/>
      <c r="J9" s="29"/>
      <c r="K9" s="29"/>
      <c r="L9" s="35">
        <v>595127.49</v>
      </c>
      <c r="M9" s="35">
        <v>139288.03</v>
      </c>
      <c r="N9" s="35"/>
      <c r="O9" s="35"/>
      <c r="P9" s="35">
        <f>1160.24+905475.04</f>
        <v>906635.28</v>
      </c>
    </row>
    <row r="10" spans="1:21" ht="15.75" thickBot="1" x14ac:dyDescent="0.3">
      <c r="A10" s="4" t="s">
        <v>47</v>
      </c>
      <c r="B10" s="29"/>
      <c r="C10" s="29"/>
      <c r="D10" s="29"/>
      <c r="E10" s="29"/>
      <c r="F10" s="29"/>
      <c r="G10" s="29"/>
      <c r="H10" s="29"/>
      <c r="I10" s="29"/>
      <c r="J10" s="29"/>
      <c r="K10" s="29"/>
      <c r="L10" s="35">
        <v>1700122.23</v>
      </c>
      <c r="M10" s="35">
        <v>321594.36</v>
      </c>
      <c r="N10" s="35"/>
      <c r="O10" s="35"/>
      <c r="P10" s="35">
        <v>184941.93</v>
      </c>
    </row>
    <row r="11" spans="1:21" ht="15.75" thickBot="1" x14ac:dyDescent="0.3">
      <c r="A11" s="4" t="s">
        <v>29</v>
      </c>
      <c r="B11" s="29"/>
      <c r="C11" s="29"/>
      <c r="D11" s="29"/>
      <c r="E11" s="29"/>
      <c r="F11" s="29"/>
      <c r="G11" s="29"/>
      <c r="H11" s="29"/>
      <c r="I11" s="29"/>
      <c r="J11" s="29"/>
      <c r="K11" s="29"/>
      <c r="L11" s="35">
        <v>58689.86</v>
      </c>
      <c r="M11" s="35">
        <v>7302.56</v>
      </c>
      <c r="N11" s="35"/>
      <c r="O11" s="35"/>
      <c r="P11" s="35">
        <v>651763.21</v>
      </c>
    </row>
    <row r="12" spans="1:21" ht="15.75" thickBot="1" x14ac:dyDescent="0.3">
      <c r="A12" s="4" t="s">
        <v>4</v>
      </c>
      <c r="B12" s="29"/>
      <c r="C12" s="29"/>
      <c r="D12" s="29"/>
      <c r="E12" s="29"/>
      <c r="F12" s="29"/>
      <c r="G12" s="29"/>
      <c r="H12" s="29"/>
      <c r="I12" s="29"/>
      <c r="J12" s="29"/>
      <c r="K12" s="29"/>
      <c r="L12" s="35">
        <v>4312.38</v>
      </c>
      <c r="M12" s="35">
        <v>23423.84</v>
      </c>
      <c r="N12" s="35"/>
      <c r="O12" s="35"/>
      <c r="P12" s="35">
        <v>866550.06</v>
      </c>
    </row>
    <row r="13" spans="1:21" ht="15.75" thickBot="1" x14ac:dyDescent="0.3">
      <c r="A13" s="4" t="s">
        <v>48</v>
      </c>
      <c r="B13" s="29"/>
      <c r="C13" s="29"/>
      <c r="D13" s="29"/>
      <c r="E13" s="29"/>
      <c r="F13" s="29"/>
      <c r="G13" s="29"/>
      <c r="H13" s="29"/>
      <c r="I13" s="29"/>
      <c r="J13" s="29"/>
      <c r="K13" s="29"/>
      <c r="L13" s="35">
        <v>2296.0300000000002</v>
      </c>
      <c r="M13" s="35">
        <v>51545.96</v>
      </c>
      <c r="N13" s="35"/>
      <c r="O13" s="35"/>
      <c r="P13" s="35">
        <f>629.04+1563038.74+2441.56</f>
        <v>1566109.34</v>
      </c>
    </row>
    <row r="14" spans="1:21" ht="15.75" thickBot="1" x14ac:dyDescent="0.3">
      <c r="A14" s="4" t="s">
        <v>5</v>
      </c>
      <c r="B14" s="29"/>
      <c r="C14" s="29"/>
      <c r="D14" s="29"/>
      <c r="E14" s="29"/>
      <c r="F14" s="29"/>
      <c r="G14" s="29"/>
      <c r="H14" s="29"/>
      <c r="I14" s="29"/>
      <c r="J14" s="29"/>
      <c r="K14" s="29"/>
      <c r="L14" s="35">
        <v>3505</v>
      </c>
      <c r="M14" s="35">
        <v>28567.56</v>
      </c>
      <c r="N14" s="35"/>
      <c r="O14" s="35"/>
      <c r="P14" s="35">
        <f>633157.96+3180</f>
        <v>636337.96</v>
      </c>
    </row>
    <row r="15" spans="1:21" ht="15.75" thickBot="1" x14ac:dyDescent="0.3">
      <c r="A15" s="4" t="s">
        <v>6</v>
      </c>
      <c r="B15" s="29"/>
      <c r="C15" s="29"/>
      <c r="D15" s="29"/>
      <c r="E15" s="29"/>
      <c r="F15" s="29"/>
      <c r="G15" s="29"/>
      <c r="H15" s="29"/>
      <c r="I15" s="29"/>
      <c r="J15" s="29"/>
      <c r="K15" s="29"/>
      <c r="L15" s="35">
        <v>143261.39000000001</v>
      </c>
      <c r="M15" s="35">
        <f>1529.11+78222.91</f>
        <v>79752.02</v>
      </c>
      <c r="N15" s="35"/>
      <c r="O15" s="35"/>
      <c r="P15" s="35">
        <f>476864.66+443697.84</f>
        <v>920562.5</v>
      </c>
    </row>
    <row r="16" spans="1:21" ht="15.75" thickBot="1" x14ac:dyDescent="0.3">
      <c r="A16" s="9" t="s">
        <v>7</v>
      </c>
      <c r="B16" s="29"/>
      <c r="C16" s="29"/>
      <c r="D16" s="29"/>
      <c r="E16" s="29"/>
      <c r="F16" s="29"/>
      <c r="G16" s="29"/>
      <c r="H16" s="29"/>
      <c r="I16" s="29"/>
      <c r="J16" s="29"/>
      <c r="K16" s="29"/>
      <c r="L16" s="35">
        <f>SUM(L8:L15)</f>
        <v>5070904.7699999996</v>
      </c>
      <c r="M16" s="35">
        <f t="shared" ref="M16:P16" si="0">SUM(M8:M15)</f>
        <v>4190992.0199999996</v>
      </c>
      <c r="N16" s="35">
        <f t="shared" si="0"/>
        <v>0</v>
      </c>
      <c r="O16" s="35">
        <f t="shared" si="0"/>
        <v>0</v>
      </c>
      <c r="P16" s="35">
        <f t="shared" si="0"/>
        <v>7231730.6500000004</v>
      </c>
    </row>
    <row r="17" spans="1:16" ht="15.75" thickBot="1" x14ac:dyDescent="0.3">
      <c r="A17" s="11"/>
      <c r="B17" s="11"/>
      <c r="C17" s="11"/>
      <c r="D17" s="11"/>
      <c r="E17" s="11"/>
      <c r="F17" s="11"/>
      <c r="G17" s="11"/>
      <c r="H17" s="11"/>
      <c r="I17" s="11"/>
      <c r="J17" s="11"/>
      <c r="K17" s="11"/>
      <c r="L17" s="36"/>
      <c r="M17" s="36"/>
      <c r="N17" s="36"/>
      <c r="O17" s="36"/>
      <c r="P17" s="36"/>
    </row>
    <row r="18" spans="1:16" ht="15.75" thickBot="1" x14ac:dyDescent="0.3">
      <c r="A18" s="4" t="s">
        <v>8</v>
      </c>
      <c r="B18" s="29"/>
      <c r="C18" s="29"/>
      <c r="D18" s="29"/>
      <c r="E18" s="29"/>
      <c r="F18" s="29"/>
      <c r="G18" s="29"/>
      <c r="H18" s="29"/>
      <c r="I18" s="29"/>
      <c r="J18" s="29"/>
      <c r="K18" s="29"/>
      <c r="L18" s="35"/>
      <c r="M18" s="35"/>
      <c r="N18" s="35"/>
      <c r="O18" s="35"/>
      <c r="P18" s="35"/>
    </row>
    <row r="19" spans="1:16" ht="15.75" thickBot="1" x14ac:dyDescent="0.3">
      <c r="A19" s="4" t="s">
        <v>27</v>
      </c>
      <c r="B19" s="29"/>
      <c r="C19" s="29"/>
      <c r="D19" s="29"/>
      <c r="E19" s="29"/>
      <c r="F19" s="29"/>
      <c r="G19" s="29"/>
      <c r="H19" s="29"/>
      <c r="I19" s="29"/>
      <c r="J19" s="29"/>
      <c r="K19" s="29"/>
      <c r="L19" s="35">
        <v>368906.5</v>
      </c>
      <c r="M19" s="35"/>
      <c r="N19" s="35"/>
      <c r="O19" s="35"/>
      <c r="P19" s="35"/>
    </row>
    <row r="20" spans="1:16" ht="15.75" thickBot="1" x14ac:dyDescent="0.3">
      <c r="A20" s="4" t="s">
        <v>28</v>
      </c>
      <c r="B20" s="29"/>
      <c r="C20" s="29"/>
      <c r="D20" s="29"/>
      <c r="E20" s="29"/>
      <c r="F20" s="29"/>
      <c r="G20" s="29"/>
      <c r="H20" s="29"/>
      <c r="I20" s="29"/>
      <c r="J20" s="29"/>
      <c r="K20" s="29"/>
      <c r="L20" s="35">
        <v>173302.01</v>
      </c>
      <c r="M20" s="35"/>
      <c r="N20" s="35"/>
      <c r="O20" s="35"/>
      <c r="P20" s="35"/>
    </row>
    <row r="21" spans="1:16" ht="15.75" thickBot="1" x14ac:dyDescent="0.3">
      <c r="A21" s="4" t="s">
        <v>26</v>
      </c>
      <c r="B21" s="29"/>
      <c r="C21" s="29"/>
      <c r="D21" s="29"/>
      <c r="E21" s="29"/>
      <c r="F21" s="29"/>
      <c r="G21" s="29"/>
      <c r="H21" s="29"/>
      <c r="I21" s="29"/>
      <c r="J21" s="29"/>
      <c r="K21" s="29"/>
      <c r="L21" s="35">
        <f>399.43+22252.08</f>
        <v>22651.510000000002</v>
      </c>
      <c r="M21" s="35"/>
      <c r="N21" s="35"/>
      <c r="O21" s="35"/>
      <c r="P21" s="35"/>
    </row>
    <row r="22" spans="1:16" ht="15.75" thickBot="1" x14ac:dyDescent="0.3">
      <c r="A22" s="4" t="s">
        <v>29</v>
      </c>
      <c r="B22" s="29"/>
      <c r="C22" s="29"/>
      <c r="D22" s="29"/>
      <c r="E22" s="29"/>
      <c r="F22" s="29"/>
      <c r="G22" s="29"/>
      <c r="H22" s="29"/>
      <c r="I22" s="29"/>
      <c r="J22" s="29"/>
      <c r="K22" s="29"/>
      <c r="L22" s="35">
        <v>51512.75</v>
      </c>
      <c r="M22" s="35"/>
      <c r="N22" s="35"/>
      <c r="O22" s="35"/>
      <c r="P22" s="35"/>
    </row>
    <row r="23" spans="1:16" ht="15.75" thickBot="1" x14ac:dyDescent="0.3">
      <c r="A23" s="4" t="s">
        <v>30</v>
      </c>
      <c r="B23" s="29"/>
      <c r="C23" s="29"/>
      <c r="D23" s="29"/>
      <c r="E23" s="29"/>
      <c r="F23" s="29"/>
      <c r="G23" s="29"/>
      <c r="H23" s="29"/>
      <c r="I23" s="29"/>
      <c r="J23" s="29"/>
      <c r="K23" s="29"/>
      <c r="L23" s="35">
        <f>392.5+58411.95+366.49</f>
        <v>59170.939999999995</v>
      </c>
      <c r="M23" s="35">
        <v>1048772.3999999999</v>
      </c>
      <c r="N23" s="35"/>
      <c r="O23" s="35"/>
      <c r="P23" s="35"/>
    </row>
    <row r="24" spans="1:16" ht="15.75" thickBot="1" x14ac:dyDescent="0.3">
      <c r="A24" s="9" t="s">
        <v>9</v>
      </c>
      <c r="B24" s="29"/>
      <c r="C24" s="29"/>
      <c r="D24" s="29"/>
      <c r="E24" s="29"/>
      <c r="F24" s="29"/>
      <c r="G24" s="29"/>
      <c r="H24" s="29"/>
      <c r="I24" s="29"/>
      <c r="J24" s="29"/>
      <c r="K24" s="29"/>
      <c r="L24" s="35">
        <f>+SUM(L18:L23)</f>
        <v>675543.71</v>
      </c>
      <c r="M24" s="35">
        <f>+SUM(M18:M23)</f>
        <v>1048772.3999999999</v>
      </c>
      <c r="N24" s="35">
        <f>+SUM(N18:N23)</f>
        <v>0</v>
      </c>
      <c r="O24" s="35">
        <f>+SUM(O18:O23)</f>
        <v>0</v>
      </c>
      <c r="P24" s="35">
        <f>+SUM(P18:P23)</f>
        <v>0</v>
      </c>
    </row>
    <row r="25" spans="1:16" ht="15.75" thickBot="1" x14ac:dyDescent="0.3">
      <c r="A25" s="11"/>
      <c r="B25" s="11"/>
      <c r="C25" s="11"/>
      <c r="D25" s="11"/>
      <c r="E25" s="11"/>
      <c r="F25" s="11"/>
      <c r="G25" s="11"/>
      <c r="H25" s="11"/>
      <c r="I25" s="11"/>
      <c r="J25" s="11"/>
      <c r="K25" s="11"/>
      <c r="L25" s="36"/>
      <c r="M25" s="36"/>
      <c r="N25" s="36"/>
      <c r="O25" s="36"/>
      <c r="P25" s="36"/>
    </row>
    <row r="26" spans="1:16" ht="15.75" thickBot="1" x14ac:dyDescent="0.3">
      <c r="A26" s="9" t="s">
        <v>31</v>
      </c>
      <c r="B26" s="29"/>
      <c r="C26" s="29"/>
      <c r="D26" s="29"/>
      <c r="E26" s="29"/>
      <c r="F26" s="29"/>
      <c r="G26" s="29"/>
      <c r="H26" s="29"/>
      <c r="I26" s="29"/>
      <c r="J26" s="29"/>
      <c r="K26" s="29"/>
      <c r="L26" s="35"/>
      <c r="M26" s="35">
        <f>186684.75+144.45</f>
        <v>186829.2</v>
      </c>
      <c r="N26" s="35"/>
      <c r="O26" s="35"/>
      <c r="P26" s="35"/>
    </row>
    <row r="27" spans="1:16" ht="15.75" thickBot="1" x14ac:dyDescent="0.3">
      <c r="A27" s="11"/>
      <c r="B27" s="11"/>
      <c r="C27" s="11"/>
      <c r="D27" s="11"/>
      <c r="E27" s="11"/>
      <c r="F27" s="11"/>
      <c r="G27" s="11"/>
      <c r="H27" s="11"/>
      <c r="I27" s="11"/>
      <c r="J27" s="11"/>
      <c r="K27" s="11"/>
      <c r="L27" s="36"/>
      <c r="M27" s="36"/>
      <c r="N27" s="36"/>
      <c r="O27" s="36"/>
      <c r="P27" s="36"/>
    </row>
    <row r="28" spans="1:16" ht="15.75" thickBot="1" x14ac:dyDescent="0.3">
      <c r="A28" s="4" t="s">
        <v>10</v>
      </c>
      <c r="B28" s="29"/>
      <c r="C28" s="29"/>
      <c r="D28" s="29"/>
      <c r="E28" s="29"/>
      <c r="F28" s="29"/>
      <c r="G28" s="29"/>
      <c r="H28" s="29"/>
      <c r="I28" s="29"/>
      <c r="J28" s="29"/>
      <c r="K28" s="29"/>
      <c r="L28" s="35">
        <v>163559.79999999999</v>
      </c>
      <c r="M28" s="35">
        <f>496.27+663.91</f>
        <v>1160.1799999999998</v>
      </c>
      <c r="N28" s="35"/>
      <c r="O28" s="35"/>
      <c r="P28" s="35"/>
    </row>
    <row r="29" spans="1:16" ht="15.75" thickBot="1" x14ac:dyDescent="0.3">
      <c r="A29" s="4" t="s">
        <v>11</v>
      </c>
      <c r="B29" s="29"/>
      <c r="C29" s="29"/>
      <c r="D29" s="29"/>
      <c r="E29" s="29"/>
      <c r="F29" s="29"/>
      <c r="G29" s="29"/>
      <c r="H29" s="29"/>
      <c r="I29" s="29"/>
      <c r="J29" s="29"/>
      <c r="K29" s="29"/>
      <c r="L29" s="35">
        <v>32134.67</v>
      </c>
      <c r="M29" s="35">
        <f>250+104047.94</f>
        <v>104297.94</v>
      </c>
      <c r="N29" s="35"/>
      <c r="O29" s="35"/>
      <c r="P29" s="35"/>
    </row>
    <row r="30" spans="1:16" ht="15.75" thickBot="1" x14ac:dyDescent="0.3">
      <c r="A30" s="4" t="s">
        <v>12</v>
      </c>
      <c r="B30" s="32"/>
      <c r="C30" s="32"/>
      <c r="D30" s="32"/>
      <c r="E30" s="32"/>
      <c r="F30" s="32"/>
      <c r="G30" s="32"/>
      <c r="H30" s="32"/>
      <c r="I30" s="32"/>
      <c r="J30" s="32"/>
      <c r="K30" s="32"/>
      <c r="L30" s="37">
        <v>135344.64000000001</v>
      </c>
      <c r="M30" s="37">
        <v>49248.69</v>
      </c>
      <c r="N30" s="37"/>
      <c r="O30" s="37"/>
      <c r="P30" s="37">
        <v>4390.3500000000004</v>
      </c>
    </row>
    <row r="31" spans="1:16" ht="27.75" thickBot="1" x14ac:dyDescent="0.3">
      <c r="A31" s="9" t="s">
        <v>13</v>
      </c>
      <c r="B31" s="32"/>
      <c r="C31" s="32"/>
      <c r="D31" s="32"/>
      <c r="E31" s="32"/>
      <c r="F31" s="32"/>
      <c r="G31" s="32"/>
      <c r="H31" s="32"/>
      <c r="I31" s="32"/>
      <c r="J31" s="32"/>
      <c r="K31" s="32"/>
      <c r="L31" s="37">
        <f>SUM(L28:L30)</f>
        <v>331039.11</v>
      </c>
      <c r="M31" s="37">
        <f t="shared" ref="M31:P31" si="1">SUM(M28:M30)</f>
        <v>154706.81</v>
      </c>
      <c r="N31" s="37">
        <f t="shared" si="1"/>
        <v>0</v>
      </c>
      <c r="O31" s="37">
        <f t="shared" si="1"/>
        <v>0</v>
      </c>
      <c r="P31" s="37">
        <f t="shared" si="1"/>
        <v>4390.3500000000004</v>
      </c>
    </row>
    <row r="32" spans="1:16" ht="15.75" thickBot="1" x14ac:dyDescent="0.3">
      <c r="A32" s="14"/>
      <c r="B32" s="11"/>
      <c r="C32" s="11"/>
      <c r="D32" s="11"/>
      <c r="E32" s="11"/>
      <c r="F32" s="11"/>
      <c r="G32" s="11"/>
      <c r="H32" s="11"/>
      <c r="I32" s="11"/>
      <c r="J32" s="11"/>
      <c r="K32" s="11"/>
      <c r="L32" s="38"/>
      <c r="M32" s="38"/>
      <c r="N32" s="38"/>
      <c r="O32" s="38"/>
      <c r="P32" s="38"/>
    </row>
    <row r="33" spans="1:16" ht="15.75" thickBot="1" x14ac:dyDescent="0.3">
      <c r="A33" s="9" t="s">
        <v>14</v>
      </c>
      <c r="B33" s="32"/>
      <c r="C33" s="32"/>
      <c r="D33" s="32"/>
      <c r="E33" s="32"/>
      <c r="F33" s="32"/>
      <c r="G33" s="32"/>
      <c r="H33" s="32"/>
      <c r="I33" s="32"/>
      <c r="J33" s="32"/>
      <c r="K33" s="32"/>
      <c r="L33" s="39"/>
      <c r="M33" s="39">
        <v>1690986.03</v>
      </c>
      <c r="N33" s="39"/>
      <c r="O33" s="39"/>
      <c r="P33" s="39"/>
    </row>
    <row r="34" spans="1:16" ht="15.75" thickBot="1" x14ac:dyDescent="0.3">
      <c r="A34" s="14"/>
      <c r="B34" s="11"/>
      <c r="C34" s="11"/>
      <c r="D34" s="11"/>
      <c r="E34" s="11"/>
      <c r="F34" s="11"/>
      <c r="G34" s="11"/>
      <c r="H34" s="11"/>
      <c r="I34" s="11"/>
      <c r="J34" s="11"/>
      <c r="K34" s="11"/>
      <c r="L34" s="38"/>
      <c r="M34" s="38"/>
      <c r="N34" s="38"/>
      <c r="O34" s="38"/>
      <c r="P34" s="38"/>
    </row>
    <row r="35" spans="1:16" ht="15.75" thickBot="1" x14ac:dyDescent="0.3">
      <c r="A35" s="9" t="s">
        <v>32</v>
      </c>
      <c r="B35" s="32"/>
      <c r="C35" s="32"/>
      <c r="D35" s="32"/>
      <c r="E35" s="32"/>
      <c r="F35" s="32"/>
      <c r="G35" s="32"/>
      <c r="H35" s="32"/>
      <c r="I35" s="32"/>
      <c r="J35" s="32"/>
      <c r="K35" s="32"/>
      <c r="L35" s="37"/>
      <c r="M35" s="37"/>
      <c r="N35" s="37"/>
      <c r="O35" s="37"/>
      <c r="P35" s="37">
        <f>2460313.97+4535.41</f>
        <v>2464849.3800000004</v>
      </c>
    </row>
    <row r="36" spans="1:16" ht="15.75" thickBot="1" x14ac:dyDescent="0.3">
      <c r="A36" s="11"/>
      <c r="B36" s="11"/>
      <c r="C36" s="11"/>
      <c r="D36" s="11"/>
      <c r="E36" s="11"/>
      <c r="F36" s="11"/>
      <c r="G36" s="11"/>
      <c r="H36" s="11"/>
      <c r="I36" s="11"/>
      <c r="J36" s="11"/>
      <c r="K36" s="11"/>
      <c r="L36" s="38"/>
      <c r="M36" s="38"/>
      <c r="N36" s="38"/>
      <c r="O36" s="38"/>
      <c r="P36" s="38"/>
    </row>
    <row r="37" spans="1:16" ht="15.75" thickBot="1" x14ac:dyDescent="0.3">
      <c r="A37" s="17" t="s">
        <v>15</v>
      </c>
      <c r="B37" s="32"/>
      <c r="C37" s="32"/>
      <c r="D37" s="32"/>
      <c r="E37" s="32"/>
      <c r="F37" s="32"/>
      <c r="G37" s="32"/>
      <c r="H37" s="32"/>
      <c r="I37" s="32"/>
      <c r="J37" s="32"/>
      <c r="K37" s="32"/>
      <c r="L37" s="37">
        <f>+L35+L33+L31+L26+L24+L16</f>
        <v>6077487.5899999999</v>
      </c>
      <c r="M37" s="37">
        <f>+M35+M33+M31+M26+M24+M16</f>
        <v>7272286.459999999</v>
      </c>
      <c r="N37" s="37">
        <f>+N35+N33+N31+N26+N24+N16</f>
        <v>0</v>
      </c>
      <c r="O37" s="37">
        <f>+O35+O33+O31+O26+O24+O16</f>
        <v>0</v>
      </c>
      <c r="P37" s="37">
        <f>+P35+P33+P31+P26+P24+P16</f>
        <v>9700970.3800000008</v>
      </c>
    </row>
    <row r="38" spans="1:16" ht="15" x14ac:dyDescent="0.25">
      <c r="P38" s="40">
        <f>+P37+O37+N37+M37+L37</f>
        <v>23050744.43</v>
      </c>
    </row>
    <row r="40" spans="1:16" ht="15" x14ac:dyDescent="0.25">
      <c r="P40" s="40">
        <f>23050744.43-P38</f>
        <v>0</v>
      </c>
    </row>
  </sheetData>
  <mergeCells count="21">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s>
  <pageMargins left="0.7" right="0.7"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2014</vt:lpstr>
      <vt:lpstr>2015</vt:lpstr>
      <vt:lpstr>2016</vt:lpstr>
      <vt:lpstr>2017</vt:lpstr>
      <vt:lpstr>'2014'!Print_Area</vt:lpstr>
      <vt:lpstr>'2016'!Print_Area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Carleen, Andrew (HPC)</dc:creator>
  <cp:lastModifiedBy>ANF</cp:lastModifiedBy>
  <dcterms:created xsi:type="dcterms:W3CDTF">2018-09-11T20:09:54Z</dcterms:created>
  <dcterms:modified xsi:type="dcterms:W3CDTF">2018-09-18T12:03:24Z</dcterms:modified>
</cp:coreProperties>
</file>